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D3CC49A6-D43D-4898-8A24-44FAE02D2577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<sst xmlns="http://schemas.openxmlformats.org/spreadsheetml/2006/main" count="2299" uniqueCount="455">
  <si>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</si>
  <si>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</si>
  <si>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</si>
  <si>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</si>
  <si>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</si>
  <si>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</si>
  <si>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</si>
  <si>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</si>
  <si>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</si>
  <si>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</si>
  <si>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</si>
  <si>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</si>
  <si>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</si>
  <si>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</si>
  <si>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</si>
  <si>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</si>
  <si>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</si>
  <si>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</si>
  <si>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</si>
  <si>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</si>
  <si>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</si>
  <si>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</si>
  <si>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</si>
  <si>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</si>
  <si>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</si>
  <si>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</si>
  <si>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</si>
  <si>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</si>
  <si>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</si>
  <si>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</si>
  <si>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</si>
  <si>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</si>
  <si>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</si>
  <si>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</si>
  <si>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</si>
  <si>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</si>
  <si>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</si>
  <si>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</si>
  <si>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</si>
  <si>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</si>
  <si>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</si>
  <si>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</si>
  <si>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</si>
  <si>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</si>
  <si>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</si>
  <si>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</si>
  <si>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</si>
  <si>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</si>
  <si>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</si>
  <si>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</si>
  <si>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</si>
  <si>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</si>
  <si>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</si>
  <si>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</si>
  <si>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</si>
  <si>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</si>
  <si>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</si>
  <si>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</si>
  <si>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</si>
  <si>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</si>
  <si>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</si>
  <si>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</si>
  <si>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</si>
  <si>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</si>
  <si>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</si>
  <si>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</si>
  <si>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</si>
  <si>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</si>
  <si>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</si>
  <si>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</si>
  <si>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</si>
  <si>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</si>
  <si>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</si>
  <si>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</si>
  <si>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</si>
  <si>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</si>
  <si>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</si>
  <si>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</si>
  <si>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</si>
  <si>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</si>
  <si>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</si>
  <si>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</si>
  <si>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</si>
  <si>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</si>
  <si>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</si>
  <si>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</si>
  <si>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</si>
  <si>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</si>
  <si>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</si>
  <si>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</si>
  <si>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</si>
  <si>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</si>
  <si>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</si>
  <si>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</si>
  <si>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</si>
  <si>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</si>
  <si>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</si>
  <si>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</si>
  <si>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</si>
  <si>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</si>
  <si>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</si>
  <si>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</si>
  <si>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</si>
  <si>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</si>
  <si>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</si>
  <si>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</si>
  <si>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</si>
  <si>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</si>
  <si>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</si>
  <si>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</si>
  <si>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</si>
  <si>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</si>
  <si>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</si>
  <si>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</si>
  <si>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</si>
  <si>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</si>
  <si>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</si>
  <si>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</si>
  <si>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</si>
  <si>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</si>
  <si>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</si>
  <si>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</si>
  <si>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</si>
  <si>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</si>
  <si>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</si>
  <si>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</si>
  <si>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</si>
  <si>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</si>
  <si>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</si>
  <si>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</si>
  <si>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</si>
  <si>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</si>
  <si>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</si>
  <si>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</si>
  <si>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</si>
  <si>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</si>
  <si>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</si>
  <si>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</si>
  <si>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</si>
  <si>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</si>
  <si>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</si>
  <si>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</si>
  <si>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</si>
  <si>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</si>
  <si>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</si>
  <si>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</si>
  <si>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</si>
  <si>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</si>
  <si>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</si>
  <si>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</si>
  <si>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</si>
  <si>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</si>
  <si>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</si>
  <si>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</si>
  <si>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</si>
  <si>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</si>
  <si>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</si>
  <si>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</si>
  <si>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</si>
  <si>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</si>
  <si>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</si>
  <si>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</si>
  <si>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</si>
  <si>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</si>
  <si>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</si>
  <si>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</si>
  <si>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</si>
  <si>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</si>
  <si>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</si>
  <si>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</si>
  <si>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</si>
  <si>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</si>
  <si>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</si>
  <si>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</si>
  <si>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</si>
  <si>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</si>
  <si>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</si>
  <si>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</si>
  <si>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</si>
  <si>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</si>
  <si>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</si>
  <si>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</si>
  <si>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</si>
  <si>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</si>
  <si>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</si>
  <si>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</si>
  <si>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</si>
  <si>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</si>
  <si>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</si>
  <si>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</si>
  <si>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</si>
  <si>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</si>
  <si>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</si>
  <si>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</si>
  <si>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</si>
  <si>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</si>
  <si>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</si>
  <si>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</si>
  <si>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</si>
  <si>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</si>
  <si>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</si>
  <si>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</si>
  <si>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</si>
  <si>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</si>
  <si>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</si>
  <si>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</si>
  <si>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</si>
  <si>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</si>
  <si>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</si>
  <si>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</si>
  <si>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</si>
  <si>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</si>
  <si>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</si>
  <si>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</si>
  <si>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</si>
  <si>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</si>
  <si>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</si>
  <si>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</si>
  <si>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</si>
  <si>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</si>
  <si>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</si>
  <si>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</si>
  <si>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</si>
  <si>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</si>
  <si>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</si>
  <si>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</si>
  <si>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</si>
  <si>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</si>
  <si>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</si>
  <si>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</si>
  <si>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</si>
  <si>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</si>
  <si>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</si>
  <si>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</si>
  <si>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</si>
  <si>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</si>
  <si>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</si>
  <si>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</si>
  <si>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</si>
  <si>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</si>
  <si>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</si>
  <si>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</si>
  <si>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</si>
  <si>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</si>
  <si>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</si>
  <si>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</si>
  <si>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</si>
  <si>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</si>
  <si>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</si>
  <si>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</si>
  <si>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</si>
  <si>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</si>
  <si>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</si>
  <si>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</si>
  <si>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</si>
  <si>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</si>
  <si>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</si>
  <si>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</si>
  <si>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</si>
  <si>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</si>
  <si>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</si>
  <si>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</si>
  <si>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</si>
  <si>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</si>
  <si>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</si>
  <si>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</si>
  <si>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</si>
  <si>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</si>
  <si>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</si>
  <si>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</si>
  <si>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</si>
  <si>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</si>
  <si>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</si>
  <si>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</si>
  <si>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</si>
  <si>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</si>
  <si>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</si>
  <si>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</si>
  <si>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</si>
  <si>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</si>
  <si>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</si>
  <si>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</si>
  <si>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</si>
  <si>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</si>
  <si>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</si>
  <si>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</si>
  <si>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</si>
  <si>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</si>
  <si>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</si>
  <si>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</si>
  <si>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</si>
  <si>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</si>
  <si>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</si>
  <si>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</si>
  <si>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</si>
  <si>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</si>
  <si>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</si>
  <si>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</si>
  <si>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</si>
  <si>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</si>
  <si>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</si>
  <si>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</si>
  <si>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</si>
  <si>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</si>
  <si>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</si>
  <si>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</si>
  <si>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</si>
  <si>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</si>
  <si>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</si>
  <si>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</si>
  <si>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</si>
  <si>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</si>
  <si>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</si>
  <si>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</si>
  <si>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</si>
  <si>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</si>
  <si>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</si>
  <si>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</si>
  <si>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</si>
  <si>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</si>
  <si>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</si>
  <si>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</si>
  <si>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</si>
  <si>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</si>
  <si>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</si>
  <si>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</si>
  <si>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</si>
  <si>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</si>
  <si>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</si>
  <si>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</si>
  <si>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</si>
  <si>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</si>
  <si>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</si>
  <si>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</si>
  <si>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</si>
  <si>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</si>
  <si>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</si>
  <si>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</si>
  <si>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</si>
  <si>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</si>
  <si>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</si>
  <si>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</si>
  <si>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</si>
  <si>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</si>
  <si>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</si>
  <si>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</si>
  <si>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</si>
  <si>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</si>
  <si>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</si>
  <si>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</si>
  <si>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</si>
  <si>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</si>
  <si>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</si>
  <si>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</si>
  <si>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</si>
  <si>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</si>
  <si>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</si>
  <si>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</si>
  <si>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</si>
  <si>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</si>
  <si>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</si>
  <si>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</si>
  <si>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</si>
  <si>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</si>
  <si>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</si>
  <si>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</si>
  <si>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</si>
  <si>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</si>
  <si>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</si>
  <si>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</si>
  <si>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</si>
  <si>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</si>
  <si>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</si>
  <si>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</si>
  <si>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</si>
  <si>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</si>
  <si>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</si>
  <si>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</si>
  <si>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</si>
  <si>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</si>
  <si>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</si>
  <si>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</si>
  <si>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</si>
  <si>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</si>
  <si>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</si>
  <si>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</si>
  <si>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</si>
  <si>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</si>
  <si>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</si>
  <si>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M/s FAP GOPALPUR ,
TATA STEEL</t>
  </si>
  <si>
    <t>VEDANTA ALUMINIUM METAL LIMITED- SEZ UNIT,JHARSUGUDA</t>
  </si>
  <si>
    <t>Parle Agro</t>
  </si>
  <si>
    <t>0.000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</si>
  <si>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</si>
  <si>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</si>
  <si>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</si>
  <si>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</si>
  <si>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</si>
  <si>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</si>
  <si>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</si>
  <si>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</si>
  <si>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</si>
  <si>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</si>
  <si>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</si>
  <si>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</si>
  <si>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</si>
  <si>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</si>
  <si>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</si>
  <si>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</si>
  <si>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</si>
  <si>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</si>
  <si>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</si>
  <si>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22.440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</si>
  <si>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</si>
  <si>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</si>
  <si>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</si>
  <si>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</si>
  <si>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</si>
  <si>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</si>
  <si>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</si>
  <si>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</si>
  <si>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</si>
  <si>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</si>
  <si>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</si>
  <si>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</si>
  <si>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</si>
  <si>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</si>
  <si>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</si>
  <si>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</si>
  <si>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3.260</t>
  </si>
  <si>
    <t>2.920</t>
  </si>
  <si>
    <t>2.500</t>
  </si>
  <si>
    <t>1.450</t>
  </si>
  <si>
    <t>0.700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</si>
  <si>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</si>
  <si>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</si>
  <si>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</si>
  <si>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</si>
  <si>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</si>
  <si>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</si>
  <si>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03.08.2026</t>
  </si>
  <si>
    <t>17.507</t>
  </si>
  <si>
    <t>18.106</t>
  </si>
  <si>
    <t>18.401</t>
  </si>
  <si>
    <t>19.000</t>
  </si>
  <si>
    <t>20.000</t>
  </si>
  <si>
    <t>21.000</t>
  </si>
  <si>
    <t>4.550</t>
  </si>
  <si>
    <t>3.000</t>
  </si>
  <si>
    <t>2.000</t>
  </si>
  <si>
    <t>1.000</t>
  </si>
  <si>
    <t>0.500</t>
  </si>
  <si>
    <t>TAMILNADU DISCOM</t>
  </si>
  <si>
    <t>Vedanta Aluminium Metal Limited-SEZ UNIT,Jharsuguda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</si>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</sst>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  <font>
      <b/>
      <sz val="9"/>
      <color theme="8" tint="-0.249977111117893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2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8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0" fillId="27" borderId="89" xfId="0" applyNumberForma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76" fontId="47" fillId="26" borderId="13" xfId="55" applyNumberFormat="1" applyFont="1" applyFill="1" applyBorder="1" applyAlignment="1">
      <alignment horizontal="center" vertical="center" wrapText="1" shrinkToFi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91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91" fillId="109" borderId="13" xfId="678" applyNumberFormat="1" applyFont="1" applyFill="1" applyBorder="1" applyAlignment="1">
      <alignment horizontal="center" vertical="center"/>
    </xf>
    <xf numFmtId="0" fontId="107" fillId="27" borderId="83" xfId="0" applyFont="1" applyFill="1" applyBorder="1" applyAlignment="1">
      <alignment horizontal="center" vertical="center" wrapText="1"/>
    </xf>
    <xf numFmtId="0" fontId="107" fillId="27" borderId="84" xfId="0" applyFont="1" applyFill="1" applyBorder="1" applyAlignment="1">
      <alignment horizontal="center" vertical="center" wrapText="1"/>
    </xf>
    <xf numFmtId="0" fontId="107" fillId="27" borderId="83" xfId="0" quotePrefix="1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107" fillId="27" borderId="1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167" fontId="107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5" fillId="27" borderId="77" xfId="0" applyFont="1" applyFill="1" applyBorder="1" applyAlignment="1">
      <alignment horizontal="center" vertical="center" wrapText="1"/>
    </xf>
    <xf numFmtId="0" fontId="30" fillId="27" borderId="89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4" fillId="27" borderId="13" xfId="0" applyFont="1" applyFill="1" applyBorder="1" applyAlignment="1">
      <alignment horizontal="center" vertical="center" wrapText="1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tabSelected="1" zoomScaleNormal="100" workbookViewId="0">
      <pane ySplit="1" topLeftCell="A2" activePane="bottomLeft" state="frozen"/>
      <selection pane="bottomLeft" activeCell="R6" sqref="R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 s="467"/>
      <c r="AV1" s="467"/>
      <c r="AW1" s="467"/>
      <c r="AX1" s="467"/>
      <c r="AY1" s="467"/>
      <c r="AZ1" s="467"/>
      <c r="BA1" s="467"/>
      <c r="BB1" s="467"/>
      <c r="BC1" s="467"/>
      <c r="BD1" s="467"/>
      <c r="BE1" s="467"/>
      <c r="BF1" s="467"/>
      <c r="BG1" s="467"/>
      <c r="BH1" s="467"/>
      <c r="BI1" s="467"/>
      <c r="BJ1" s="467"/>
      <c r="BK1" s="467"/>
      <c r="BL1" s="467"/>
      <c r="BM1" s="467"/>
      <c r="BN1" s="467"/>
      <c r="BO1" s="467"/>
      <c r="BP1" s="467"/>
      <c r="BQ1" s="467"/>
      <c r="BR1" s="467"/>
      <c r="BS1" s="467"/>
      <c r="BT1" s="467"/>
      <c r="BU1" s="467"/>
      <c r="BV1" s="467"/>
      <c r="BW1" s="467"/>
      <c r="BX1" s="467"/>
      <c r="BY1" s="467"/>
      <c r="BZ1" s="467"/>
      <c r="CA1" s="467"/>
    </row>
    <row r="2" spans="1:164">
      <c r="A2" s="481" t="s">
        <v>181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</row>
    <row r="3" spans="1:164">
      <c r="A3" s="482" t="s">
        <v>24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482"/>
      <c r="AY3" s="482"/>
      <c r="AZ3" s="482"/>
      <c r="BA3" s="482"/>
      <c r="BB3" s="482"/>
      <c r="BC3" s="482"/>
      <c r="BD3" s="482"/>
      <c r="BE3" s="482"/>
      <c r="BF3" s="482"/>
      <c r="BG3" s="482"/>
      <c r="BH3" s="482"/>
      <c r="BI3" s="482"/>
      <c r="BJ3" s="482"/>
      <c r="BK3" s="482"/>
      <c r="BL3" s="482"/>
      <c r="BM3" s="482"/>
      <c r="BN3" s="482"/>
      <c r="BO3" s="482"/>
      <c r="BP3" s="482"/>
      <c r="BQ3" s="482"/>
      <c r="BR3" s="482"/>
      <c r="BS3" s="482"/>
      <c r="BT3" s="482"/>
      <c r="BU3" s="482"/>
      <c r="BV3" s="482"/>
      <c r="BW3" s="482"/>
      <c r="BX3" s="482"/>
      <c r="BY3" s="482"/>
      <c r="BZ3" s="482"/>
      <c r="CA3" s="482"/>
    </row>
    <row r="4" spans="1:164">
      <c r="A4" s="467" t="s">
        <v>25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F4" s="467"/>
      <c r="AG4" s="467"/>
      <c r="AH4" s="467"/>
      <c r="AI4" s="467"/>
      <c r="AJ4" s="467"/>
      <c r="AK4" s="467"/>
      <c r="AL4" s="467"/>
      <c r="AM4" s="467"/>
      <c r="AN4" s="467"/>
      <c r="AO4" s="467"/>
      <c r="AP4" s="467"/>
      <c r="AQ4" s="467"/>
      <c r="AR4" s="467"/>
      <c r="AS4" s="467"/>
      <c r="AT4" s="467"/>
      <c r="AU4" s="467"/>
      <c r="AV4" s="467"/>
      <c r="AW4" s="467"/>
      <c r="AX4" s="467"/>
      <c r="AY4" s="467"/>
      <c r="AZ4" s="467"/>
      <c r="BA4" s="467"/>
      <c r="BB4" s="467"/>
      <c r="BC4" s="467"/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440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0.98958333333333337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84" t="s">
        <v>454</v>
      </c>
      <c r="AH7" s="484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440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75" t="s">
        <v>22</v>
      </c>
      <c r="D9" s="476"/>
      <c r="E9" s="483" t="s">
        <v>21</v>
      </c>
      <c r="F9" s="483"/>
      <c r="G9" s="475" t="s">
        <v>196</v>
      </c>
      <c r="H9" s="476"/>
      <c r="I9" s="475" t="s">
        <v>197</v>
      </c>
      <c r="J9" s="476"/>
      <c r="K9" s="479" t="s">
        <v>341</v>
      </c>
      <c r="L9" s="480"/>
      <c r="M9" s="475" t="s">
        <v>205</v>
      </c>
      <c r="N9" s="476"/>
      <c r="O9" s="475" t="s">
        <v>20</v>
      </c>
      <c r="P9" s="476"/>
      <c r="Q9" s="475" t="s">
        <v>212</v>
      </c>
      <c r="R9" s="476"/>
      <c r="S9" s="475" t="s">
        <v>304</v>
      </c>
      <c r="T9" s="476"/>
      <c r="U9" s="475" t="s">
        <v>295</v>
      </c>
      <c r="V9" s="476"/>
      <c r="W9" s="475" t="s">
        <v>253</v>
      </c>
      <c r="X9" s="476"/>
      <c r="Y9" s="475" t="s">
        <v>254</v>
      </c>
      <c r="Z9" s="476"/>
      <c r="AA9" s="475" t="s">
        <v>255</v>
      </c>
      <c r="AB9" s="476"/>
      <c r="AC9" s="475" t="s">
        <v>182</v>
      </c>
      <c r="AD9" s="476"/>
      <c r="AE9" s="454" t="s">
        <v>172</v>
      </c>
      <c r="AF9" s="454"/>
      <c r="AG9" s="454" t="s">
        <v>0</v>
      </c>
      <c r="AH9" s="454"/>
      <c r="AI9" s="454" t="s">
        <v>177</v>
      </c>
      <c r="AJ9" s="455"/>
      <c r="AK9" s="452" t="s">
        <v>193</v>
      </c>
      <c r="AL9" s="453"/>
      <c r="AM9" s="452" t="s">
        <v>1</v>
      </c>
      <c r="AN9" s="453"/>
      <c r="AO9" s="452" t="s">
        <v>23</v>
      </c>
      <c r="AP9" s="453"/>
      <c r="AQ9" s="452" t="s">
        <v>2</v>
      </c>
      <c r="AR9" s="453"/>
      <c r="AS9" s="452" t="s">
        <v>18</v>
      </c>
      <c r="AT9" s="453"/>
      <c r="AU9" s="454" t="s">
        <v>3</v>
      </c>
      <c r="AV9" s="454"/>
      <c r="AW9" s="452" t="s">
        <v>5</v>
      </c>
      <c r="AX9" s="453"/>
      <c r="AY9" s="454" t="s">
        <v>4</v>
      </c>
      <c r="AZ9" s="454"/>
      <c r="BA9" s="454" t="s">
        <v>6</v>
      </c>
      <c r="BB9" s="454"/>
      <c r="BC9" s="454" t="s">
        <v>7</v>
      </c>
      <c r="BD9" s="454"/>
      <c r="BE9" s="454" t="s">
        <v>336</v>
      </c>
      <c r="BF9" s="454"/>
      <c r="BG9" s="454" t="s">
        <v>10</v>
      </c>
      <c r="BH9" s="452"/>
      <c r="BI9" s="454" t="s">
        <v>176</v>
      </c>
      <c r="BJ9" s="455"/>
      <c r="BK9" s="454" t="s">
        <v>8</v>
      </c>
      <c r="BL9" s="455"/>
      <c r="BM9" s="454" t="s">
        <v>9</v>
      </c>
      <c r="BN9" s="452"/>
      <c r="BO9" s="454" t="s">
        <v>11</v>
      </c>
      <c r="BP9" s="454"/>
      <c r="BQ9" s="454" t="s">
        <v>12</v>
      </c>
      <c r="BR9" s="454"/>
      <c r="BS9" s="454" t="s">
        <v>200</v>
      </c>
      <c r="BT9" s="454"/>
      <c r="BU9" s="454" t="s">
        <v>302</v>
      </c>
      <c r="BV9" s="454"/>
      <c r="BW9" s="454" t="s">
        <v>13</v>
      </c>
      <c r="BX9" s="454"/>
      <c r="BY9" s="452" t="s">
        <v>225</v>
      </c>
      <c r="BZ9" s="453"/>
      <c r="CA9" s="454" t="s">
        <v>14</v>
      </c>
      <c r="CB9" s="454"/>
      <c r="CC9" s="452" t="s">
        <v>230</v>
      </c>
      <c r="CD9" s="453"/>
      <c r="CE9" s="452" t="s">
        <v>15</v>
      </c>
      <c r="CF9" s="453"/>
      <c r="CG9" s="452" t="s">
        <v>245</v>
      </c>
      <c r="CH9" s="453"/>
      <c r="CI9" s="452" t="s">
        <v>16</v>
      </c>
      <c r="CJ9" s="453"/>
      <c r="CK9" s="452" t="s">
        <v>216</v>
      </c>
      <c r="CL9" s="453"/>
      <c r="CM9" s="452" t="s">
        <v>214</v>
      </c>
      <c r="CN9" s="453"/>
      <c r="CO9" s="452" t="s">
        <v>303</v>
      </c>
      <c r="CP9" s="453"/>
      <c r="CQ9" s="452" t="s">
        <v>209</v>
      </c>
      <c r="CR9" s="453"/>
      <c r="CS9" s="452" t="s">
        <v>208</v>
      </c>
      <c r="CT9" s="453"/>
      <c r="CU9" s="452" t="s">
        <v>213</v>
      </c>
      <c r="CV9" s="453"/>
      <c r="CW9" s="452" t="s">
        <v>174</v>
      </c>
      <c r="CX9" s="487"/>
      <c r="CY9" s="452" t="s">
        <v>282</v>
      </c>
      <c r="CZ9" s="453"/>
      <c r="DA9" s="452" t="s">
        <v>175</v>
      </c>
      <c r="DB9" s="487"/>
      <c r="DC9" s="452" t="s">
        <v>17</v>
      </c>
      <c r="DD9" s="487"/>
      <c r="DE9" s="452" t="s">
        <v>203</v>
      </c>
      <c r="DF9" s="453"/>
      <c r="DG9" s="452" t="s">
        <v>19</v>
      </c>
      <c r="DH9" s="486"/>
      <c r="DI9" s="452" t="s">
        <v>228</v>
      </c>
      <c r="DJ9" s="486"/>
      <c r="DK9" s="452" t="s">
        <v>221</v>
      </c>
      <c r="DL9" s="486"/>
      <c r="DM9" s="485" t="s">
        <v>251</v>
      </c>
      <c r="DN9" s="486"/>
      <c r="DO9" s="485" t="s">
        <v>250</v>
      </c>
      <c r="DP9" s="486"/>
      <c r="DQ9" s="485" t="s">
        <v>275</v>
      </c>
      <c r="DR9" s="486"/>
      <c r="DS9" s="485" t="s">
        <v>272</v>
      </c>
      <c r="DT9" s="486"/>
      <c r="DU9" s="485" t="s">
        <v>273</v>
      </c>
      <c r="DV9" s="486"/>
      <c r="DW9" s="485" t="s">
        <v>274</v>
      </c>
      <c r="DX9" s="486"/>
      <c r="DY9" s="485" t="s">
        <v>264</v>
      </c>
      <c r="DZ9" s="486"/>
      <c r="EA9" s="485" t="s">
        <v>276</v>
      </c>
      <c r="EB9" s="486"/>
      <c r="EC9" s="485" t="s">
        <v>279</v>
      </c>
      <c r="ED9" s="486"/>
      <c r="EE9" s="485" t="s">
        <v>280</v>
      </c>
      <c r="EF9" s="486"/>
      <c r="EG9" s="485" t="s">
        <v>284</v>
      </c>
      <c r="EH9" s="486"/>
      <c r="EI9" s="485" t="s">
        <v>286</v>
      </c>
      <c r="EJ9" s="486"/>
      <c r="EK9" s="485" t="s">
        <v>294</v>
      </c>
      <c r="EL9" s="486"/>
      <c r="EM9" s="485" t="s">
        <v>299</v>
      </c>
      <c r="EN9" s="486"/>
      <c r="EO9" s="485" t="s">
        <v>311</v>
      </c>
      <c r="EP9" s="486"/>
      <c r="EQ9" s="485" t="s">
        <v>314</v>
      </c>
      <c r="ER9" s="486"/>
      <c r="ES9" s="490" t="s">
        <v>321</v>
      </c>
      <c r="ET9" s="486"/>
      <c r="EU9" s="490" t="s">
        <v>316</v>
      </c>
      <c r="EV9" s="486"/>
      <c r="EW9" s="490" t="s">
        <v>326</v>
      </c>
      <c r="EX9" s="486"/>
      <c r="EY9" s="490" t="s">
        <v>335</v>
      </c>
      <c r="EZ9" s="486"/>
      <c r="FA9" s="490" t="s">
        <v>336</v>
      </c>
      <c r="FB9" s="486"/>
      <c r="FC9" s="491" t="s">
        <v>360</v>
      </c>
      <c r="FD9" s="492"/>
      <c r="FE9" s="493" t="s">
        <v>361</v>
      </c>
      <c r="FF9" s="492"/>
      <c r="FG9" s="488" t="s">
        <v>171</v>
      </c>
      <c r="FH9" s="489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392</v>
      </c>
      <c r="D11" s="75">
        <v>0</v>
      </c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18</v>
      </c>
      <c r="N11" s="75">
        <v>0</v>
      </c>
      <c r="O11" s="277">
        <v>0</v>
      </c>
      <c r="P11" s="75"/>
      <c r="Q11" s="94">
        <v>6.4</v>
      </c>
      <c r="R11" s="75">
        <v>0.56000000000000005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42.02</v>
      </c>
      <c r="AF11" s="4">
        <f>'OA&amp;GRIDCO'!X11+'Day Ahead IEX PXIL'!N11+RTM!N11</f>
        <v>39.96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30</v>
      </c>
      <c r="AK11" s="4">
        <f>'OA&amp;GRIDCO'!BS11+'Day Ahead IEX PXIL'!AK11+RTM!AK11</f>
        <v>41.24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39.15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279.38742268041239</v>
      </c>
      <c r="BD11" s="4">
        <f>'OA&amp;GRIDCO'!ER11+'Day Ahead IEX PXIL'!CB11+RTM!CB11</f>
        <v>62.114355670103095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19.48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4.12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3.8250000000000002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1655.7193067010307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181.48306701030927</v>
      </c>
    </row>
    <row r="12" spans="1:164">
      <c r="A12" s="48" t="s">
        <v>34</v>
      </c>
      <c r="B12" s="5">
        <v>2</v>
      </c>
      <c r="C12" s="114" t="s">
        <v>392</v>
      </c>
      <c r="D12" s="75">
        <v>0</v>
      </c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>
        <v>0</v>
      </c>
      <c r="O12" s="277">
        <v>0</v>
      </c>
      <c r="P12" s="75"/>
      <c r="Q12" s="94">
        <v>6.4</v>
      </c>
      <c r="R12" s="75">
        <v>0.56000000000000005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42.02</v>
      </c>
      <c r="AF12" s="4">
        <f>'OA&amp;GRIDCO'!X12+'Day Ahead IEX PXIL'!N12+RTM!N12</f>
        <v>39.96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30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39.15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279.38742268041239</v>
      </c>
      <c r="BD12" s="4">
        <f>'OA&amp;GRIDCO'!ER12+'Day Ahead IEX PXIL'!CB12+RTM!CB12</f>
        <v>62.114355670103095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19.48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4.12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15.3</v>
      </c>
      <c r="CZ12" s="4">
        <f>'OA&amp;GRIDCO'!IH12+'Day Ahead IEX PXIL'!EJ12+RTM!ED12</f>
        <v>3.8250000000000002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1629.7793067010309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181.48306701030927</v>
      </c>
    </row>
    <row r="13" spans="1:164" ht="15" customHeight="1">
      <c r="A13" s="48" t="s">
        <v>35</v>
      </c>
      <c r="B13" s="5">
        <v>3</v>
      </c>
      <c r="C13" s="114" t="s">
        <v>392</v>
      </c>
      <c r="D13" s="75">
        <v>0</v>
      </c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>
        <v>0</v>
      </c>
      <c r="O13" s="277">
        <v>0</v>
      </c>
      <c r="P13" s="75"/>
      <c r="Q13" s="94">
        <v>6.4</v>
      </c>
      <c r="R13" s="75">
        <v>0.56000000000000005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30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39.15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14.123711340206187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248.45742268041238</v>
      </c>
      <c r="BD13" s="4">
        <f>'OA&amp;GRIDCO'!ER13+'Day Ahead IEX PXIL'!CB13+RTM!CB13</f>
        <v>62.114355670103095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19.48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4.12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15.3</v>
      </c>
      <c r="CZ13" s="4">
        <f>'OA&amp;GRIDCO'!IH13+'Day Ahead IEX PXIL'!EJ13+RTM!ED13</f>
        <v>3.8250000000000002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1596.7893067010307</v>
      </c>
      <c r="FH13" s="1">
        <f t="shared" si="1"/>
        <v>181.48306701030927</v>
      </c>
    </row>
    <row r="14" spans="1:164">
      <c r="A14" s="48" t="s">
        <v>36</v>
      </c>
      <c r="B14" s="5">
        <v>4</v>
      </c>
      <c r="C14" s="114" t="s">
        <v>392</v>
      </c>
      <c r="D14" s="75">
        <v>0</v>
      </c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>
        <v>0</v>
      </c>
      <c r="O14" s="277">
        <v>0</v>
      </c>
      <c r="P14" s="75"/>
      <c r="Q14" s="94">
        <v>6.4</v>
      </c>
      <c r="R14" s="75">
        <v>0.56000000000000005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42.02</v>
      </c>
      <c r="AF14" s="4">
        <f>'OA&amp;GRIDCO'!X14+'Day Ahead IEX PXIL'!N14+RTM!N14</f>
        <v>39.96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30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39.15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14.123711340206187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248.45742268041238</v>
      </c>
      <c r="BD14" s="4">
        <f>'OA&amp;GRIDCO'!ER14+'Day Ahead IEX PXIL'!CB14+RTM!CB14</f>
        <v>62.114355670103095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19.48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4.12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15.3</v>
      </c>
      <c r="CZ14" s="4">
        <f>'OA&amp;GRIDCO'!IH14+'Day Ahead IEX PXIL'!EJ14+RTM!ED14</f>
        <v>3.8250000000000002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1598.8493067010306</v>
      </c>
      <c r="FH14" s="1">
        <f t="shared" si="1"/>
        <v>181.48306701030927</v>
      </c>
    </row>
    <row r="15" spans="1:164" ht="15" customHeight="1">
      <c r="A15" s="48" t="s">
        <v>37</v>
      </c>
      <c r="B15" s="5">
        <v>5</v>
      </c>
      <c r="C15" s="114" t="s">
        <v>392</v>
      </c>
      <c r="D15" s="75">
        <v>0</v>
      </c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>
        <v>0</v>
      </c>
      <c r="O15" s="277">
        <v>0</v>
      </c>
      <c r="P15" s="75"/>
      <c r="Q15" s="94">
        <v>6.4</v>
      </c>
      <c r="R15" s="75">
        <v>0.56000000000000005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42.02</v>
      </c>
      <c r="AF15" s="4">
        <f>'OA&amp;GRIDCO'!X15+'Day Ahead IEX PXIL'!N15+RTM!N15</f>
        <v>39.96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30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14.123711340206187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248.45742268041238</v>
      </c>
      <c r="BD15" s="4">
        <f>'OA&amp;GRIDCO'!ER15+'Day Ahead IEX PXIL'!CB15+RTM!CB15</f>
        <v>62.114355670103095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19.48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4.12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15.3</v>
      </c>
      <c r="CZ15" s="4">
        <f>'OA&amp;GRIDCO'!IH15+'Day Ahead IEX PXIL'!EJ15+RTM!ED15</f>
        <v>3.8250000000000002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1585.4493067010305</v>
      </c>
      <c r="FH15" s="1">
        <f t="shared" si="1"/>
        <v>181.48306701030927</v>
      </c>
    </row>
    <row r="16" spans="1:164">
      <c r="A16" s="48" t="s">
        <v>38</v>
      </c>
      <c r="B16" s="5">
        <v>6</v>
      </c>
      <c r="C16" s="114" t="s">
        <v>392</v>
      </c>
      <c r="D16" s="75">
        <v>0</v>
      </c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>
        <v>0</v>
      </c>
      <c r="O16" s="277">
        <v>0</v>
      </c>
      <c r="P16" s="75"/>
      <c r="Q16" s="94">
        <v>6.4</v>
      </c>
      <c r="R16" s="75">
        <v>0.56000000000000005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30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14.123711340206187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248.45742268041238</v>
      </c>
      <c r="BD16" s="4">
        <f>'OA&amp;GRIDCO'!ER16+'Day Ahead IEX PXIL'!CB16+RTM!CB16</f>
        <v>62.114355670103095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19.48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4.12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15.3</v>
      </c>
      <c r="CZ16" s="4">
        <f>'OA&amp;GRIDCO'!IH16+'Day Ahead IEX PXIL'!EJ16+RTM!ED16</f>
        <v>3.8250000000000002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1583.3893067010306</v>
      </c>
      <c r="FH16" s="1">
        <f t="shared" si="1"/>
        <v>181.48306701030927</v>
      </c>
    </row>
    <row r="17" spans="1:164">
      <c r="A17" s="48" t="s">
        <v>39</v>
      </c>
      <c r="B17" s="5">
        <v>7</v>
      </c>
      <c r="C17" s="114" t="s">
        <v>392</v>
      </c>
      <c r="D17" s="75">
        <v>0</v>
      </c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>
        <v>0</v>
      </c>
      <c r="O17" s="277">
        <v>0</v>
      </c>
      <c r="P17" s="75"/>
      <c r="Q17" s="94">
        <v>6.4</v>
      </c>
      <c r="R17" s="75">
        <v>0.56000000000000005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30</v>
      </c>
      <c r="AK17" s="4">
        <f>'OA&amp;GRIDCO'!BS17+'Day Ahead IEX PXIL'!AK17+RTM!AK17</f>
        <v>41.24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14.123711340206187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248.45742268041238</v>
      </c>
      <c r="BD17" s="4">
        <f>'OA&amp;GRIDCO'!ER17+'Day Ahead IEX PXIL'!CB17+RTM!CB17</f>
        <v>62.114355670103095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19.48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4.12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15.3</v>
      </c>
      <c r="CZ17" s="4">
        <f>'OA&amp;GRIDCO'!IH17+'Day Ahead IEX PXIL'!EJ17+RTM!ED17</f>
        <v>3.8250000000000002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1.44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1624.739306701031</v>
      </c>
      <c r="FH17" s="1">
        <f t="shared" si="1"/>
        <v>181.48306701030927</v>
      </c>
    </row>
    <row r="18" spans="1:164">
      <c r="A18" s="48" t="s">
        <v>40</v>
      </c>
      <c r="B18" s="5">
        <v>8</v>
      </c>
      <c r="C18" s="114" t="s">
        <v>392</v>
      </c>
      <c r="D18" s="75">
        <v>0</v>
      </c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>
        <v>0</v>
      </c>
      <c r="O18" s="277">
        <v>0</v>
      </c>
      <c r="P18" s="75"/>
      <c r="Q18" s="94">
        <v>6.4</v>
      </c>
      <c r="R18" s="75">
        <v>0.56000000000000005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30</v>
      </c>
      <c r="AK18" s="4">
        <f>'OA&amp;GRIDCO'!BS18+'Day Ahead IEX PXIL'!AK18+RTM!AK18</f>
        <v>41.24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14.123711340206187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248.45742268041238</v>
      </c>
      <c r="BD18" s="4">
        <f>'OA&amp;GRIDCO'!ER18+'Day Ahead IEX PXIL'!CB18+RTM!CB18</f>
        <v>62.114355670103095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19.48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4.12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15.3</v>
      </c>
      <c r="CZ18" s="4">
        <f>'OA&amp;GRIDCO'!IH18+'Day Ahead IEX PXIL'!EJ18+RTM!ED18</f>
        <v>3.8250000000000002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1.44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1624.739306701031</v>
      </c>
      <c r="FH18" s="1">
        <f t="shared" si="1"/>
        <v>181.48306701030927</v>
      </c>
    </row>
    <row r="19" spans="1:164" ht="15" customHeight="1">
      <c r="A19" s="48" t="s">
        <v>41</v>
      </c>
      <c r="B19" s="5">
        <v>9</v>
      </c>
      <c r="C19" s="114" t="s">
        <v>392</v>
      </c>
      <c r="D19" s="75">
        <v>0</v>
      </c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>
        <v>0</v>
      </c>
      <c r="O19" s="277">
        <v>0</v>
      </c>
      <c r="P19" s="75"/>
      <c r="Q19" s="94">
        <v>6.4</v>
      </c>
      <c r="R19" s="75">
        <v>0.56000000000000005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41.24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14.123711340206187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248.45742268041238</v>
      </c>
      <c r="BD19" s="4">
        <f>'OA&amp;GRIDCO'!ER19+'Day Ahead IEX PXIL'!CB19+RTM!CB19</f>
        <v>62.114355670103095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37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19.48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4.12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15.3</v>
      </c>
      <c r="CZ19" s="4">
        <f>'OA&amp;GRIDCO'!IH19+'Day Ahead IEX PXIL'!EJ19+RTM!ED19</f>
        <v>3.8250000000000002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1.44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1631.739306701031</v>
      </c>
      <c r="FH19" s="1">
        <f t="shared" si="1"/>
        <v>181.48306701030927</v>
      </c>
    </row>
    <row r="20" spans="1:164">
      <c r="A20" s="48" t="s">
        <v>42</v>
      </c>
      <c r="B20" s="5">
        <v>10</v>
      </c>
      <c r="C20" s="114" t="s">
        <v>392</v>
      </c>
      <c r="D20" s="75">
        <v>0</v>
      </c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>
        <v>0</v>
      </c>
      <c r="O20" s="277">
        <v>0</v>
      </c>
      <c r="P20" s="75"/>
      <c r="Q20" s="94">
        <v>6.4</v>
      </c>
      <c r="R20" s="75">
        <v>0.56000000000000005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14.123711340206187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248.45742268041238</v>
      </c>
      <c r="BD20" s="4">
        <f>'OA&amp;GRIDCO'!ER20+'Day Ahead IEX PXIL'!CB20+RTM!CB20</f>
        <v>62.114355670103095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37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19.48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4.12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15.3</v>
      </c>
      <c r="CZ20" s="4">
        <f>'OA&amp;GRIDCO'!IH20+'Day Ahead IEX PXIL'!EJ20+RTM!ED20</f>
        <v>3.8250000000000002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1.44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1560.4993067010307</v>
      </c>
      <c r="FH20" s="1">
        <f t="shared" si="1"/>
        <v>181.48306701030927</v>
      </c>
    </row>
    <row r="21" spans="1:164" ht="15" customHeight="1">
      <c r="A21" s="48" t="s">
        <v>43</v>
      </c>
      <c r="B21" s="5">
        <v>11</v>
      </c>
      <c r="C21" s="114" t="s">
        <v>392</v>
      </c>
      <c r="D21" s="75">
        <v>0</v>
      </c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>
        <v>0</v>
      </c>
      <c r="O21" s="277">
        <v>0</v>
      </c>
      <c r="P21" s="75"/>
      <c r="Q21" s="94">
        <v>6.4</v>
      </c>
      <c r="R21" s="75">
        <v>0.56000000000000005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14.123711340206187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248.45742268041238</v>
      </c>
      <c r="BD21" s="4">
        <f>'OA&amp;GRIDCO'!ER21+'Day Ahead IEX PXIL'!CB21+RTM!CB21</f>
        <v>62.114355670103095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37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19.48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4.12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15.3</v>
      </c>
      <c r="CZ21" s="4">
        <f>'OA&amp;GRIDCO'!IH21+'Day Ahead IEX PXIL'!EJ21+RTM!ED21</f>
        <v>3.8250000000000002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1530.3893067010306</v>
      </c>
      <c r="FH21" s="1">
        <f t="shared" si="1"/>
        <v>181.48306701030927</v>
      </c>
    </row>
    <row r="22" spans="1:164">
      <c r="A22" s="48" t="s">
        <v>44</v>
      </c>
      <c r="B22" s="5">
        <v>12</v>
      </c>
      <c r="C22" s="114" t="s">
        <v>392</v>
      </c>
      <c r="D22" s="75">
        <v>0</v>
      </c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>
        <v>0</v>
      </c>
      <c r="O22" s="277">
        <v>0</v>
      </c>
      <c r="P22" s="75"/>
      <c r="Q22" s="94">
        <v>6.4</v>
      </c>
      <c r="R22" s="75">
        <v>0.56000000000000005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14.123711340206187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248.45742268041238</v>
      </c>
      <c r="BD22" s="4">
        <f>'OA&amp;GRIDCO'!ER22+'Day Ahead IEX PXIL'!CB22+RTM!CB22</f>
        <v>62.114355670103095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37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19.48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1.55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4.12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15.3</v>
      </c>
      <c r="CZ22" s="4">
        <f>'OA&amp;GRIDCO'!IH22+'Day Ahead IEX PXIL'!EJ22+RTM!ED22</f>
        <v>3.8250000000000002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1501.9393067010308</v>
      </c>
      <c r="FH22" s="1">
        <f t="shared" si="1"/>
        <v>181.48306701030927</v>
      </c>
    </row>
    <row r="23" spans="1:164" ht="15" customHeight="1">
      <c r="A23" s="48" t="s">
        <v>45</v>
      </c>
      <c r="B23" s="5">
        <v>13</v>
      </c>
      <c r="C23" s="114" t="s">
        <v>392</v>
      </c>
      <c r="D23" s="75">
        <v>0</v>
      </c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>
        <v>0</v>
      </c>
      <c r="O23" s="277">
        <v>0</v>
      </c>
      <c r="P23" s="75"/>
      <c r="Q23" s="94">
        <v>6.4</v>
      </c>
      <c r="R23" s="75">
        <v>0.56000000000000005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14.123711340206187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248.45742268041238</v>
      </c>
      <c r="BD23" s="4">
        <f>'OA&amp;GRIDCO'!ER23+'Day Ahead IEX PXIL'!CB23+RTM!CB23</f>
        <v>62.114355670103095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37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19.48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1.55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4.12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15.3</v>
      </c>
      <c r="CZ23" s="4">
        <f>'OA&amp;GRIDCO'!IH23+'Day Ahead IEX PXIL'!EJ23+RTM!ED23</f>
        <v>3.8250000000000002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1471.9393067010308</v>
      </c>
      <c r="FH23" s="1">
        <f t="shared" si="1"/>
        <v>181.48306701030927</v>
      </c>
    </row>
    <row r="24" spans="1:164">
      <c r="A24" s="48" t="s">
        <v>46</v>
      </c>
      <c r="B24" s="5">
        <v>14</v>
      </c>
      <c r="C24" s="114" t="s">
        <v>392</v>
      </c>
      <c r="D24" s="75">
        <v>0</v>
      </c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>
        <v>0</v>
      </c>
      <c r="O24" s="277">
        <v>0</v>
      </c>
      <c r="P24" s="75"/>
      <c r="Q24" s="94">
        <v>6.4</v>
      </c>
      <c r="R24" s="75">
        <v>0.56000000000000005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14.123711340206187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248.45742268041238</v>
      </c>
      <c r="BD24" s="4">
        <f>'OA&amp;GRIDCO'!ER24+'Day Ahead IEX PXIL'!CB24+RTM!CB24</f>
        <v>62.114355670103095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37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19.48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1.55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4.12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15.3</v>
      </c>
      <c r="CZ24" s="4">
        <f>'OA&amp;GRIDCO'!IH24+'Day Ahead IEX PXIL'!EJ24+RTM!ED24</f>
        <v>3.8250000000000002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1456.9393067010308</v>
      </c>
      <c r="FH24" s="1">
        <f t="shared" si="1"/>
        <v>181.48306701030927</v>
      </c>
    </row>
    <row r="25" spans="1:164" ht="15" customHeight="1">
      <c r="A25" s="48" t="s">
        <v>47</v>
      </c>
      <c r="B25" s="5">
        <v>15</v>
      </c>
      <c r="C25" s="114" t="s">
        <v>392</v>
      </c>
      <c r="D25" s="75">
        <v>0</v>
      </c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>
        <v>0</v>
      </c>
      <c r="O25" s="277">
        <v>0</v>
      </c>
      <c r="P25" s="75"/>
      <c r="Q25" s="94">
        <v>6.4</v>
      </c>
      <c r="R25" s="75">
        <v>0.56000000000000005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14.123711340206187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248.45742268041238</v>
      </c>
      <c r="BD25" s="4">
        <f>'OA&amp;GRIDCO'!ER25+'Day Ahead IEX PXIL'!CB25+RTM!CB25</f>
        <v>62.114355670103095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37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19.48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1.55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4.12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15.3</v>
      </c>
      <c r="CZ25" s="4">
        <f>'OA&amp;GRIDCO'!IH25+'Day Ahead IEX PXIL'!EJ25+RTM!ED25</f>
        <v>3.8250000000000002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1456.9393067010308</v>
      </c>
      <c r="FH25" s="1">
        <f t="shared" si="1"/>
        <v>181.48306701030927</v>
      </c>
    </row>
    <row r="26" spans="1:164">
      <c r="A26" s="48" t="s">
        <v>48</v>
      </c>
      <c r="B26" s="5">
        <v>16</v>
      </c>
      <c r="C26" s="114" t="s">
        <v>392</v>
      </c>
      <c r="D26" s="75">
        <v>0</v>
      </c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>
        <v>0</v>
      </c>
      <c r="O26" s="277">
        <v>0</v>
      </c>
      <c r="P26" s="75"/>
      <c r="Q26" s="94">
        <v>6.4</v>
      </c>
      <c r="R26" s="75">
        <v>0.56000000000000005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14.123711340206187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248.45742268041238</v>
      </c>
      <c r="BD26" s="4">
        <f>'OA&amp;GRIDCO'!ER26+'Day Ahead IEX PXIL'!CB26+RTM!CB26</f>
        <v>62.114355670103095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37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19.48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1.55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4.12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15.3</v>
      </c>
      <c r="CZ26" s="4">
        <f>'OA&amp;GRIDCO'!IH26+'Day Ahead IEX PXIL'!EJ26+RTM!ED26</f>
        <v>3.8250000000000002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1456.9393067010308</v>
      </c>
      <c r="FH26" s="1">
        <f t="shared" si="1"/>
        <v>181.48306701030927</v>
      </c>
    </row>
    <row r="27" spans="1:164" ht="15" customHeight="1">
      <c r="A27" s="48" t="s">
        <v>49</v>
      </c>
      <c r="B27" s="5">
        <v>17</v>
      </c>
      <c r="C27" s="114" t="s">
        <v>392</v>
      </c>
      <c r="D27" s="75">
        <v>0</v>
      </c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>
        <v>0</v>
      </c>
      <c r="O27" s="277">
        <v>0</v>
      </c>
      <c r="P27" s="75"/>
      <c r="Q27" s="94">
        <v>6.4</v>
      </c>
      <c r="R27" s="75">
        <v>0.56000000000000005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41.24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14.123711340206187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248.45742268041238</v>
      </c>
      <c r="BD27" s="4">
        <f>'OA&amp;GRIDCO'!ER27+'Day Ahead IEX PXIL'!CB27+RTM!CB27</f>
        <v>62.114355670103095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37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19.48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1.55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4.12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15.3</v>
      </c>
      <c r="CZ27" s="4">
        <f>'OA&amp;GRIDCO'!IH27+'Day Ahead IEX PXIL'!EJ27+RTM!ED27</f>
        <v>3.8250000000000002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1.08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1497.9293067010306</v>
      </c>
      <c r="FH27" s="1">
        <f t="shared" si="1"/>
        <v>181.48306701030927</v>
      </c>
    </row>
    <row r="28" spans="1:164">
      <c r="A28" s="48" t="s">
        <v>50</v>
      </c>
      <c r="B28" s="38">
        <v>18</v>
      </c>
      <c r="C28" s="114" t="s">
        <v>392</v>
      </c>
      <c r="D28" s="75">
        <v>0</v>
      </c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>
        <v>0</v>
      </c>
      <c r="O28" s="277">
        <v>0</v>
      </c>
      <c r="P28" s="75"/>
      <c r="Q28" s="94">
        <v>6.4</v>
      </c>
      <c r="R28" s="75">
        <v>0.56000000000000005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41.24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14.123711340206187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248.45742268041238</v>
      </c>
      <c r="BD28" s="4">
        <f>'OA&amp;GRIDCO'!ER28+'Day Ahead IEX PXIL'!CB28+RTM!CB28</f>
        <v>62.114355670103095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37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19.48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4.12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15.3</v>
      </c>
      <c r="CZ28" s="4">
        <f>'OA&amp;GRIDCO'!IH28+'Day Ahead IEX PXIL'!EJ28+RTM!ED28</f>
        <v>3.8250000000000002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1.43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1496.729306701031</v>
      </c>
      <c r="FH28" s="1">
        <f t="shared" si="1"/>
        <v>181.48306701030927</v>
      </c>
    </row>
    <row r="29" spans="1:164">
      <c r="A29" s="48" t="s">
        <v>51</v>
      </c>
      <c r="B29" s="38">
        <v>19</v>
      </c>
      <c r="C29" s="114" t="s">
        <v>392</v>
      </c>
      <c r="D29" s="75">
        <v>0</v>
      </c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>
        <v>0</v>
      </c>
      <c r="O29" s="277">
        <v>0</v>
      </c>
      <c r="P29" s="75"/>
      <c r="Q29" s="94">
        <v>6.4</v>
      </c>
      <c r="R29" s="75">
        <v>0.56000000000000005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51.55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14.123711340206187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248.45742268041238</v>
      </c>
      <c r="BD29" s="4">
        <f>'OA&amp;GRIDCO'!ER29+'Day Ahead IEX PXIL'!CB29+RTM!CB29</f>
        <v>62.114355670103095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37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19.48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4.12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15.3</v>
      </c>
      <c r="CZ29" s="4">
        <f>'OA&amp;GRIDCO'!IH29+'Day Ahead IEX PXIL'!EJ29+RTM!ED29</f>
        <v>3.8250000000000002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1.44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1507.0493067010309</v>
      </c>
      <c r="FH29" s="1">
        <f t="shared" si="1"/>
        <v>181.48306701030927</v>
      </c>
    </row>
    <row r="30" spans="1:164">
      <c r="A30" s="48" t="s">
        <v>52</v>
      </c>
      <c r="B30" s="38">
        <v>20</v>
      </c>
      <c r="C30" s="114" t="s">
        <v>392</v>
      </c>
      <c r="D30" s="75">
        <v>0</v>
      </c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>
        <v>0</v>
      </c>
      <c r="O30" s="277">
        <v>0</v>
      </c>
      <c r="P30" s="75"/>
      <c r="Q30" s="94">
        <v>6.4</v>
      </c>
      <c r="R30" s="75">
        <v>0.56000000000000005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51.55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14.123711340206187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248.45742268041238</v>
      </c>
      <c r="BD30" s="4">
        <f>'OA&amp;GRIDCO'!ER30+'Day Ahead IEX PXIL'!CB30+RTM!CB30</f>
        <v>62.114355670103095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37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19.48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4.12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15.3</v>
      </c>
      <c r="CZ30" s="4">
        <f>'OA&amp;GRIDCO'!IH30+'Day Ahead IEX PXIL'!EJ30+RTM!ED30</f>
        <v>3.8250000000000002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1507.0493067010309</v>
      </c>
      <c r="FH30" s="1">
        <f t="shared" si="1"/>
        <v>181.48306701030927</v>
      </c>
    </row>
    <row r="31" spans="1:164">
      <c r="A31" s="48" t="s">
        <v>53</v>
      </c>
      <c r="B31" s="38">
        <v>21</v>
      </c>
      <c r="C31" s="114" t="s">
        <v>392</v>
      </c>
      <c r="D31" s="75">
        <v>0</v>
      </c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>
        <v>0</v>
      </c>
      <c r="O31" s="277">
        <v>0</v>
      </c>
      <c r="P31" s="75"/>
      <c r="Q31" s="94">
        <v>6.4</v>
      </c>
      <c r="R31" s="75">
        <v>0.56000000000000005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14.123711340206187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248.45742268041238</v>
      </c>
      <c r="BD31" s="4">
        <f>'OA&amp;GRIDCO'!ER31+'Day Ahead IEX PXIL'!CB31+RTM!CB31</f>
        <v>62.114355670103095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37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19.48</v>
      </c>
      <c r="BR31" s="4">
        <f>'OA&amp;GRIDCO'!FR31+'Day Ahead IEX PXIL'!CT31+RTM!CT31</f>
        <v>0</v>
      </c>
      <c r="BS31" s="1">
        <f>'OA&amp;GRIDCO'!JU31+'Day Ahead IEX PXIL'!FA31+RTM!EU31</f>
        <v>108.31819999999999</v>
      </c>
      <c r="BT31" s="4">
        <f>'OA&amp;GRIDCO'!JV31+'Day Ahead IEX PXIL'!FB31+RTM!EV31</f>
        <v>17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4.12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15.3</v>
      </c>
      <c r="CZ31" s="4">
        <f>'OA&amp;GRIDCO'!IH31+'Day Ahead IEX PXIL'!EJ31+RTM!ED31</f>
        <v>3.8250000000000002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1444.7530067010309</v>
      </c>
      <c r="FH31" s="1">
        <f t="shared" si="1"/>
        <v>176.48306701030927</v>
      </c>
    </row>
    <row r="32" spans="1:164">
      <c r="A32" s="48" t="s">
        <v>54</v>
      </c>
      <c r="B32" s="38">
        <v>22</v>
      </c>
      <c r="C32" s="114" t="s">
        <v>392</v>
      </c>
      <c r="D32" s="75">
        <v>0</v>
      </c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>
        <v>0</v>
      </c>
      <c r="O32" s="277">
        <v>0</v>
      </c>
      <c r="P32" s="75"/>
      <c r="Q32" s="94">
        <v>6.4</v>
      </c>
      <c r="R32" s="75">
        <v>0.56000000000000005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0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14.123711340206187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248.45742268041238</v>
      </c>
      <c r="BD32" s="4">
        <f>'OA&amp;GRIDCO'!ER32+'Day Ahead IEX PXIL'!CB32+RTM!CB32</f>
        <v>62.114355670103095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37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19.48</v>
      </c>
      <c r="BR32" s="4">
        <f>'OA&amp;GRIDCO'!FR32+'Day Ahead IEX PXIL'!CT32+RTM!CT32</f>
        <v>0</v>
      </c>
      <c r="BS32" s="1">
        <f>'OA&amp;GRIDCO'!JU32+'Day Ahead IEX PXIL'!FA32+RTM!EU32</f>
        <v>108.31819999999999</v>
      </c>
      <c r="BT32" s="4">
        <f>'OA&amp;GRIDCO'!JV32+'Day Ahead IEX PXIL'!FB32+RTM!EV32</f>
        <v>17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4.12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15.3</v>
      </c>
      <c r="CZ32" s="4">
        <f>'OA&amp;GRIDCO'!IH32+'Day Ahead IEX PXIL'!EJ32+RTM!ED32</f>
        <v>3.8250000000000002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1444.7530067010309</v>
      </c>
      <c r="FH32" s="1">
        <f t="shared" si="1"/>
        <v>176.48306701030927</v>
      </c>
    </row>
    <row r="33" spans="1:164" ht="15" customHeight="1">
      <c r="A33" s="48" t="s">
        <v>55</v>
      </c>
      <c r="B33" s="38">
        <v>23</v>
      </c>
      <c r="C33" s="114" t="s">
        <v>392</v>
      </c>
      <c r="D33" s="75">
        <v>0</v>
      </c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>
        <v>0</v>
      </c>
      <c r="O33" s="277">
        <v>0</v>
      </c>
      <c r="P33" s="75"/>
      <c r="Q33" s="94">
        <v>6.4</v>
      </c>
      <c r="R33" s="75">
        <v>0.56000000000000005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</v>
      </c>
      <c r="Z33" s="75"/>
      <c r="AA33" s="75">
        <v>0.21</v>
      </c>
      <c r="AB33" s="75"/>
      <c r="AC33" s="279">
        <v>0</v>
      </c>
      <c r="AD33" s="75"/>
      <c r="AE33" s="4">
        <f>'OA&amp;GRIDCO'!W33+'Day Ahead IEX PXIL'!M33+RTM!M33</f>
        <v>40.99</v>
      </c>
      <c r="AF33" s="4">
        <f>'OA&amp;GRIDCO'!X33+'Day Ahead IEX PXIL'!N33+RTM!N33</f>
        <v>39.96</v>
      </c>
      <c r="AG33" s="4">
        <f>'OA&amp;GRIDCO'!AC33+'Day Ahead IEX PXIL'!S33+RTM!S33</f>
        <v>0.41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41.24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14.123711340206187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248.45742268041238</v>
      </c>
      <c r="BD33" s="4">
        <f>'OA&amp;GRIDCO'!ER33+'Day Ahead IEX PXIL'!CB33+RTM!CB33</f>
        <v>62.114355670103095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37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19.48</v>
      </c>
      <c r="BR33" s="4">
        <f>'OA&amp;GRIDCO'!FR33+'Day Ahead IEX PXIL'!CT33+RTM!CT33</f>
        <v>0</v>
      </c>
      <c r="BS33" s="1">
        <f>'OA&amp;GRIDCO'!JU33+'Day Ahead IEX PXIL'!FA33+RTM!EU33</f>
        <v>108.31819999999999</v>
      </c>
      <c r="BT33" s="4">
        <f>'OA&amp;GRIDCO'!JV33+'Day Ahead IEX PXIL'!FB33+RTM!EV33</f>
        <v>17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4.12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15.3</v>
      </c>
      <c r="CZ33" s="4">
        <f>'OA&amp;GRIDCO'!IH33+'Day Ahead IEX PXIL'!EJ33+RTM!ED33</f>
        <v>3.8250000000000002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0.18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1487.8230067010309</v>
      </c>
      <c r="FH33" s="1">
        <f t="shared" si="1"/>
        <v>176.48306701030927</v>
      </c>
    </row>
    <row r="34" spans="1:164">
      <c r="A34" s="48" t="s">
        <v>56</v>
      </c>
      <c r="B34" s="38">
        <v>24</v>
      </c>
      <c r="C34" s="114" t="s">
        <v>392</v>
      </c>
      <c r="D34" s="75">
        <v>0</v>
      </c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>
        <v>0</v>
      </c>
      <c r="O34" s="277">
        <v>0</v>
      </c>
      <c r="P34" s="75"/>
      <c r="Q34" s="94">
        <v>6.4</v>
      </c>
      <c r="R34" s="75">
        <v>0.56000000000000005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-2.800003468990675E-3</v>
      </c>
      <c r="Z34" s="75"/>
      <c r="AA34" s="75">
        <v>0.51</v>
      </c>
      <c r="AB34" s="75"/>
      <c r="AC34" s="279">
        <v>0</v>
      </c>
      <c r="AD34" s="75"/>
      <c r="AE34" s="4">
        <f>'OA&amp;GRIDCO'!W34+'Day Ahead IEX PXIL'!M34+RTM!M34</f>
        <v>40.99</v>
      </c>
      <c r="AF34" s="4">
        <f>'OA&amp;GRIDCO'!X34+'Day Ahead IEX PXIL'!N34+RTM!N34</f>
        <v>39.96</v>
      </c>
      <c r="AG34" s="4">
        <f>'OA&amp;GRIDCO'!AC34+'Day Ahead IEX PXIL'!S34+RTM!S34</f>
        <v>0.41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51.55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14.123711340206187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248.45742268041238</v>
      </c>
      <c r="BD34" s="4">
        <f>'OA&amp;GRIDCO'!ER34+'Day Ahead IEX PXIL'!CB34+RTM!CB34</f>
        <v>62.114355670103095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37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19.48</v>
      </c>
      <c r="BR34" s="4">
        <f>'OA&amp;GRIDCO'!FR34+'Day Ahead IEX PXIL'!CT34+RTM!CT34</f>
        <v>0</v>
      </c>
      <c r="BS34" s="1">
        <f>'OA&amp;GRIDCO'!JU34+'Day Ahead IEX PXIL'!FA34+RTM!EU34</f>
        <v>108.31819999999999</v>
      </c>
      <c r="BT34" s="4">
        <f>'OA&amp;GRIDCO'!JV34+'Day Ahead IEX PXIL'!FB34+RTM!EV34</f>
        <v>17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4.12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15.3</v>
      </c>
      <c r="CZ34" s="4">
        <f>'OA&amp;GRIDCO'!IH34+'Day Ahead IEX PXIL'!EJ34+RTM!ED34</f>
        <v>3.8250000000000002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0.22</v>
      </c>
      <c r="FF34" s="74">
        <f>GDAM!AF34+'OA&amp;GRIDCO'!OP34</f>
        <v>0</v>
      </c>
      <c r="FG34" s="1">
        <f t="shared" si="0"/>
        <v>1498.9702066975619</v>
      </c>
      <c r="FH34" s="1">
        <f t="shared" si="1"/>
        <v>176.48306701030927</v>
      </c>
    </row>
    <row r="35" spans="1:164" ht="15" customHeight="1">
      <c r="A35" s="48" t="s">
        <v>57</v>
      </c>
      <c r="B35" s="38">
        <v>25</v>
      </c>
      <c r="C35" s="114" t="s">
        <v>397</v>
      </c>
      <c r="D35" s="75">
        <v>0</v>
      </c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>
        <v>0</v>
      </c>
      <c r="O35" s="277">
        <v>0</v>
      </c>
      <c r="P35" s="75"/>
      <c r="Q35" s="94">
        <v>6.4</v>
      </c>
      <c r="R35" s="75">
        <v>0.56000000000000005</v>
      </c>
      <c r="S35" s="74">
        <v>25</v>
      </c>
      <c r="T35" s="75"/>
      <c r="U35" s="74">
        <v>37</v>
      </c>
      <c r="V35" s="75"/>
      <c r="W35" s="275">
        <v>0</v>
      </c>
      <c r="X35" s="75"/>
      <c r="Y35" s="75">
        <v>3.5799870491032282E-3</v>
      </c>
      <c r="Z35" s="75"/>
      <c r="AA35" s="75">
        <v>1.03</v>
      </c>
      <c r="AB35" s="75"/>
      <c r="AC35" s="279">
        <v>0</v>
      </c>
      <c r="AD35" s="75"/>
      <c r="AE35" s="4">
        <f>'OA&amp;GRIDCO'!W35+'Day Ahead IEX PXIL'!M35+RTM!M35</f>
        <v>24.740000000000002</v>
      </c>
      <c r="AF35" s="4">
        <f>'OA&amp;GRIDCO'!X35+'Day Ahead IEX PXIL'!N35+RTM!N35</f>
        <v>20.62</v>
      </c>
      <c r="AG35" s="4">
        <f>'OA&amp;GRIDCO'!AC35+'Day Ahead IEX PXIL'!S35+RTM!S35</f>
        <v>0.41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30</v>
      </c>
      <c r="AK35" s="4">
        <f>'OA&amp;GRIDCO'!BS35+'Day Ahead IEX PXIL'!AK35+RTM!AK35</f>
        <v>20.62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14.123711340206187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248.45742268041238</v>
      </c>
      <c r="BD35" s="4">
        <f>'OA&amp;GRIDCO'!ER35+'Day Ahead IEX PXIL'!CB35+RTM!CB35</f>
        <v>62.114355670103095</v>
      </c>
      <c r="BE35" s="75">
        <f>'OA&amp;GRIDCO'!NW35+GDAM!U35</f>
        <v>0.6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37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19.48</v>
      </c>
      <c r="BR35" s="4">
        <f>'OA&amp;GRIDCO'!FR35+'Day Ahead IEX PXIL'!CT35+RTM!CT35</f>
        <v>0</v>
      </c>
      <c r="BS35" s="1">
        <f>'OA&amp;GRIDCO'!JU35+'Day Ahead IEX PXIL'!FA35+RTM!EU35</f>
        <v>108.31819999999999</v>
      </c>
      <c r="BT35" s="4">
        <f>'OA&amp;GRIDCO'!JV35+'Day Ahead IEX PXIL'!FB35+RTM!EV35</f>
        <v>17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10.31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15.3</v>
      </c>
      <c r="CZ35" s="4">
        <f>'OA&amp;GRIDCO'!IH35+'Day Ahead IEX PXIL'!EJ35+RTM!ED35</f>
        <v>3.8250000000000002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1.33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0.92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0.36</v>
      </c>
      <c r="FF35" s="74">
        <f>GDAM!AF35+'OA&amp;GRIDCO'!OP35</f>
        <v>0</v>
      </c>
      <c r="FG35" s="1">
        <f t="shared" si="0"/>
        <v>1480.6265866880799</v>
      </c>
      <c r="FH35" s="1">
        <f t="shared" si="1"/>
        <v>157.14306701030927</v>
      </c>
    </row>
    <row r="36" spans="1:164" s="82" customFormat="1">
      <c r="A36" s="80" t="s">
        <v>58</v>
      </c>
      <c r="B36" s="81">
        <v>26</v>
      </c>
      <c r="C36" s="114" t="s">
        <v>398</v>
      </c>
      <c r="D36" s="75">
        <v>0</v>
      </c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>
        <v>0</v>
      </c>
      <c r="O36" s="277">
        <v>0</v>
      </c>
      <c r="P36" s="75"/>
      <c r="Q36" s="94">
        <v>6.4</v>
      </c>
      <c r="R36" s="75">
        <v>0.56000000000000005</v>
      </c>
      <c r="S36" s="74">
        <v>25</v>
      </c>
      <c r="T36" s="75"/>
      <c r="U36" s="74">
        <v>37</v>
      </c>
      <c r="V36" s="75"/>
      <c r="W36" s="275">
        <v>0.55000000000000004</v>
      </c>
      <c r="X36" s="75"/>
      <c r="Y36" s="75">
        <v>1.8066671291951941E-3</v>
      </c>
      <c r="Z36" s="75"/>
      <c r="AA36" s="75">
        <v>1.63</v>
      </c>
      <c r="AB36" s="75"/>
      <c r="AC36" s="279">
        <v>0</v>
      </c>
      <c r="AD36" s="75"/>
      <c r="AE36" s="4">
        <f>'OA&amp;GRIDCO'!W36+'Day Ahead IEX PXIL'!M36+RTM!M36</f>
        <v>22.68</v>
      </c>
      <c r="AF36" s="4">
        <f>'OA&amp;GRIDCO'!X36+'Day Ahead IEX PXIL'!N36+RTM!N36</f>
        <v>20.62</v>
      </c>
      <c r="AG36" s="74">
        <f>'OA&amp;GRIDCO'!AC36+'Day Ahead IEX PXIL'!S36+RTM!S36</f>
        <v>0.41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30</v>
      </c>
      <c r="AK36" s="74">
        <f>'OA&amp;GRIDCO'!BS36+'Day Ahead IEX PXIL'!AK36+RTM!AK36</f>
        <v>20.62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14.123711340206187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248.45742268041238</v>
      </c>
      <c r="BD36" s="74">
        <f>'OA&amp;GRIDCO'!ER36+'Day Ahead IEX PXIL'!CB36+RTM!CB36</f>
        <v>62.114355670103095</v>
      </c>
      <c r="BE36" s="75">
        <f>'OA&amp;GRIDCO'!NW36+GDAM!U36</f>
        <v>1.8199999999999998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37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19.48</v>
      </c>
      <c r="BR36" s="4">
        <f>'OA&amp;GRIDCO'!FR36+'Day Ahead IEX PXIL'!CT36+RTM!CT36</f>
        <v>0</v>
      </c>
      <c r="BS36" s="122">
        <f>'OA&amp;GRIDCO'!JU36+'Day Ahead IEX PXIL'!FA36+RTM!EU36</f>
        <v>108.31819999999999</v>
      </c>
      <c r="BT36" s="74">
        <f>'OA&amp;GRIDCO'!JV36+'Day Ahead IEX PXIL'!FB36+RTM!EV36</f>
        <v>17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10.31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15.3</v>
      </c>
      <c r="CZ36" s="74">
        <f>'OA&amp;GRIDCO'!IH36+'Day Ahead IEX PXIL'!EJ36+RTM!ED36</f>
        <v>3.8250000000000002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0.43</v>
      </c>
      <c r="FF36" s="74">
        <f>GDAM!AF36+'OA&amp;GRIDCO'!OP36</f>
        <v>0</v>
      </c>
      <c r="FG36" s="1">
        <f t="shared" si="0"/>
        <v>1483.2148133681603</v>
      </c>
      <c r="FH36" s="1">
        <f t="shared" si="1"/>
        <v>157.14306701030927</v>
      </c>
    </row>
    <row r="37" spans="1:164" s="82" customFormat="1" ht="15" customHeight="1">
      <c r="A37" s="80" t="s">
        <v>59</v>
      </c>
      <c r="B37" s="81">
        <v>27</v>
      </c>
      <c r="C37" s="114" t="s">
        <v>399</v>
      </c>
      <c r="D37" s="75">
        <v>0</v>
      </c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>
        <v>0</v>
      </c>
      <c r="O37" s="277">
        <v>0.08</v>
      </c>
      <c r="P37" s="75"/>
      <c r="Q37" s="94">
        <v>6.4</v>
      </c>
      <c r="R37" s="75">
        <v>0.56000000000000005</v>
      </c>
      <c r="S37" s="74">
        <v>25</v>
      </c>
      <c r="T37" s="75"/>
      <c r="U37" s="74">
        <v>37</v>
      </c>
      <c r="V37" s="75"/>
      <c r="W37" s="275">
        <v>1.01</v>
      </c>
      <c r="X37" s="75"/>
      <c r="Y37" s="75">
        <v>-3.6266731421181753E-3</v>
      </c>
      <c r="Z37" s="75"/>
      <c r="AA37" s="75">
        <v>1.67</v>
      </c>
      <c r="AB37" s="75"/>
      <c r="AC37" s="279">
        <v>3.4999999999999996E-3</v>
      </c>
      <c r="AD37" s="75"/>
      <c r="AE37" s="4">
        <f>'OA&amp;GRIDCO'!W37+'Day Ahead IEX PXIL'!M37+RTM!M37</f>
        <v>24.740000000000002</v>
      </c>
      <c r="AF37" s="4">
        <f>'OA&amp;GRIDCO'!X37+'Day Ahead IEX PXIL'!N37+RTM!N37</f>
        <v>20.62</v>
      </c>
      <c r="AG37" s="74">
        <f>'OA&amp;GRIDCO'!AC37+'Day Ahead IEX PXIL'!S37+RTM!S37</f>
        <v>0.41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30</v>
      </c>
      <c r="AK37" s="74">
        <f>'OA&amp;GRIDCO'!BS37+'Day Ahead IEX PXIL'!AK37+RTM!AK37</f>
        <v>20.62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14.123711340206187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248.45742268041238</v>
      </c>
      <c r="BD37" s="74">
        <f>'OA&amp;GRIDCO'!ER37+'Day Ahead IEX PXIL'!CB37+RTM!CB37</f>
        <v>62.114355670103095</v>
      </c>
      <c r="BE37" s="75">
        <f>'OA&amp;GRIDCO'!NW37+GDAM!U37</f>
        <v>2.98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37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19.48</v>
      </c>
      <c r="BR37" s="4">
        <f>'OA&amp;GRIDCO'!FR37+'Day Ahead IEX PXIL'!CT37+RTM!CT37</f>
        <v>0</v>
      </c>
      <c r="BS37" s="122">
        <f>'OA&amp;GRIDCO'!JU37+'Day Ahead IEX PXIL'!FA37+RTM!EU37</f>
        <v>108.31819999999999</v>
      </c>
      <c r="BT37" s="74">
        <f>'OA&amp;GRIDCO'!JV37+'Day Ahead IEX PXIL'!FB37+RTM!EV37</f>
        <v>17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10.31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15.3</v>
      </c>
      <c r="CZ37" s="74">
        <f>'OA&amp;GRIDCO'!IH37+'Day Ahead IEX PXIL'!EJ37+RTM!ED37</f>
        <v>3.8250000000000002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3.1399999999999997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0.83</v>
      </c>
      <c r="FF37" s="74">
        <f>GDAM!AF37+'OA&amp;GRIDCO'!OP37</f>
        <v>0</v>
      </c>
      <c r="FG37" s="1">
        <f t="shared" si="0"/>
        <v>1491.3728800278889</v>
      </c>
      <c r="FH37" s="1">
        <f t="shared" si="1"/>
        <v>157.14306701030927</v>
      </c>
    </row>
    <row r="38" spans="1:164" s="82" customFormat="1">
      <c r="A38" s="80" t="s">
        <v>60</v>
      </c>
      <c r="B38" s="81">
        <v>28</v>
      </c>
      <c r="C38" s="114" t="s">
        <v>400</v>
      </c>
      <c r="D38" s="75">
        <v>0.09</v>
      </c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>
        <v>0</v>
      </c>
      <c r="O38" s="277">
        <v>0.12</v>
      </c>
      <c r="P38" s="75"/>
      <c r="Q38" s="94">
        <v>6.4</v>
      </c>
      <c r="R38" s="75">
        <v>0.56000000000000005</v>
      </c>
      <c r="S38" s="74">
        <v>25</v>
      </c>
      <c r="T38" s="75"/>
      <c r="U38" s="74">
        <v>37</v>
      </c>
      <c r="V38" s="75"/>
      <c r="W38" s="275">
        <v>2.16</v>
      </c>
      <c r="X38" s="75"/>
      <c r="Y38" s="75">
        <v>-1.3933197657265417E-3</v>
      </c>
      <c r="Z38" s="75"/>
      <c r="AA38" s="75">
        <v>2.29</v>
      </c>
      <c r="AB38" s="75"/>
      <c r="AC38" s="279">
        <v>6.9999999999999993E-3</v>
      </c>
      <c r="AD38" s="75"/>
      <c r="AE38" s="4">
        <f>'OA&amp;GRIDCO'!W38+'Day Ahead IEX PXIL'!M38+RTM!M38</f>
        <v>42.269999999999996</v>
      </c>
      <c r="AF38" s="4">
        <f>'OA&amp;GRIDCO'!X38+'Day Ahead IEX PXIL'!N38+RTM!N38</f>
        <v>20.62</v>
      </c>
      <c r="AG38" s="74">
        <f>'OA&amp;GRIDCO'!AC38+'Day Ahead IEX PXIL'!S38+RTM!S38</f>
        <v>0.41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30</v>
      </c>
      <c r="AK38" s="74">
        <f>'OA&amp;GRIDCO'!BS38+'Day Ahead IEX PXIL'!AK38+RTM!AK38</f>
        <v>20.62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14.123711340206187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248.45742268041238</v>
      </c>
      <c r="BD38" s="74">
        <f>'OA&amp;GRIDCO'!ER38+'Day Ahead IEX PXIL'!CB38+RTM!CB38</f>
        <v>62.114355670103095</v>
      </c>
      <c r="BE38" s="75">
        <f>'OA&amp;GRIDCO'!NW38+GDAM!U38</f>
        <v>4.29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37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19.48</v>
      </c>
      <c r="BR38" s="4">
        <f>'OA&amp;GRIDCO'!FR38+'Day Ahead IEX PXIL'!CT38+RTM!CT38</f>
        <v>0</v>
      </c>
      <c r="BS38" s="122">
        <f>'OA&amp;GRIDCO'!JU38+'Day Ahead IEX PXIL'!FA38+RTM!EU38</f>
        <v>108.31819999999999</v>
      </c>
      <c r="BT38" s="74">
        <f>'OA&amp;GRIDCO'!JV38+'Day Ahead IEX PXIL'!FB38+RTM!EV38</f>
        <v>17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10.31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15.3</v>
      </c>
      <c r="CZ38" s="74">
        <f>'OA&amp;GRIDCO'!IH38+'Day Ahead IEX PXIL'!EJ38+RTM!ED38</f>
        <v>3.8250000000000002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4.43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1.1299999999999999</v>
      </c>
      <c r="FF38" s="74">
        <f>GDAM!AF38+'OA&amp;GRIDCO'!OP38</f>
        <v>0</v>
      </c>
      <c r="FG38" s="1">
        <f t="shared" si="0"/>
        <v>1516.6886133812654</v>
      </c>
      <c r="FH38" s="1">
        <f t="shared" si="1"/>
        <v>157.23306701030927</v>
      </c>
    </row>
    <row r="39" spans="1:164" s="82" customFormat="1" ht="15" customHeight="1">
      <c r="A39" s="80" t="s">
        <v>61</v>
      </c>
      <c r="B39" s="81">
        <v>29</v>
      </c>
      <c r="C39" s="114" t="s">
        <v>401</v>
      </c>
      <c r="D39" s="75">
        <v>0.09</v>
      </c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>
        <v>0</v>
      </c>
      <c r="O39" s="277">
        <v>0.13</v>
      </c>
      <c r="P39" s="75"/>
      <c r="Q39" s="94">
        <v>6.4</v>
      </c>
      <c r="R39" s="75">
        <v>0.56000000000000005</v>
      </c>
      <c r="S39" s="74">
        <v>25</v>
      </c>
      <c r="T39" s="75"/>
      <c r="U39" s="74">
        <v>37</v>
      </c>
      <c r="V39" s="75"/>
      <c r="W39" s="275">
        <v>2.82</v>
      </c>
      <c r="X39" s="75"/>
      <c r="Y39" s="75">
        <v>7.8002405166444078E-4</v>
      </c>
      <c r="Z39" s="75"/>
      <c r="AA39" s="75">
        <v>3.27</v>
      </c>
      <c r="AB39" s="75"/>
      <c r="AC39" s="280">
        <v>8.7499999999999991E-3</v>
      </c>
      <c r="AD39" s="75"/>
      <c r="AE39" s="4">
        <f>'OA&amp;GRIDCO'!W39+'Day Ahead IEX PXIL'!M39+RTM!M39</f>
        <v>41.24</v>
      </c>
      <c r="AF39" s="4">
        <f>'OA&amp;GRIDCO'!X39+'Day Ahead IEX PXIL'!N39+RTM!N39</f>
        <v>20.62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20.62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14.123711340206187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248.45742268041238</v>
      </c>
      <c r="BD39" s="74">
        <f>'OA&amp;GRIDCO'!ER39+'Day Ahead IEX PXIL'!CB39+RTM!CB39</f>
        <v>62.114355670103095</v>
      </c>
      <c r="BE39" s="75">
        <f>'OA&amp;GRIDCO'!NW39+GDAM!U39</f>
        <v>5.88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37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19.48</v>
      </c>
      <c r="BR39" s="4">
        <f>'OA&amp;GRIDCO'!FR39+'Day Ahead IEX PXIL'!CT39+RTM!CT39</f>
        <v>0</v>
      </c>
      <c r="BS39" s="122">
        <f>'OA&amp;GRIDCO'!JU39+'Day Ahead IEX PXIL'!FA39+RTM!EU39</f>
        <v>108.31819999999999</v>
      </c>
      <c r="BT39" s="74">
        <f>'OA&amp;GRIDCO'!JV39+'Day Ahead IEX PXIL'!FB39+RTM!EV39</f>
        <v>17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10.31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15.3</v>
      </c>
      <c r="CZ39" s="74">
        <f>'OA&amp;GRIDCO'!IH39+'Day Ahead IEX PXIL'!EJ39+RTM!ED39</f>
        <v>3.8250000000000002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7.92</v>
      </c>
      <c r="EZ39" s="74">
        <f>GDAM!T39+'OA&amp;GRIDCO'!NX39+RTM!JP39</f>
        <v>0</v>
      </c>
      <c r="FA39" s="74">
        <f>GDAM!Y39+RTM!JS39</f>
        <v>0.21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1.4900000000000002</v>
      </c>
      <c r="FF39" s="74">
        <f>GDAM!AF39+'OA&amp;GRIDCO'!OP39</f>
        <v>0</v>
      </c>
      <c r="FG39" s="1">
        <f t="shared" si="0"/>
        <v>1525.4625367250828</v>
      </c>
      <c r="FH39" s="1">
        <f t="shared" si="1"/>
        <v>157.23306701030927</v>
      </c>
    </row>
    <row r="40" spans="1:164" s="82" customFormat="1">
      <c r="A40" s="80" t="s">
        <v>62</v>
      </c>
      <c r="B40" s="81">
        <v>30</v>
      </c>
      <c r="C40" s="114" t="s">
        <v>402</v>
      </c>
      <c r="D40" s="75">
        <v>0.27</v>
      </c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>
        <v>0</v>
      </c>
      <c r="O40" s="277">
        <v>0.18</v>
      </c>
      <c r="P40" s="75"/>
      <c r="Q40" s="94">
        <v>6.4</v>
      </c>
      <c r="R40" s="75">
        <v>0.56000000000000005</v>
      </c>
      <c r="S40" s="74">
        <v>25</v>
      </c>
      <c r="T40" s="75"/>
      <c r="U40" s="74">
        <v>37</v>
      </c>
      <c r="V40" s="75"/>
      <c r="W40" s="275">
        <v>4.63</v>
      </c>
      <c r="X40" s="75"/>
      <c r="Y40" s="75">
        <v>-3.0399703979471226E-3</v>
      </c>
      <c r="Z40" s="75"/>
      <c r="AA40" s="75">
        <v>2.72</v>
      </c>
      <c r="AB40" s="75"/>
      <c r="AC40" s="280">
        <v>1.7499999999999998E-2</v>
      </c>
      <c r="AD40" s="75"/>
      <c r="AE40" s="4">
        <f>'OA&amp;GRIDCO'!W40+'Day Ahead IEX PXIL'!M40+RTM!M40</f>
        <v>40.21</v>
      </c>
      <c r="AF40" s="4">
        <f>'OA&amp;GRIDCO'!X40+'Day Ahead IEX PXIL'!N40+RTM!N40</f>
        <v>20.62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20.62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14.123711340206187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248.45742268041238</v>
      </c>
      <c r="BD40" s="74">
        <f>'OA&amp;GRIDCO'!ER40+'Day Ahead IEX PXIL'!CB40+RTM!CB40</f>
        <v>62.114355670103095</v>
      </c>
      <c r="BE40" s="75">
        <f>'OA&amp;GRIDCO'!NW40+GDAM!U40</f>
        <v>6.39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37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19.48</v>
      </c>
      <c r="BR40" s="4">
        <f>'OA&amp;GRIDCO'!FR40+'Day Ahead IEX PXIL'!CT40+RTM!CT40</f>
        <v>0</v>
      </c>
      <c r="BS40" s="122">
        <f>'OA&amp;GRIDCO'!JU40+'Day Ahead IEX PXIL'!FA40+RTM!EU40</f>
        <v>108.31819999999999</v>
      </c>
      <c r="BT40" s="74">
        <f>'OA&amp;GRIDCO'!JV40+'Day Ahead IEX PXIL'!FB40+RTM!EV40</f>
        <v>17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10.31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15.3</v>
      </c>
      <c r="CZ40" s="74">
        <f>'OA&amp;GRIDCO'!IH40+'Day Ahead IEX PXIL'!EJ40+RTM!ED40</f>
        <v>3.8250000000000002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1.44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9.6699999999999982</v>
      </c>
      <c r="EZ40" s="74">
        <f>GDAM!T40+'OA&amp;GRIDCO'!NX40+RTM!JP40</f>
        <v>0</v>
      </c>
      <c r="FA40" s="74">
        <f>GDAM!Y40+RTM!JS40</f>
        <v>0.72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1.89</v>
      </c>
      <c r="FF40" s="74">
        <f>GDAM!AF40+'OA&amp;GRIDCO'!OP40</f>
        <v>0</v>
      </c>
      <c r="FG40" s="1">
        <f t="shared" si="0"/>
        <v>1532.1974667306331</v>
      </c>
      <c r="FH40" s="1">
        <f t="shared" si="1"/>
        <v>157.41306701030928</v>
      </c>
    </row>
    <row r="41" spans="1:164" s="82" customFormat="1" ht="15" customHeight="1">
      <c r="A41" s="80" t="s">
        <v>63</v>
      </c>
      <c r="B41" s="81">
        <v>31</v>
      </c>
      <c r="C41" s="114" t="s">
        <v>403</v>
      </c>
      <c r="D41" s="75">
        <v>5</v>
      </c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>
        <v>0</v>
      </c>
      <c r="O41" s="277">
        <v>0.2</v>
      </c>
      <c r="P41" s="75"/>
      <c r="Q41" s="94">
        <v>6.4</v>
      </c>
      <c r="R41" s="75">
        <v>0.56000000000000005</v>
      </c>
      <c r="S41" s="74">
        <v>25</v>
      </c>
      <c r="T41" s="75"/>
      <c r="U41" s="74">
        <v>37</v>
      </c>
      <c r="V41" s="75"/>
      <c r="W41" s="275">
        <v>4.53</v>
      </c>
      <c r="X41" s="75"/>
      <c r="Y41" s="75">
        <v>-8.7999629974078175E-4</v>
      </c>
      <c r="Z41" s="75"/>
      <c r="AA41" s="75">
        <v>3.96</v>
      </c>
      <c r="AB41" s="75"/>
      <c r="AC41" s="280">
        <v>2.6249999999999999E-2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85</v>
      </c>
      <c r="AJ41" s="4">
        <f>'OA&amp;GRIDCO'!AV41+'Day Ahead IEX PXIL'!Z41+RTM!Z41</f>
        <v>25.5</v>
      </c>
      <c r="AK41" s="74">
        <f>'OA&amp;GRIDCO'!BS41+'Day Ahead IEX PXIL'!AK41+RTM!AK41</f>
        <v>30.93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14.123711340206187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248.45742268041238</v>
      </c>
      <c r="BD41" s="74">
        <f>'OA&amp;GRIDCO'!ER41+'Day Ahead IEX PXIL'!CB41+RTM!CB41</f>
        <v>62.114355670103095</v>
      </c>
      <c r="BE41" s="75">
        <f>'OA&amp;GRIDCO'!NW41+GDAM!U41</f>
        <v>7.1099999999999994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37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19.48</v>
      </c>
      <c r="BR41" s="4">
        <f>'OA&amp;GRIDCO'!FR41+'Day Ahead IEX PXIL'!CT41+RTM!CT41</f>
        <v>0</v>
      </c>
      <c r="BS41" s="122">
        <f>'OA&amp;GRIDCO'!JU41+'Day Ahead IEX PXIL'!FA41+RTM!EU41</f>
        <v>108.31819999999999</v>
      </c>
      <c r="BT41" s="74">
        <f>'OA&amp;GRIDCO'!JV41+'Day Ahead IEX PXIL'!FB41+RTM!EV41</f>
        <v>17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10.31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15.3</v>
      </c>
      <c r="CZ41" s="74">
        <f>'OA&amp;GRIDCO'!IH41+'Day Ahead IEX PXIL'!EJ41+RTM!ED41</f>
        <v>3.8250000000000002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10.24</v>
      </c>
      <c r="EZ41" s="74">
        <f>GDAM!T41+'OA&amp;GRIDCO'!NX41+RTM!JP41</f>
        <v>0</v>
      </c>
      <c r="FA41" s="74">
        <f>GDAM!Y41+RTM!JS41</f>
        <v>1.44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2.5</v>
      </c>
      <c r="FF41" s="74">
        <f>GDAM!AF41+'OA&amp;GRIDCO'!OP41</f>
        <v>0</v>
      </c>
      <c r="FG41" s="1">
        <f t="shared" si="0"/>
        <v>1515.0783767047315</v>
      </c>
      <c r="FH41" s="1">
        <f t="shared" si="1"/>
        <v>157.64306701030927</v>
      </c>
    </row>
    <row r="42" spans="1:164" s="82" customFormat="1">
      <c r="A42" s="80" t="s">
        <v>64</v>
      </c>
      <c r="B42" s="81">
        <v>32</v>
      </c>
      <c r="C42" s="114" t="s">
        <v>404</v>
      </c>
      <c r="D42" s="75">
        <v>0.49</v>
      </c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>
        <v>0</v>
      </c>
      <c r="O42" s="277">
        <v>0.22</v>
      </c>
      <c r="P42" s="75"/>
      <c r="Q42" s="94">
        <v>6.4</v>
      </c>
      <c r="R42" s="75">
        <v>0.56000000000000005</v>
      </c>
      <c r="S42" s="74">
        <v>25</v>
      </c>
      <c r="T42" s="75"/>
      <c r="U42" s="74">
        <v>37</v>
      </c>
      <c r="V42" s="75"/>
      <c r="W42" s="275">
        <v>4.71</v>
      </c>
      <c r="X42" s="75"/>
      <c r="Y42" s="75">
        <v>-4.4601221084601406E-3</v>
      </c>
      <c r="Z42" s="75"/>
      <c r="AA42" s="75">
        <v>5.9</v>
      </c>
      <c r="AB42" s="75"/>
      <c r="AC42" s="280">
        <v>3.4999999999999996E-2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85</v>
      </c>
      <c r="AJ42" s="4">
        <f>'OA&amp;GRIDCO'!AV42+'Day Ahead IEX PXIL'!Z42+RTM!Z42</f>
        <v>25.5</v>
      </c>
      <c r="AK42" s="74">
        <f>'OA&amp;GRIDCO'!BS42+'Day Ahead IEX PXIL'!AK42+RTM!AK42</f>
        <v>30.93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14.123711340206187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248.45742268041238</v>
      </c>
      <c r="BD42" s="74">
        <f>'OA&amp;GRIDCO'!ER42+'Day Ahead IEX PXIL'!CB42+RTM!CB42</f>
        <v>62.114355670103095</v>
      </c>
      <c r="BE42" s="75">
        <f>'OA&amp;GRIDCO'!NW42+GDAM!U42</f>
        <v>8.4499999999999993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37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19.48</v>
      </c>
      <c r="BR42" s="4">
        <f>'OA&amp;GRIDCO'!FR42+'Day Ahead IEX PXIL'!CT42+RTM!CT42</f>
        <v>0</v>
      </c>
      <c r="BS42" s="122">
        <f>'OA&amp;GRIDCO'!JU42+'Day Ahead IEX PXIL'!FA42+RTM!EU42</f>
        <v>108.31819999999999</v>
      </c>
      <c r="BT42" s="74">
        <f>'OA&amp;GRIDCO'!JV42+'Day Ahead IEX PXIL'!FB42+RTM!EV42</f>
        <v>17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10.31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15.3</v>
      </c>
      <c r="CZ42" s="74">
        <f>'OA&amp;GRIDCO'!IH42+'Day Ahead IEX PXIL'!EJ42+RTM!ED42</f>
        <v>3.8250000000000002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10.8</v>
      </c>
      <c r="EZ42" s="74">
        <f>GDAM!T42+'OA&amp;GRIDCO'!NX42+RTM!JP42</f>
        <v>0</v>
      </c>
      <c r="FA42" s="74">
        <f>GDAM!Y42+RTM!JS42</f>
        <v>2.78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3.25</v>
      </c>
      <c r="FF42" s="74">
        <f>GDAM!AF42+'OA&amp;GRIDCO'!OP42</f>
        <v>0</v>
      </c>
      <c r="FG42" s="1">
        <f t="shared" si="0"/>
        <v>1524.0635465789223</v>
      </c>
      <c r="FH42" s="1">
        <f t="shared" si="1"/>
        <v>153.13306701030928</v>
      </c>
    </row>
    <row r="43" spans="1:164" s="82" customFormat="1" ht="15" customHeight="1">
      <c r="A43" s="80" t="s">
        <v>65</v>
      </c>
      <c r="B43" s="81">
        <v>33</v>
      </c>
      <c r="C43" s="114" t="s">
        <v>405</v>
      </c>
      <c r="D43" s="75">
        <v>0.68</v>
      </c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>
        <v>0</v>
      </c>
      <c r="O43" s="277">
        <v>0.3</v>
      </c>
      <c r="P43" s="75"/>
      <c r="Q43" s="94">
        <v>6.4</v>
      </c>
      <c r="R43" s="75">
        <v>0.56000000000000005</v>
      </c>
      <c r="S43" s="74">
        <v>25</v>
      </c>
      <c r="T43" s="75"/>
      <c r="U43" s="74">
        <v>37</v>
      </c>
      <c r="V43" s="75"/>
      <c r="W43" s="275">
        <v>5.21</v>
      </c>
      <c r="X43" s="75"/>
      <c r="Y43" s="75">
        <v>0</v>
      </c>
      <c r="Z43" s="75"/>
      <c r="AA43" s="75">
        <v>8.32</v>
      </c>
      <c r="AB43" s="75"/>
      <c r="AC43" s="280">
        <v>6.1249999999999999E-2</v>
      </c>
      <c r="AD43" s="75"/>
      <c r="AE43" s="4">
        <f>'OA&amp;GRIDCO'!W43+'Day Ahead IEX PXIL'!M43+RTM!M43</f>
        <v>39.18</v>
      </c>
      <c r="AF43" s="4">
        <f>'OA&amp;GRIDCO'!X43+'Day Ahead IEX PXIL'!N43+RTM!N43</f>
        <v>20.62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70</v>
      </c>
      <c r="AJ43" s="4">
        <f>'OA&amp;GRIDCO'!AV43+'Day Ahead IEX PXIL'!Z43+RTM!Z43</f>
        <v>21</v>
      </c>
      <c r="AK43" s="74">
        <f>'OA&amp;GRIDCO'!BS43+'Day Ahead IEX PXIL'!AK43+RTM!AK43</f>
        <v>36.08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14.123711340206187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248.45742268041238</v>
      </c>
      <c r="BD43" s="74">
        <f>'OA&amp;GRIDCO'!ER43+'Day Ahead IEX PXIL'!CB43+RTM!CB43</f>
        <v>62.114355670103095</v>
      </c>
      <c r="BE43" s="75">
        <f>'OA&amp;GRIDCO'!NW43+GDAM!U43</f>
        <v>9.9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9.2799999999999994</v>
      </c>
      <c r="BR43" s="4">
        <f>'OA&amp;GRIDCO'!FR43+'Day Ahead IEX PXIL'!CT43+RTM!CT43</f>
        <v>0</v>
      </c>
      <c r="BS43" s="122">
        <f>'OA&amp;GRIDCO'!JU43+'Day Ahead IEX PXIL'!FA43+RTM!EU43</f>
        <v>108.31819999999999</v>
      </c>
      <c r="BT43" s="74">
        <f>'OA&amp;GRIDCO'!JV43+'Day Ahead IEX PXIL'!FB43+RTM!EV43</f>
        <v>17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5.15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15.3</v>
      </c>
      <c r="CZ43" s="74">
        <f>'OA&amp;GRIDCO'!IH43+'Day Ahead IEX PXIL'!EJ43+RTM!ED43</f>
        <v>3.8250000000000002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1.44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15.63</v>
      </c>
      <c r="EZ43" s="74">
        <f>GDAM!T43+'OA&amp;GRIDCO'!NX43+RTM!JP43</f>
        <v>0</v>
      </c>
      <c r="FA43" s="74">
        <f>GDAM!Y43+RTM!JS43</f>
        <v>4.2300000000000004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3.82</v>
      </c>
      <c r="FF43" s="74">
        <f>GDAM!AF43+'OA&amp;GRIDCO'!OP43</f>
        <v>0</v>
      </c>
      <c r="FG43" s="1">
        <f t="shared" si="0"/>
        <v>1482.7762567010311</v>
      </c>
      <c r="FH43" s="1">
        <f t="shared" si="1"/>
        <v>148.82306701030927</v>
      </c>
    </row>
    <row r="44" spans="1:164" s="82" customFormat="1">
      <c r="A44" s="80" t="s">
        <v>66</v>
      </c>
      <c r="B44" s="81">
        <v>34</v>
      </c>
      <c r="C44" s="114" t="s">
        <v>406</v>
      </c>
      <c r="D44" s="75">
        <v>0.81130666732788104</v>
      </c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>
        <v>0</v>
      </c>
      <c r="O44" s="277">
        <v>0.42</v>
      </c>
      <c r="P44" s="75"/>
      <c r="Q44" s="94">
        <v>6.4</v>
      </c>
      <c r="R44" s="75">
        <v>0.56000000000000005</v>
      </c>
      <c r="S44" s="74">
        <v>25</v>
      </c>
      <c r="T44" s="75"/>
      <c r="U44" s="74">
        <v>37</v>
      </c>
      <c r="V44" s="75"/>
      <c r="W44" s="275">
        <v>5.83</v>
      </c>
      <c r="X44" s="75"/>
      <c r="Y44" s="75">
        <v>0.94</v>
      </c>
      <c r="Z44" s="75"/>
      <c r="AA44" s="75">
        <v>9</v>
      </c>
      <c r="AB44" s="75"/>
      <c r="AC44" s="280">
        <v>9.6250000000000002E-2</v>
      </c>
      <c r="AD44" s="75"/>
      <c r="AE44" s="4">
        <f>'OA&amp;GRIDCO'!W44+'Day Ahead IEX PXIL'!M44+RTM!M44</f>
        <v>41.24</v>
      </c>
      <c r="AF44" s="4">
        <f>'OA&amp;GRIDCO'!X44+'Day Ahead IEX PXIL'!N44+RTM!N44</f>
        <v>20.62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70</v>
      </c>
      <c r="AJ44" s="4">
        <f>'OA&amp;GRIDCO'!AV44+'Day Ahead IEX PXIL'!Z44+RTM!Z44</f>
        <v>21</v>
      </c>
      <c r="AK44" s="74">
        <f>'OA&amp;GRIDCO'!BS44+'Day Ahead IEX PXIL'!AK44+RTM!AK44</f>
        <v>36.08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14.123711340206187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248.45742268041238</v>
      </c>
      <c r="BD44" s="74">
        <f>'OA&amp;GRIDCO'!ER44+'Day Ahead IEX PXIL'!CB44+RTM!CB44</f>
        <v>62.114355670103095</v>
      </c>
      <c r="BE44" s="75">
        <f>'OA&amp;GRIDCO'!NW44+GDAM!U44</f>
        <v>12.370000000000001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9.2799999999999994</v>
      </c>
      <c r="BR44" s="4">
        <f>'OA&amp;GRIDCO'!FR44+'Day Ahead IEX PXIL'!CT44+RTM!CT44</f>
        <v>0</v>
      </c>
      <c r="BS44" s="122">
        <f>'OA&amp;GRIDCO'!JU44+'Day Ahead IEX PXIL'!FA44+RTM!EU44</f>
        <v>108.31819999999999</v>
      </c>
      <c r="BT44" s="74">
        <f>'OA&amp;GRIDCO'!JV44+'Day Ahead IEX PXIL'!FB44+RTM!EV44</f>
        <v>17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5.15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15.3</v>
      </c>
      <c r="CZ44" s="74">
        <f>'OA&amp;GRIDCO'!IH44+'Day Ahead IEX PXIL'!EJ44+RTM!ED44</f>
        <v>3.8250000000000002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1.44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18.48</v>
      </c>
      <c r="EZ44" s="74">
        <f>GDAM!T44+'OA&amp;GRIDCO'!NX44+RTM!JP44</f>
        <v>0</v>
      </c>
      <c r="FA44" s="74">
        <f>GDAM!Y44+RTM!JS44</f>
        <v>6.7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4.68</v>
      </c>
      <c r="FF44" s="74">
        <f>GDAM!AF44+'OA&amp;GRIDCO'!OP44</f>
        <v>0</v>
      </c>
      <c r="FG44" s="1">
        <f t="shared" si="0"/>
        <v>1492.6782567010312</v>
      </c>
      <c r="FH44" s="1">
        <f t="shared" si="1"/>
        <v>148.95437367763714</v>
      </c>
    </row>
    <row r="45" spans="1:164" s="82" customFormat="1" ht="15" customHeight="1">
      <c r="A45" s="80" t="s">
        <v>67</v>
      </c>
      <c r="B45" s="81">
        <v>35</v>
      </c>
      <c r="C45" s="114" t="s">
        <v>407</v>
      </c>
      <c r="D45" s="75">
        <v>1.01129999558131</v>
      </c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>
        <v>0</v>
      </c>
      <c r="O45" s="277">
        <v>0.51</v>
      </c>
      <c r="P45" s="75"/>
      <c r="Q45" s="94">
        <v>6.4</v>
      </c>
      <c r="R45" s="75">
        <v>0.56000000000000005</v>
      </c>
      <c r="S45" s="74">
        <v>25</v>
      </c>
      <c r="T45" s="75"/>
      <c r="U45" s="74">
        <v>37</v>
      </c>
      <c r="V45" s="75"/>
      <c r="W45" s="275">
        <v>8.11</v>
      </c>
      <c r="X45" s="75"/>
      <c r="Y45" s="75">
        <v>1.86</v>
      </c>
      <c r="Z45" s="75"/>
      <c r="AA45" s="75">
        <v>9</v>
      </c>
      <c r="AB45" s="75"/>
      <c r="AC45" s="280">
        <v>0.18695026350000002</v>
      </c>
      <c r="AD45" s="75"/>
      <c r="AE45" s="4">
        <f>'OA&amp;GRIDCO'!W45+'Day Ahead IEX PXIL'!M45+RTM!M45</f>
        <v>21.650000000000002</v>
      </c>
      <c r="AF45" s="4">
        <f>'OA&amp;GRIDCO'!X45+'Day Ahead IEX PXIL'!N45+RTM!N45</f>
        <v>20.62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70</v>
      </c>
      <c r="AJ45" s="4">
        <f>'OA&amp;GRIDCO'!AV45+'Day Ahead IEX PXIL'!Z45+RTM!Z45</f>
        <v>21</v>
      </c>
      <c r="AK45" s="74">
        <f>'OA&amp;GRIDCO'!BS45+'Day Ahead IEX PXIL'!AK45+RTM!AK45</f>
        <v>20.62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14.123711340206187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248.45742268041238</v>
      </c>
      <c r="BD45" s="74">
        <f>'OA&amp;GRIDCO'!ER45+'Day Ahead IEX PXIL'!CB45+RTM!CB45</f>
        <v>62.114355670103095</v>
      </c>
      <c r="BE45" s="75">
        <f>'OA&amp;GRIDCO'!NW45+GDAM!U45</f>
        <v>12.469999999999999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9.2799999999999994</v>
      </c>
      <c r="BR45" s="4">
        <f>'OA&amp;GRIDCO'!FR45+'Day Ahead IEX PXIL'!CT45+RTM!CT45</f>
        <v>0</v>
      </c>
      <c r="BS45" s="122">
        <f>'OA&amp;GRIDCO'!JU45+'Day Ahead IEX PXIL'!FA45+RTM!EU45</f>
        <v>108.31819999999999</v>
      </c>
      <c r="BT45" s="74">
        <f>'OA&amp;GRIDCO'!JV45+'Day Ahead IEX PXIL'!FB45+RTM!EV45</f>
        <v>17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5.15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15.3</v>
      </c>
      <c r="CZ45" s="74">
        <f>'OA&amp;GRIDCO'!IH45+'Day Ahead IEX PXIL'!EJ45+RTM!ED45</f>
        <v>3.8250000000000002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1.44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20.75</v>
      </c>
      <c r="EZ45" s="74">
        <f>GDAM!T45+'OA&amp;GRIDCO'!NX45+RTM!JP45</f>
        <v>0</v>
      </c>
      <c r="FA45" s="74">
        <f>GDAM!Y45+RTM!JS45</f>
        <v>6.8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5.23</v>
      </c>
      <c r="FF45" s="74">
        <f>GDAM!AF45+'OA&amp;GRIDCO'!OP45</f>
        <v>0</v>
      </c>
      <c r="FG45" s="1">
        <f t="shared" si="0"/>
        <v>1461.8159569645309</v>
      </c>
      <c r="FH45" s="1">
        <f t="shared" si="1"/>
        <v>149.15436700589058</v>
      </c>
    </row>
    <row r="46" spans="1:164" s="82" customFormat="1">
      <c r="A46" s="80" t="s">
        <v>68</v>
      </c>
      <c r="B46" s="81">
        <v>36</v>
      </c>
      <c r="C46" s="114" t="s">
        <v>408</v>
      </c>
      <c r="D46" s="75">
        <v>0.98</v>
      </c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>
        <v>0</v>
      </c>
      <c r="O46" s="277">
        <v>0.8</v>
      </c>
      <c r="P46" s="75"/>
      <c r="Q46" s="94">
        <v>6.4</v>
      </c>
      <c r="R46" s="75">
        <v>0.56000000000000005</v>
      </c>
      <c r="S46" s="74">
        <v>25</v>
      </c>
      <c r="T46" s="75"/>
      <c r="U46" s="74">
        <v>37</v>
      </c>
      <c r="V46" s="75"/>
      <c r="W46" s="275">
        <v>10.96</v>
      </c>
      <c r="X46" s="75"/>
      <c r="Y46" s="75">
        <v>2.56</v>
      </c>
      <c r="Z46" s="75"/>
      <c r="AA46" s="75">
        <v>9</v>
      </c>
      <c r="AB46" s="75"/>
      <c r="AC46" s="280">
        <v>0.26659107575099994</v>
      </c>
      <c r="AD46" s="75"/>
      <c r="AE46" s="4">
        <f>'OA&amp;GRIDCO'!W46+'Day Ahead IEX PXIL'!M46+RTM!M46</f>
        <v>21.650000000000002</v>
      </c>
      <c r="AF46" s="4">
        <f>'OA&amp;GRIDCO'!X46+'Day Ahead IEX PXIL'!N46+RTM!N46</f>
        <v>20.62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70</v>
      </c>
      <c r="AJ46" s="4">
        <f>'OA&amp;GRIDCO'!AV46+'Day Ahead IEX PXIL'!Z46+RTM!Z46</f>
        <v>21</v>
      </c>
      <c r="AK46" s="74">
        <f>'OA&amp;GRIDCO'!BS46+'Day Ahead IEX PXIL'!AK46+RTM!AK46</f>
        <v>20.62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14.123711340206187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248.45742268041238</v>
      </c>
      <c r="BD46" s="74">
        <f>'OA&amp;GRIDCO'!ER46+'Day Ahead IEX PXIL'!CB46+RTM!CB46</f>
        <v>62.114355670103095</v>
      </c>
      <c r="BE46" s="75">
        <f>'OA&amp;GRIDCO'!NW46+GDAM!U46</f>
        <v>13.3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9.2799999999999994</v>
      </c>
      <c r="BR46" s="4">
        <f>'OA&amp;GRIDCO'!FR46+'Day Ahead IEX PXIL'!CT46+RTM!CT46</f>
        <v>0</v>
      </c>
      <c r="BS46" s="122">
        <f>'OA&amp;GRIDCO'!JU46+'Day Ahead IEX PXIL'!FA46+RTM!EU46</f>
        <v>108.31819999999999</v>
      </c>
      <c r="BT46" s="74">
        <f>'OA&amp;GRIDCO'!JV46+'Day Ahead IEX PXIL'!FB46+RTM!EV46</f>
        <v>17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5.15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15.3</v>
      </c>
      <c r="CZ46" s="74">
        <f>'OA&amp;GRIDCO'!IH46+'Day Ahead IEX PXIL'!EJ46+RTM!ED46</f>
        <v>3.8250000000000002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1.44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21.06</v>
      </c>
      <c r="EZ46" s="74">
        <f>GDAM!T46+'OA&amp;GRIDCO'!NX46+RTM!JP46</f>
        <v>0</v>
      </c>
      <c r="FA46" s="74">
        <f>GDAM!Y46+RTM!JS46</f>
        <v>7.63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5.59</v>
      </c>
      <c r="FF46" s="74">
        <f>GDAM!AF46+'OA&amp;GRIDCO'!OP46</f>
        <v>0</v>
      </c>
      <c r="FG46" s="1">
        <f t="shared" si="0"/>
        <v>1465.1825977767817</v>
      </c>
      <c r="FH46" s="1">
        <f t="shared" si="1"/>
        <v>149.12306701030928</v>
      </c>
    </row>
    <row r="47" spans="1:164" ht="15" customHeight="1">
      <c r="A47" s="48" t="s">
        <v>69</v>
      </c>
      <c r="B47" s="38">
        <v>37</v>
      </c>
      <c r="C47" s="114" t="s">
        <v>409</v>
      </c>
      <c r="D47" s="75">
        <v>1.23</v>
      </c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>
        <v>0</v>
      </c>
      <c r="O47" s="277">
        <v>0.94</v>
      </c>
      <c r="P47" s="75"/>
      <c r="Q47" s="94">
        <v>6.4</v>
      </c>
      <c r="R47" s="75">
        <v>0.56000000000000005</v>
      </c>
      <c r="S47" s="74">
        <v>25</v>
      </c>
      <c r="T47" s="75"/>
      <c r="U47" s="74">
        <v>37</v>
      </c>
      <c r="V47" s="75"/>
      <c r="W47" s="275">
        <v>10.15</v>
      </c>
      <c r="X47" s="75"/>
      <c r="Y47" s="75">
        <v>3.26</v>
      </c>
      <c r="Z47" s="75"/>
      <c r="AA47" s="75">
        <v>9</v>
      </c>
      <c r="AB47" s="75"/>
      <c r="AC47" s="280">
        <v>0.30098992423499993</v>
      </c>
      <c r="AD47" s="75"/>
      <c r="AE47" s="4">
        <f>'OA&amp;GRIDCO'!W47+'Day Ahead IEX PXIL'!M47+RTM!M47</f>
        <v>21.650000000000002</v>
      </c>
      <c r="AF47" s="4">
        <f>'OA&amp;GRIDCO'!X47+'Day Ahead IEX PXIL'!N47+RTM!N47</f>
        <v>20.62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70</v>
      </c>
      <c r="AJ47" s="4">
        <f>'OA&amp;GRIDCO'!AV47+'Day Ahead IEX PXIL'!Z47+RTM!Z47</f>
        <v>21</v>
      </c>
      <c r="AK47" s="4">
        <f>'OA&amp;GRIDCO'!BS47+'Day Ahead IEX PXIL'!AK47+RTM!AK47</f>
        <v>20.62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14.123711340206187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248.45742268041238</v>
      </c>
      <c r="BD47" s="4">
        <f>'OA&amp;GRIDCO'!ER47+'Day Ahead IEX PXIL'!CB47+RTM!CB47</f>
        <v>62.114355670103095</v>
      </c>
      <c r="BE47" s="75">
        <f>'OA&amp;GRIDCO'!NW47+GDAM!U47</f>
        <v>14.43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9.2799999999999994</v>
      </c>
      <c r="BR47" s="4">
        <f>'OA&amp;GRIDCO'!FR47+'Day Ahead IEX PXIL'!CT47+RTM!CT47</f>
        <v>0</v>
      </c>
      <c r="BS47" s="1">
        <f>'OA&amp;GRIDCO'!JU47+'Day Ahead IEX PXIL'!FA47+RTM!EU47</f>
        <v>96.602300000000014</v>
      </c>
      <c r="BT47" s="4">
        <f>'OA&amp;GRIDCO'!JV47+'Day Ahead IEX PXIL'!FB47+RTM!EV47</f>
        <v>17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5.15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15.3</v>
      </c>
      <c r="CZ47" s="4">
        <f>'OA&amp;GRIDCO'!IH47+'Day Ahead IEX PXIL'!EJ47+RTM!ED47</f>
        <v>3.8250000000000002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1.44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23.64</v>
      </c>
      <c r="EZ47" s="74">
        <f>GDAM!T47+'OA&amp;GRIDCO'!NX47+RTM!JP47</f>
        <v>0</v>
      </c>
      <c r="FA47" s="74">
        <f>GDAM!Y47+RTM!JS47</f>
        <v>8.76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5.98</v>
      </c>
      <c r="FF47" s="74">
        <f>GDAM!AF47+'OA&amp;GRIDCO'!OP47</f>
        <v>0</v>
      </c>
      <c r="FG47" s="1">
        <f t="shared" si="0"/>
        <v>1461.1610966252661</v>
      </c>
      <c r="FH47" s="1">
        <f t="shared" si="1"/>
        <v>149.37306701030928</v>
      </c>
    </row>
    <row r="48" spans="1:164">
      <c r="A48" s="48" t="s">
        <v>70</v>
      </c>
      <c r="B48" s="38">
        <v>38</v>
      </c>
      <c r="C48" s="114" t="s">
        <v>410</v>
      </c>
      <c r="D48" s="75">
        <v>1.43</v>
      </c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>
        <v>0</v>
      </c>
      <c r="O48" s="277">
        <v>0.95</v>
      </c>
      <c r="P48" s="75"/>
      <c r="Q48" s="94">
        <v>6.4</v>
      </c>
      <c r="R48" s="75">
        <v>0.56000000000000005</v>
      </c>
      <c r="S48" s="74">
        <v>25</v>
      </c>
      <c r="T48" s="75"/>
      <c r="U48" s="74">
        <v>37</v>
      </c>
      <c r="V48" s="75"/>
      <c r="W48" s="275">
        <v>9.98</v>
      </c>
      <c r="X48" s="75"/>
      <c r="Y48" s="75">
        <v>2.2599999999999998</v>
      </c>
      <c r="Z48" s="75"/>
      <c r="AA48" s="75">
        <v>9</v>
      </c>
      <c r="AB48" s="75"/>
      <c r="AC48" s="280">
        <v>0.54539374271382002</v>
      </c>
      <c r="AD48" s="75"/>
      <c r="AE48" s="4">
        <f>'OA&amp;GRIDCO'!W48+'Day Ahead IEX PXIL'!M48+RTM!M48</f>
        <v>21.650000000000002</v>
      </c>
      <c r="AF48" s="4">
        <f>'OA&amp;GRIDCO'!X48+'Day Ahead IEX PXIL'!N48+RTM!N48</f>
        <v>20.62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70</v>
      </c>
      <c r="AJ48" s="4">
        <f>'OA&amp;GRIDCO'!AV48+'Day Ahead IEX PXIL'!Z48+RTM!Z48</f>
        <v>21</v>
      </c>
      <c r="AK48" s="4">
        <f>'OA&amp;GRIDCO'!BS48+'Day Ahead IEX PXIL'!AK48+RTM!AK48</f>
        <v>20.62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14.123711340206187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248.45742268041238</v>
      </c>
      <c r="BD48" s="4">
        <f>'OA&amp;GRIDCO'!ER48+'Day Ahead IEX PXIL'!CB48+RTM!CB48</f>
        <v>62.114355670103095</v>
      </c>
      <c r="BE48" s="75">
        <f>'OA&amp;GRIDCO'!NW48+GDAM!U48</f>
        <v>16.91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9.2799999999999994</v>
      </c>
      <c r="BR48" s="4">
        <f>'OA&amp;GRIDCO'!FR48+'Day Ahead IEX PXIL'!CT48+RTM!CT48</f>
        <v>0</v>
      </c>
      <c r="BS48" s="1">
        <f>'OA&amp;GRIDCO'!JU48+'Day Ahead IEX PXIL'!FA48+RTM!EU48</f>
        <v>79.034099999999995</v>
      </c>
      <c r="BT48" s="4">
        <f>'OA&amp;GRIDCO'!JV48+'Day Ahead IEX PXIL'!FB48+RTM!EV48</f>
        <v>17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5.15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15.3</v>
      </c>
      <c r="CZ48" s="4">
        <f>'OA&amp;GRIDCO'!IH48+'Day Ahead IEX PXIL'!EJ48+RTM!ED48</f>
        <v>3.8250000000000002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1.44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21.27</v>
      </c>
      <c r="EZ48" s="74">
        <f>GDAM!T48+'OA&amp;GRIDCO'!NX48+RTM!JP48</f>
        <v>0</v>
      </c>
      <c r="FA48" s="74">
        <f>GDAM!Y48+RTM!JS48</f>
        <v>11.24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6.58</v>
      </c>
      <c r="FF48" s="74">
        <f>GDAM!AF48+'OA&amp;GRIDCO'!OP48</f>
        <v>0</v>
      </c>
      <c r="FG48" s="1">
        <f t="shared" si="0"/>
        <v>1447.5673004437447</v>
      </c>
      <c r="FH48" s="1">
        <f t="shared" si="1"/>
        <v>149.57306701030927</v>
      </c>
    </row>
    <row r="49" spans="1:164" ht="15" customHeight="1">
      <c r="A49" s="48" t="s">
        <v>71</v>
      </c>
      <c r="B49" s="38">
        <v>39</v>
      </c>
      <c r="C49" s="114" t="s">
        <v>411</v>
      </c>
      <c r="D49" s="75">
        <v>1.51</v>
      </c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>
        <v>0</v>
      </c>
      <c r="O49" s="277">
        <v>1.1000000000000001</v>
      </c>
      <c r="P49" s="75"/>
      <c r="Q49" s="94">
        <v>6.4</v>
      </c>
      <c r="R49" s="75">
        <v>0.56000000000000005</v>
      </c>
      <c r="S49" s="74">
        <v>25</v>
      </c>
      <c r="T49" s="75"/>
      <c r="U49" s="74">
        <v>37</v>
      </c>
      <c r="V49" s="75"/>
      <c r="W49" s="275">
        <v>8.09</v>
      </c>
      <c r="X49" s="75"/>
      <c r="Y49" s="75">
        <v>3.1</v>
      </c>
      <c r="Z49" s="75"/>
      <c r="AA49" s="75">
        <v>9</v>
      </c>
      <c r="AB49" s="75"/>
      <c r="AC49" s="280">
        <v>0.5688709568041499</v>
      </c>
      <c r="AD49" s="75"/>
      <c r="AE49" s="4">
        <f>'OA&amp;GRIDCO'!W49+'Day Ahead IEX PXIL'!M49+RTM!M49</f>
        <v>37.11</v>
      </c>
      <c r="AF49" s="4">
        <f>'OA&amp;GRIDCO'!X49+'Day Ahead IEX PXIL'!N49+RTM!N49</f>
        <v>20.62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70</v>
      </c>
      <c r="AJ49" s="4">
        <f>'OA&amp;GRIDCO'!AV49+'Day Ahead IEX PXIL'!Z49+RTM!Z49</f>
        <v>21</v>
      </c>
      <c r="AK49" s="4">
        <f>'OA&amp;GRIDCO'!BS49+'Day Ahead IEX PXIL'!AK49+RTM!AK49</f>
        <v>12.37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14.123711340206187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248.45742268041238</v>
      </c>
      <c r="BD49" s="4">
        <f>'OA&amp;GRIDCO'!ER49+'Day Ahead IEX PXIL'!CB49+RTM!CB49</f>
        <v>62.114355670103095</v>
      </c>
      <c r="BE49" s="75">
        <f>'OA&amp;GRIDCO'!NW49+GDAM!U49</f>
        <v>15.05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9.2799999999999994</v>
      </c>
      <c r="BR49" s="4">
        <f>'OA&amp;GRIDCO'!FR49+'Day Ahead IEX PXIL'!CT49+RTM!CT49</f>
        <v>0</v>
      </c>
      <c r="BS49" s="1">
        <f>'OA&amp;GRIDCO'!JU49+'Day Ahead IEX PXIL'!FA49+RTM!EU49</f>
        <v>79.034099999999995</v>
      </c>
      <c r="BT49" s="4">
        <f>'OA&amp;GRIDCO'!JV49+'Day Ahead IEX PXIL'!FB49+RTM!EV49</f>
        <v>17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5.15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15.3</v>
      </c>
      <c r="CZ49" s="4">
        <f>'OA&amp;GRIDCO'!IH49+'Day Ahead IEX PXIL'!EJ49+RTM!ED49</f>
        <v>3.8250000000000002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1.44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26.939999999999998</v>
      </c>
      <c r="EZ49" s="74">
        <f>GDAM!T49+'OA&amp;GRIDCO'!NX49+RTM!JP49</f>
        <v>0</v>
      </c>
      <c r="FA49" s="74">
        <f>GDAM!Y49+RTM!JS49</f>
        <v>9.3800000000000008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6.5</v>
      </c>
      <c r="FF49" s="74">
        <f>GDAM!AF49+'OA&amp;GRIDCO'!OP49</f>
        <v>0</v>
      </c>
      <c r="FG49" s="1">
        <f t="shared" si="0"/>
        <v>1458.1907776578353</v>
      </c>
      <c r="FH49" s="1">
        <f t="shared" si="1"/>
        <v>149.65306701030926</v>
      </c>
    </row>
    <row r="50" spans="1:164">
      <c r="A50" s="48" t="s">
        <v>72</v>
      </c>
      <c r="B50" s="38">
        <v>40</v>
      </c>
      <c r="C50" s="114" t="s">
        <v>441</v>
      </c>
      <c r="D50" s="75">
        <v>1.62</v>
      </c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>
        <v>0</v>
      </c>
      <c r="O50" s="277">
        <v>1.7</v>
      </c>
      <c r="P50" s="75"/>
      <c r="Q50" s="94">
        <v>6.4</v>
      </c>
      <c r="R50" s="75">
        <v>0.56000000000000005</v>
      </c>
      <c r="S50" s="74">
        <v>25</v>
      </c>
      <c r="T50" s="75"/>
      <c r="U50" s="74">
        <v>37</v>
      </c>
      <c r="V50" s="75"/>
      <c r="W50" s="275">
        <v>8.26</v>
      </c>
      <c r="X50" s="75"/>
      <c r="Y50" s="75">
        <v>4.1900000000000004</v>
      </c>
      <c r="Z50" s="75"/>
      <c r="AA50" s="75">
        <v>9</v>
      </c>
      <c r="AB50" s="75"/>
      <c r="AC50" s="280">
        <v>0.59596004998529994</v>
      </c>
      <c r="AD50" s="75"/>
      <c r="AE50" s="4">
        <f>'OA&amp;GRIDCO'!W50+'Day Ahead IEX PXIL'!M50+RTM!M50</f>
        <v>22.68</v>
      </c>
      <c r="AF50" s="4">
        <f>'OA&amp;GRIDCO'!X50+'Day Ahead IEX PXIL'!N50+RTM!N50</f>
        <v>20.62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70</v>
      </c>
      <c r="AJ50" s="4">
        <f>'OA&amp;GRIDCO'!AV50+'Day Ahead IEX PXIL'!Z50+RTM!Z50</f>
        <v>21</v>
      </c>
      <c r="AK50" s="4">
        <f>'OA&amp;GRIDCO'!BS50+'Day Ahead IEX PXIL'!AK50+RTM!AK50</f>
        <v>12.37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14.123711340206187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248.45742268041238</v>
      </c>
      <c r="BD50" s="4">
        <f>'OA&amp;GRIDCO'!ER50+'Day Ahead IEX PXIL'!CB50+RTM!CB50</f>
        <v>62.114355670103095</v>
      </c>
      <c r="BE50" s="75">
        <f>'OA&amp;GRIDCO'!NW50+GDAM!U50</f>
        <v>17.829999999999998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9.2799999999999994</v>
      </c>
      <c r="BR50" s="4">
        <f>'OA&amp;GRIDCO'!FR50+'Day Ahead IEX PXIL'!CT50+RTM!CT50</f>
        <v>0</v>
      </c>
      <c r="BS50" s="1">
        <f>'OA&amp;GRIDCO'!JU50+'Day Ahead IEX PXIL'!FA50+RTM!EU50</f>
        <v>79.034099999999995</v>
      </c>
      <c r="BT50" s="4">
        <f>'OA&amp;GRIDCO'!JV50+'Day Ahead IEX PXIL'!FB50+RTM!EV50</f>
        <v>17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5.15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15.3</v>
      </c>
      <c r="CZ50" s="4">
        <f>'OA&amp;GRIDCO'!IH50+'Day Ahead IEX PXIL'!EJ50+RTM!ED50</f>
        <v>3.8250000000000002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6.66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1.44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26.42</v>
      </c>
      <c r="EZ50" s="74">
        <f>GDAM!T50+'OA&amp;GRIDCO'!NX50+RTM!JP50</f>
        <v>0</v>
      </c>
      <c r="FA50" s="74">
        <f>GDAM!Y50+RTM!JS50</f>
        <v>12.16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6.69</v>
      </c>
      <c r="FF50" s="74">
        <f>GDAM!AF50+'OA&amp;GRIDCO'!OP50</f>
        <v>0</v>
      </c>
      <c r="FG50" s="1">
        <f t="shared" si="0"/>
        <v>1448.7948667510163</v>
      </c>
      <c r="FH50" s="1">
        <f t="shared" si="1"/>
        <v>149.76306701030927</v>
      </c>
    </row>
    <row r="51" spans="1:164">
      <c r="A51" s="48" t="s">
        <v>73</v>
      </c>
      <c r="B51" s="38">
        <v>41</v>
      </c>
      <c r="C51" s="114" t="s">
        <v>442</v>
      </c>
      <c r="D51" s="75">
        <v>1.65</v>
      </c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>
        <v>0</v>
      </c>
      <c r="O51" s="277">
        <v>2.5</v>
      </c>
      <c r="P51" s="75"/>
      <c r="Q51" s="94">
        <v>6.4</v>
      </c>
      <c r="R51" s="75">
        <v>0.56000000000000005</v>
      </c>
      <c r="S51" s="74">
        <v>25</v>
      </c>
      <c r="T51" s="75"/>
      <c r="U51" s="74">
        <v>37</v>
      </c>
      <c r="V51" s="75"/>
      <c r="W51" s="275">
        <v>9.49</v>
      </c>
      <c r="X51" s="75"/>
      <c r="Y51" s="75">
        <v>1.59</v>
      </c>
      <c r="Z51" s="75"/>
      <c r="AA51" s="75">
        <v>9</v>
      </c>
      <c r="AB51" s="75"/>
      <c r="AC51" s="280">
        <v>0.65916793407465002</v>
      </c>
      <c r="AD51" s="75"/>
      <c r="AE51" s="4">
        <f>'OA&amp;GRIDCO'!W51+'Day Ahead IEX PXIL'!M51+RTM!M51</f>
        <v>22.68</v>
      </c>
      <c r="AF51" s="4">
        <f>'OA&amp;GRIDCO'!X51+'Day Ahead IEX PXIL'!N51+RTM!N51</f>
        <v>20.62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70</v>
      </c>
      <c r="AJ51" s="4">
        <f>'OA&amp;GRIDCO'!AV51+'Day Ahead IEX PXIL'!Z51+RTM!Z51</f>
        <v>21</v>
      </c>
      <c r="AK51" s="4">
        <f>'OA&amp;GRIDCO'!BS51+'Day Ahead IEX PXIL'!AK51+RTM!AK51</f>
        <v>15.46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10.20618556701031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248.45742268041238</v>
      </c>
      <c r="BD51" s="4">
        <f>'OA&amp;GRIDCO'!ER51+'Day Ahead IEX PXIL'!CB51+RTM!CB51</f>
        <v>62.114355670103095</v>
      </c>
      <c r="BE51" s="75">
        <f>'OA&amp;GRIDCO'!NW51+GDAM!U51</f>
        <v>20.41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8.25</v>
      </c>
      <c r="BR51" s="4">
        <f>'OA&amp;GRIDCO'!FR51+'Day Ahead IEX PXIL'!CT51+RTM!CT51</f>
        <v>0</v>
      </c>
      <c r="BS51" s="1">
        <f>'OA&amp;GRIDCO'!JU51+'Day Ahead IEX PXIL'!FA51+RTM!EU51</f>
        <v>79.034099999999995</v>
      </c>
      <c r="BT51" s="4">
        <f>'OA&amp;GRIDCO'!JV51+'Day Ahead IEX PXIL'!FB51+RTM!EV51</f>
        <v>17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5.15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15.3</v>
      </c>
      <c r="CZ51" s="4">
        <f>'OA&amp;GRIDCO'!IH51+'Day Ahead IEX PXIL'!EJ51+RTM!ED51</f>
        <v>3.8250000000000002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22.6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6.66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25.19</v>
      </c>
      <c r="EZ51" s="74">
        <f>GDAM!T51+'OA&amp;GRIDCO'!NX51+RTM!JP51</f>
        <v>0</v>
      </c>
      <c r="FA51" s="74">
        <f>GDAM!Y51+RTM!JS51</f>
        <v>14.74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6.6099999999999994</v>
      </c>
      <c r="FF51" s="74">
        <f>GDAM!AF51+'OA&amp;GRIDCO'!OP51</f>
        <v>0</v>
      </c>
      <c r="FG51" s="1">
        <f t="shared" si="0"/>
        <v>1453.9570746351053</v>
      </c>
      <c r="FH51" s="1">
        <f t="shared" si="1"/>
        <v>145.8755412371134</v>
      </c>
    </row>
    <row r="52" spans="1:164">
      <c r="A52" s="48" t="s">
        <v>74</v>
      </c>
      <c r="B52" s="38">
        <v>42</v>
      </c>
      <c r="C52" s="114" t="s">
        <v>443</v>
      </c>
      <c r="D52" s="75">
        <v>1.85</v>
      </c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>
        <v>0</v>
      </c>
      <c r="O52" s="277">
        <v>2.7</v>
      </c>
      <c r="P52" s="75"/>
      <c r="Q52" s="94">
        <v>6.4</v>
      </c>
      <c r="R52" s="75">
        <v>0.56000000000000005</v>
      </c>
      <c r="S52" s="74">
        <v>25</v>
      </c>
      <c r="T52" s="75"/>
      <c r="U52" s="74">
        <v>37</v>
      </c>
      <c r="V52" s="75"/>
      <c r="W52" s="275">
        <v>6.82</v>
      </c>
      <c r="X52" s="75"/>
      <c r="Y52" s="75">
        <v>0</v>
      </c>
      <c r="Z52" s="75"/>
      <c r="AA52" s="75">
        <v>9</v>
      </c>
      <c r="AB52" s="75"/>
      <c r="AC52" s="280">
        <v>0.97778726815769978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70</v>
      </c>
      <c r="AJ52" s="4">
        <f>'OA&amp;GRIDCO'!AV52+'Day Ahead IEX PXIL'!Z52+RTM!Z52</f>
        <v>21</v>
      </c>
      <c r="AK52" s="4">
        <f>'OA&amp;GRIDCO'!BS52+'Day Ahead IEX PXIL'!AK52+RTM!AK52</f>
        <v>15.46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10.20618556701031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248.45742268041238</v>
      </c>
      <c r="BD52" s="4">
        <f>'OA&amp;GRIDCO'!ER52+'Day Ahead IEX PXIL'!CB52+RTM!CB52</f>
        <v>62.114355670103095</v>
      </c>
      <c r="BE52" s="75">
        <f>'OA&amp;GRIDCO'!NW52+GDAM!U52</f>
        <v>23.200000000000003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8.25</v>
      </c>
      <c r="BR52" s="4">
        <f>'OA&amp;GRIDCO'!FR52+'Day Ahead IEX PXIL'!CT52+RTM!CT52</f>
        <v>0</v>
      </c>
      <c r="BS52" s="1">
        <f>'OA&amp;GRIDCO'!JU52+'Day Ahead IEX PXIL'!FA52+RTM!EU52</f>
        <v>79.034099999999995</v>
      </c>
      <c r="BT52" s="4">
        <f>'OA&amp;GRIDCO'!JV52+'Day Ahead IEX PXIL'!FB52+RTM!EV52</f>
        <v>17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5.15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15.3</v>
      </c>
      <c r="CZ52" s="4">
        <f>'OA&amp;GRIDCO'!IH52+'Day Ahead IEX PXIL'!EJ52+RTM!ED52</f>
        <v>3.8250000000000002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29.4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23.25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6.66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26.42</v>
      </c>
      <c r="EZ52" s="74">
        <f>GDAM!T52+'OA&amp;GRIDCO'!NX52+RTM!JP52</f>
        <v>0</v>
      </c>
      <c r="FA52" s="74">
        <f>GDAM!Y52+RTM!JS52</f>
        <v>17.53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6.7299999999999995</v>
      </c>
      <c r="FF52" s="74">
        <f>GDAM!AF52+'OA&amp;GRIDCO'!OP52</f>
        <v>0</v>
      </c>
      <c r="FG52" s="1">
        <f t="shared" si="0"/>
        <v>1453.1576939691888</v>
      </c>
      <c r="FH52" s="1">
        <f t="shared" si="1"/>
        <v>146.07554123711338</v>
      </c>
    </row>
    <row r="53" spans="1:164">
      <c r="A53" s="48" t="s">
        <v>75</v>
      </c>
      <c r="B53" s="38">
        <v>43</v>
      </c>
      <c r="C53" s="114" t="s">
        <v>444</v>
      </c>
      <c r="D53" s="75">
        <v>1.75</v>
      </c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>
        <v>0</v>
      </c>
      <c r="O53" s="277">
        <v>3</v>
      </c>
      <c r="P53" s="75"/>
      <c r="Q53" s="94">
        <v>6.4</v>
      </c>
      <c r="R53" s="75">
        <v>0.56000000000000005</v>
      </c>
      <c r="S53" s="74">
        <v>25</v>
      </c>
      <c r="T53" s="75"/>
      <c r="U53" s="74">
        <v>37</v>
      </c>
      <c r="V53" s="75"/>
      <c r="W53" s="275">
        <v>11.96</v>
      </c>
      <c r="X53" s="75"/>
      <c r="Y53" s="75">
        <v>2.09</v>
      </c>
      <c r="Z53" s="75"/>
      <c r="AA53" s="75">
        <v>9</v>
      </c>
      <c r="AB53" s="75"/>
      <c r="AC53" s="280">
        <v>1.0035864045206999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70</v>
      </c>
      <c r="AJ53" s="4">
        <f>'OA&amp;GRIDCO'!AV53+'Day Ahead IEX PXIL'!Z53+RTM!Z53</f>
        <v>21</v>
      </c>
      <c r="AK53" s="4">
        <f>'OA&amp;GRIDCO'!BS53+'Day Ahead IEX PXIL'!AK53+RTM!AK53</f>
        <v>25.77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10.20618556701031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248.45742268041238</v>
      </c>
      <c r="BD53" s="4">
        <f>'OA&amp;GRIDCO'!ER53+'Day Ahead IEX PXIL'!CB53+RTM!CB53</f>
        <v>62.114355670103095</v>
      </c>
      <c r="BE53" s="75">
        <f>'OA&amp;GRIDCO'!NW53+GDAM!U53</f>
        <v>24.020000000000003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8.25</v>
      </c>
      <c r="BR53" s="4">
        <f>'OA&amp;GRIDCO'!FR53+'Day Ahead IEX PXIL'!CT53+RTM!CT53</f>
        <v>0</v>
      </c>
      <c r="BS53" s="1">
        <f>'OA&amp;GRIDCO'!JU53+'Day Ahead IEX PXIL'!FA53+RTM!EU53</f>
        <v>69.55</v>
      </c>
      <c r="BT53" s="4">
        <f>'OA&amp;GRIDCO'!JV53+'Day Ahead IEX PXIL'!FB53+RTM!EV53</f>
        <v>15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5.15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8</v>
      </c>
      <c r="CZ53" s="4">
        <f>'OA&amp;GRIDCO'!IH53+'Day Ahead IEX PXIL'!EJ53+RTM!ED53</f>
        <v>2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29.4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23.9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1.1100000000000001</v>
      </c>
      <c r="EH53" s="74">
        <f>'OA&amp;GRIDCO'!MX53+'Day Ahead IEX PXIL'!IN53+RTM!IJ53+GDAM!H53</f>
        <v>0</v>
      </c>
      <c r="EI53" s="74">
        <f>'Day Ahead IEX PXIL'!IQ53+RTM!IM53+'OA&amp;GRIDCO'!NA53</f>
        <v>6.66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27.45</v>
      </c>
      <c r="EZ53" s="74">
        <f>GDAM!T53+'OA&amp;GRIDCO'!NX53+RTM!JP53</f>
        <v>0</v>
      </c>
      <c r="FA53" s="74">
        <f>GDAM!Y53+RTM!JS53</f>
        <v>18.350000000000001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6.65</v>
      </c>
      <c r="FF53" s="74">
        <f>GDAM!AF53+'OA&amp;GRIDCO'!OP53</f>
        <v>0</v>
      </c>
      <c r="FG53" s="1">
        <f t="shared" si="0"/>
        <v>1459.1883931055518</v>
      </c>
      <c r="FH53" s="1">
        <f t="shared" si="1"/>
        <v>142.1505412371134</v>
      </c>
    </row>
    <row r="54" spans="1:164">
      <c r="A54" s="48" t="s">
        <v>76</v>
      </c>
      <c r="B54" s="38">
        <v>44</v>
      </c>
      <c r="C54" s="114" t="s">
        <v>445</v>
      </c>
      <c r="D54" s="75">
        <v>1.96</v>
      </c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>
        <v>0</v>
      </c>
      <c r="O54" s="277">
        <v>3</v>
      </c>
      <c r="P54" s="75"/>
      <c r="Q54" s="94">
        <v>6.4</v>
      </c>
      <c r="R54" s="75">
        <v>0.56000000000000005</v>
      </c>
      <c r="S54" s="74">
        <v>25</v>
      </c>
      <c r="T54" s="75"/>
      <c r="U54" s="74">
        <v>37</v>
      </c>
      <c r="V54" s="75"/>
      <c r="W54" s="275">
        <v>9.68</v>
      </c>
      <c r="X54" s="75"/>
      <c r="Y54" s="75">
        <v>0</v>
      </c>
      <c r="Z54" s="75"/>
      <c r="AA54" s="75">
        <v>9</v>
      </c>
      <c r="AB54" s="75"/>
      <c r="AC54" s="280">
        <v>1.0268056272474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70</v>
      </c>
      <c r="AJ54" s="4">
        <f>'OA&amp;GRIDCO'!AV54+'Day Ahead IEX PXIL'!Z54+RTM!Z54</f>
        <v>21</v>
      </c>
      <c r="AK54" s="4">
        <f>'OA&amp;GRIDCO'!BS54+'Day Ahead IEX PXIL'!AK54+RTM!AK54</f>
        <v>25.77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10.20618556701031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248.45742268041238</v>
      </c>
      <c r="BD54" s="4">
        <f>'OA&amp;GRIDCO'!ER54+'Day Ahead IEX PXIL'!CB54+RTM!CB54</f>
        <v>62.114355670103095</v>
      </c>
      <c r="BE54" s="75">
        <f>'OA&amp;GRIDCO'!NW54+GDAM!U54</f>
        <v>24.229999999999997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8.25</v>
      </c>
      <c r="BR54" s="4">
        <f>'OA&amp;GRIDCO'!FR54+'Day Ahead IEX PXIL'!CT54+RTM!CT54</f>
        <v>0</v>
      </c>
      <c r="BS54" s="1">
        <f>'OA&amp;GRIDCO'!JU54+'Day Ahead IEX PXIL'!FA54+RTM!EU54</f>
        <v>69.55</v>
      </c>
      <c r="BT54" s="4">
        <f>'OA&amp;GRIDCO'!JV54+'Day Ahead IEX PXIL'!FB54+RTM!EV54</f>
        <v>15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5.15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8</v>
      </c>
      <c r="CZ54" s="4">
        <f>'OA&amp;GRIDCO'!IH54+'Day Ahead IEX PXIL'!EJ54+RTM!ED54</f>
        <v>2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29.4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1.1100000000000001</v>
      </c>
      <c r="EH54" s="74">
        <f>'OA&amp;GRIDCO'!MX54+'Day Ahead IEX PXIL'!IN54+RTM!IJ54+GDAM!H54</f>
        <v>0</v>
      </c>
      <c r="EI54" s="74">
        <f>'Day Ahead IEX PXIL'!IQ54+RTM!IM54+'OA&amp;GRIDCO'!NA54</f>
        <v>0.56999999999999995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29.62</v>
      </c>
      <c r="EZ54" s="74">
        <f>GDAM!T54+'OA&amp;GRIDCO'!NX54+RTM!JP54</f>
        <v>0</v>
      </c>
      <c r="FA54" s="74">
        <f>GDAM!Y54+RTM!JS54</f>
        <v>18.559999999999999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6.5</v>
      </c>
      <c r="FF54" s="74">
        <f>GDAM!AF54+'OA&amp;GRIDCO'!OP54</f>
        <v>0</v>
      </c>
      <c r="FG54" s="1">
        <f t="shared" si="0"/>
        <v>1452.591612328278</v>
      </c>
      <c r="FH54" s="1">
        <f t="shared" si="1"/>
        <v>142.36054123711341</v>
      </c>
    </row>
    <row r="55" spans="1:164" ht="15" customHeight="1">
      <c r="A55" s="48" t="s">
        <v>77</v>
      </c>
      <c r="B55" s="38">
        <v>45</v>
      </c>
      <c r="C55" s="114" t="s">
        <v>446</v>
      </c>
      <c r="D55" s="75">
        <v>1.68</v>
      </c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>
        <v>0</v>
      </c>
      <c r="O55" s="277">
        <v>3</v>
      </c>
      <c r="P55" s="75"/>
      <c r="Q55" s="94">
        <v>6.4</v>
      </c>
      <c r="R55" s="75">
        <v>0.56000000000000005</v>
      </c>
      <c r="S55" s="74">
        <v>25</v>
      </c>
      <c r="T55" s="75"/>
      <c r="U55" s="74">
        <v>37</v>
      </c>
      <c r="V55" s="75"/>
      <c r="W55" s="275">
        <v>8.9</v>
      </c>
      <c r="X55" s="75"/>
      <c r="Y55" s="75">
        <v>0</v>
      </c>
      <c r="Z55" s="75"/>
      <c r="AA55" s="75">
        <v>8</v>
      </c>
      <c r="AB55" s="75"/>
      <c r="AC55" s="280">
        <v>1.0551846772467002</v>
      </c>
      <c r="AD55" s="75"/>
      <c r="AE55" s="4">
        <f>'OA&amp;GRIDCO'!W55+'Day Ahead IEX PXIL'!M55+RTM!M55</f>
        <v>26.810000000000002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70</v>
      </c>
      <c r="AJ55" s="4">
        <f>'OA&amp;GRIDCO'!AV55+'Day Ahead IEX PXIL'!Z55+RTM!Z55</f>
        <v>21</v>
      </c>
      <c r="AK55" s="4">
        <f>'OA&amp;GRIDCO'!BS55+'Day Ahead IEX PXIL'!AK55+RTM!AK55</f>
        <v>30.93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10.20618556701031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248.45742268041238</v>
      </c>
      <c r="BD55" s="4">
        <f>'OA&amp;GRIDCO'!ER55+'Day Ahead IEX PXIL'!CB55+RTM!CB55</f>
        <v>62.114355670103095</v>
      </c>
      <c r="BE55" s="75">
        <f>'OA&amp;GRIDCO'!NW55+GDAM!U55</f>
        <v>20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8.25</v>
      </c>
      <c r="BR55" s="4">
        <f>'OA&amp;GRIDCO'!FR55+'Day Ahead IEX PXIL'!CT55+RTM!CT55</f>
        <v>0</v>
      </c>
      <c r="BS55" s="1">
        <f>'OA&amp;GRIDCO'!JU55+'Day Ahead IEX PXIL'!FA55+RTM!EU55</f>
        <v>69.55</v>
      </c>
      <c r="BT55" s="4">
        <f>'OA&amp;GRIDCO'!JV55+'Day Ahead IEX PXIL'!FB55+RTM!EV55</f>
        <v>15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5.15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8</v>
      </c>
      <c r="CZ55" s="4">
        <f>'OA&amp;GRIDCO'!IH55+'Day Ahead IEX PXIL'!EJ55+RTM!ED55</f>
        <v>2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29.4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24.55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1.1100000000000001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2.06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32.61</v>
      </c>
      <c r="EZ55" s="74">
        <f>GDAM!T55+'OA&amp;GRIDCO'!NX55+RTM!JP55</f>
        <v>0</v>
      </c>
      <c r="FA55" s="74">
        <f>GDAM!Y55+RTM!JS55</f>
        <v>14.33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6.35</v>
      </c>
      <c r="FF55" s="74">
        <f>GDAM!AF55+'OA&amp;GRIDCO'!OP55</f>
        <v>0</v>
      </c>
      <c r="FG55" s="1">
        <f t="shared" si="0"/>
        <v>1459.3099913782773</v>
      </c>
      <c r="FH55" s="1">
        <f t="shared" si="1"/>
        <v>142.08054123711341</v>
      </c>
    </row>
    <row r="56" spans="1:164">
      <c r="A56" s="48" t="s">
        <v>78</v>
      </c>
      <c r="B56" s="38">
        <v>46</v>
      </c>
      <c r="C56" s="114" t="s">
        <v>413</v>
      </c>
      <c r="D56" s="75">
        <v>1.76</v>
      </c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>
        <v>0</v>
      </c>
      <c r="O56" s="277">
        <v>3</v>
      </c>
      <c r="P56" s="75"/>
      <c r="Q56" s="94">
        <v>6.4</v>
      </c>
      <c r="R56" s="75">
        <v>0.56000000000000005</v>
      </c>
      <c r="S56" s="74">
        <v>25</v>
      </c>
      <c r="T56" s="75"/>
      <c r="U56" s="74">
        <v>37</v>
      </c>
      <c r="V56" s="75"/>
      <c r="W56" s="275">
        <v>10.84</v>
      </c>
      <c r="X56" s="75"/>
      <c r="Y56" s="75">
        <v>4</v>
      </c>
      <c r="Z56" s="75"/>
      <c r="AA56" s="75">
        <v>6.8</v>
      </c>
      <c r="AB56" s="75"/>
      <c r="AC56" s="280">
        <v>1.0706641590645001</v>
      </c>
      <c r="AD56" s="75"/>
      <c r="AE56" s="4">
        <f>'OA&amp;GRIDCO'!W56+'Day Ahead IEX PXIL'!M56+RTM!M56</f>
        <v>25.770000000000003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70</v>
      </c>
      <c r="AJ56" s="4">
        <f>'OA&amp;GRIDCO'!AV56+'Day Ahead IEX PXIL'!Z56+RTM!Z56</f>
        <v>21</v>
      </c>
      <c r="AK56" s="4">
        <f>'OA&amp;GRIDCO'!BS56+'Day Ahead IEX PXIL'!AK56+RTM!AK56</f>
        <v>30.93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10.20618556701031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248.45742268041238</v>
      </c>
      <c r="BD56" s="4">
        <f>'OA&amp;GRIDCO'!ER56+'Day Ahead IEX PXIL'!CB56+RTM!CB56</f>
        <v>62.114355670103095</v>
      </c>
      <c r="BE56" s="75">
        <f>'OA&amp;GRIDCO'!NW56+GDAM!U56</f>
        <v>24.229999999999997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8.25</v>
      </c>
      <c r="BR56" s="4">
        <f>'OA&amp;GRIDCO'!FR56+'Day Ahead IEX PXIL'!CT56+RTM!CT56</f>
        <v>0</v>
      </c>
      <c r="BS56" s="1">
        <f>'OA&amp;GRIDCO'!JU56+'Day Ahead IEX PXIL'!FA56+RTM!EU56</f>
        <v>69.55</v>
      </c>
      <c r="BT56" s="4">
        <f>'OA&amp;GRIDCO'!JV56+'Day Ahead IEX PXIL'!FB56+RTM!EV56</f>
        <v>15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5.15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8</v>
      </c>
      <c r="CZ56" s="4">
        <f>'OA&amp;GRIDCO'!IH56+'Day Ahead IEX PXIL'!EJ56+RTM!ED56</f>
        <v>2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29.4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24.8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1.33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2.06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30.34</v>
      </c>
      <c r="EZ56" s="74">
        <f>GDAM!T56+'OA&amp;GRIDCO'!NX56+RTM!JP56</f>
        <v>0</v>
      </c>
      <c r="FA56" s="74">
        <f>GDAM!Y56+RTM!JS56</f>
        <v>18.559999999999999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6.36</v>
      </c>
      <c r="FF56" s="74">
        <f>GDAM!AF56+'OA&amp;GRIDCO'!OP56</f>
        <v>0</v>
      </c>
      <c r="FG56" s="1">
        <f t="shared" si="0"/>
        <v>1471.6254708600952</v>
      </c>
      <c r="FH56" s="1">
        <f t="shared" si="1"/>
        <v>142.16054123711342</v>
      </c>
    </row>
    <row r="57" spans="1:164" ht="15" customHeight="1">
      <c r="A57" s="48" t="s">
        <v>79</v>
      </c>
      <c r="B57" s="38">
        <v>47</v>
      </c>
      <c r="C57" s="114" t="s">
        <v>414</v>
      </c>
      <c r="D57" s="75">
        <v>1.9</v>
      </c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>
        <v>0</v>
      </c>
      <c r="O57" s="277">
        <v>2.75</v>
      </c>
      <c r="P57" s="75"/>
      <c r="Q57" s="94">
        <v>6.4</v>
      </c>
      <c r="R57" s="75">
        <v>0.56000000000000005</v>
      </c>
      <c r="S57" s="74">
        <v>25</v>
      </c>
      <c r="T57" s="75"/>
      <c r="U57" s="74">
        <v>37</v>
      </c>
      <c r="V57" s="75"/>
      <c r="W57" s="275">
        <v>10.83</v>
      </c>
      <c r="X57" s="75"/>
      <c r="Y57" s="75">
        <v>5.15</v>
      </c>
      <c r="Z57" s="75"/>
      <c r="AA57" s="75">
        <v>9</v>
      </c>
      <c r="AB57" s="75"/>
      <c r="AC57" s="280">
        <v>1.0784038999734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70</v>
      </c>
      <c r="AJ57" s="4">
        <f>'OA&amp;GRIDCO'!AV57+'Day Ahead IEX PXIL'!Z57+RTM!Z57</f>
        <v>21</v>
      </c>
      <c r="AK57" s="4">
        <f>'OA&amp;GRIDCO'!BS57+'Day Ahead IEX PXIL'!AK57+RTM!AK57</f>
        <v>39.18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12.61168384879725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248.45742268041238</v>
      </c>
      <c r="BD57" s="4">
        <f>'OA&amp;GRIDCO'!ER57+'Day Ahead IEX PXIL'!CB57+RTM!CB57</f>
        <v>62.114355670103095</v>
      </c>
      <c r="BE57" s="75">
        <f>'OA&amp;GRIDCO'!NW57+GDAM!U57</f>
        <v>20.72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8.25</v>
      </c>
      <c r="BR57" s="4">
        <f>'OA&amp;GRIDCO'!FR57+'Day Ahead IEX PXIL'!CT57+RTM!CT57</f>
        <v>0</v>
      </c>
      <c r="BS57" s="1">
        <f>'OA&amp;GRIDCO'!JU57+'Day Ahead IEX PXIL'!FA57+RTM!EU57</f>
        <v>69.55</v>
      </c>
      <c r="BT57" s="4">
        <f>'OA&amp;GRIDCO'!JV57+'Day Ahead IEX PXIL'!FB57+RTM!EV57</f>
        <v>15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5.15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15.3</v>
      </c>
      <c r="CZ57" s="4">
        <f>'OA&amp;GRIDCO'!IH57+'Day Ahead IEX PXIL'!EJ57+RTM!ED57</f>
        <v>3.8250000000000002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29.4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24.85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1.88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2.06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32.61</v>
      </c>
      <c r="EZ57" s="74">
        <f>GDAM!T57+'OA&amp;GRIDCO'!NX57+RTM!JP57</f>
        <v>0</v>
      </c>
      <c r="FA57" s="74">
        <f>GDAM!Y57+RTM!JS57</f>
        <v>15.05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6.35</v>
      </c>
      <c r="FF57" s="74">
        <f>GDAM!AF57+'OA&amp;GRIDCO'!OP57</f>
        <v>0</v>
      </c>
      <c r="FG57" s="1">
        <f t="shared" si="0"/>
        <v>1480.913210601004</v>
      </c>
      <c r="FH57" s="1">
        <f t="shared" si="1"/>
        <v>146.53103951890034</v>
      </c>
    </row>
    <row r="58" spans="1:164">
      <c r="A58" s="48" t="s">
        <v>80</v>
      </c>
      <c r="B58" s="38">
        <v>48</v>
      </c>
      <c r="C58" s="114" t="s">
        <v>414</v>
      </c>
      <c r="D58" s="75">
        <v>1.62</v>
      </c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>
        <v>0</v>
      </c>
      <c r="O58" s="277">
        <v>2.7</v>
      </c>
      <c r="P58" s="75"/>
      <c r="Q58" s="94">
        <v>6.4</v>
      </c>
      <c r="R58" s="75">
        <v>0.56000000000000005</v>
      </c>
      <c r="S58" s="74">
        <v>25</v>
      </c>
      <c r="T58" s="75"/>
      <c r="U58" s="74">
        <v>37</v>
      </c>
      <c r="V58" s="75"/>
      <c r="W58" s="275">
        <v>12.54</v>
      </c>
      <c r="X58" s="75"/>
      <c r="Y58" s="75">
        <v>3.5</v>
      </c>
      <c r="Z58" s="75"/>
      <c r="AA58" s="75">
        <v>6.7</v>
      </c>
      <c r="AB58" s="75"/>
      <c r="AC58" s="280">
        <v>1.0887235545185998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70</v>
      </c>
      <c r="AJ58" s="4">
        <f>'OA&amp;GRIDCO'!AV58+'Day Ahead IEX PXIL'!Z58+RTM!Z58</f>
        <v>21</v>
      </c>
      <c r="AK58" s="4">
        <f>'OA&amp;GRIDCO'!BS58+'Day Ahead IEX PXIL'!AK58+RTM!AK58</f>
        <v>39.18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12.955326460481102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248.45742268041238</v>
      </c>
      <c r="BD58" s="4">
        <f>'OA&amp;GRIDCO'!ER58+'Day Ahead IEX PXIL'!CB58+RTM!CB58</f>
        <v>62.114355670103095</v>
      </c>
      <c r="BE58" s="75">
        <f>'OA&amp;GRIDCO'!NW58+GDAM!U58</f>
        <v>22.369999999999997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8.25</v>
      </c>
      <c r="BR58" s="4">
        <f>'OA&amp;GRIDCO'!FR58+'Day Ahead IEX PXIL'!CT58+RTM!CT58</f>
        <v>0</v>
      </c>
      <c r="BS58" s="1">
        <f>'OA&amp;GRIDCO'!JU58+'Day Ahead IEX PXIL'!FA58+RTM!EU58</f>
        <v>69.55</v>
      </c>
      <c r="BT58" s="4">
        <f>'OA&amp;GRIDCO'!JV58+'Day Ahead IEX PXIL'!FB58+RTM!EV58</f>
        <v>15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5.15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15.3</v>
      </c>
      <c r="CZ58" s="4">
        <f>'OA&amp;GRIDCO'!IH58+'Day Ahead IEX PXIL'!EJ58+RTM!ED58</f>
        <v>3.8250000000000002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29.4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1.77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2.06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31.17</v>
      </c>
      <c r="EZ58" s="74">
        <f>GDAM!T58+'OA&amp;GRIDCO'!NX58+RTM!JP58</f>
        <v>0</v>
      </c>
      <c r="FA58" s="74">
        <f>GDAM!Y58+RTM!JS58</f>
        <v>16.7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6.4399999999999995</v>
      </c>
      <c r="FF58" s="74">
        <f>GDAM!AF58+'OA&amp;GRIDCO'!OP58</f>
        <v>0</v>
      </c>
      <c r="FG58" s="1">
        <f t="shared" si="0"/>
        <v>1480.6235302555497</v>
      </c>
      <c r="FH58" s="1">
        <f t="shared" si="1"/>
        <v>146.5946821305842</v>
      </c>
    </row>
    <row r="59" spans="1:164" ht="15" customHeight="1">
      <c r="A59" s="48" t="s">
        <v>81</v>
      </c>
      <c r="B59" s="38">
        <v>49</v>
      </c>
      <c r="C59" s="114" t="s">
        <v>414</v>
      </c>
      <c r="D59" s="75">
        <v>1.99</v>
      </c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>
        <v>0</v>
      </c>
      <c r="O59" s="277">
        <v>1.26</v>
      </c>
      <c r="P59" s="75"/>
      <c r="Q59" s="94">
        <v>6.4</v>
      </c>
      <c r="R59" s="75">
        <v>0.56000000000000005</v>
      </c>
      <c r="S59" s="74">
        <v>25</v>
      </c>
      <c r="T59" s="75"/>
      <c r="U59" s="74">
        <v>37</v>
      </c>
      <c r="V59" s="75"/>
      <c r="W59" s="275">
        <v>11.76</v>
      </c>
      <c r="X59" s="75"/>
      <c r="Y59" s="75">
        <v>1</v>
      </c>
      <c r="Z59" s="75"/>
      <c r="AA59" s="75">
        <v>3</v>
      </c>
      <c r="AB59" s="75"/>
      <c r="AC59" s="280">
        <v>1.1042030363364002</v>
      </c>
      <c r="AD59" s="75"/>
      <c r="AE59" s="4">
        <f>'OA&amp;GRIDCO'!W59+'Day Ahead IEX PXIL'!M59+RTM!M59</f>
        <v>26.810000000000002</v>
      </c>
      <c r="AF59" s="4">
        <f>'OA&amp;GRIDCO'!X59+'Day Ahead IEX PXIL'!N59+RTM!N59</f>
        <v>20.62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70</v>
      </c>
      <c r="AJ59" s="4">
        <f>'OA&amp;GRIDCO'!AV59+'Day Ahead IEX PXIL'!Z59+RTM!Z59</f>
        <v>21</v>
      </c>
      <c r="AK59" s="4">
        <f>'OA&amp;GRIDCO'!BS59+'Day Ahead IEX PXIL'!AK59+RTM!AK59</f>
        <v>32.99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277.27699999999999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13.298969072164951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248.45742268041238</v>
      </c>
      <c r="BD59" s="4">
        <f>'OA&amp;GRIDCO'!ER59+'Day Ahead IEX PXIL'!CB59+RTM!CB59</f>
        <v>62.114355670103095</v>
      </c>
      <c r="BE59" s="75">
        <f>'OA&amp;GRIDCO'!NW59+GDAM!U59</f>
        <v>24.740000000000002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8.25</v>
      </c>
      <c r="BR59" s="4">
        <f>'OA&amp;GRIDCO'!FR59+'Day Ahead IEX PXIL'!CT59+RTM!CT59</f>
        <v>0</v>
      </c>
      <c r="BS59" s="1">
        <f>'OA&amp;GRIDCO'!JU59+'Day Ahead IEX PXIL'!FA59+RTM!EU59</f>
        <v>69.55</v>
      </c>
      <c r="BT59" s="4">
        <f>'OA&amp;GRIDCO'!JV59+'Day Ahead IEX PXIL'!FB59+RTM!EV59</f>
        <v>15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5.15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15.3</v>
      </c>
      <c r="CZ59" s="4">
        <f>'OA&amp;GRIDCO'!IH59+'Day Ahead IEX PXIL'!EJ59+RTM!ED59</f>
        <v>3.8250000000000002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29.4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24.8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1.67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5.15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32.61</v>
      </c>
      <c r="EZ59" s="74">
        <f>GDAM!T59+'OA&amp;GRIDCO'!NX59+RTM!JP59</f>
        <v>0</v>
      </c>
      <c r="FA59" s="74">
        <f>GDAM!Y59+RTM!JS59</f>
        <v>19.07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6.6300000000000008</v>
      </c>
      <c r="FF59" s="74">
        <f>GDAM!AF59+'OA&amp;GRIDCO'!OP59</f>
        <v>0</v>
      </c>
      <c r="FG59" s="1">
        <f t="shared" si="0"/>
        <v>1428.878625716749</v>
      </c>
      <c r="FH59" s="1">
        <f t="shared" si="1"/>
        <v>147.30832474226804</v>
      </c>
    </row>
    <row r="60" spans="1:164">
      <c r="A60" s="48" t="s">
        <v>82</v>
      </c>
      <c r="B60" s="38">
        <v>50</v>
      </c>
      <c r="C60" s="114" t="s">
        <v>414</v>
      </c>
      <c r="D60" s="75">
        <v>1.95</v>
      </c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>
        <v>0</v>
      </c>
      <c r="O60" s="277">
        <v>1.28</v>
      </c>
      <c r="P60" s="75"/>
      <c r="Q60" s="94">
        <v>6.4</v>
      </c>
      <c r="R60" s="75">
        <v>0.56000000000000005</v>
      </c>
      <c r="S60" s="74">
        <v>25</v>
      </c>
      <c r="T60" s="75"/>
      <c r="U60" s="74">
        <v>37</v>
      </c>
      <c r="V60" s="75"/>
      <c r="W60" s="275">
        <v>11.47</v>
      </c>
      <c r="X60" s="75"/>
      <c r="Y60" s="75">
        <v>1.4</v>
      </c>
      <c r="Z60" s="75"/>
      <c r="AA60" s="75">
        <v>3</v>
      </c>
      <c r="AB60" s="75"/>
      <c r="AC60" s="280">
        <v>1.0345453681562999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70</v>
      </c>
      <c r="AJ60" s="4">
        <f>'OA&amp;GRIDCO'!AV60+'Day Ahead IEX PXIL'!Z60+RTM!Z60</f>
        <v>21</v>
      </c>
      <c r="AK60" s="4">
        <f>'OA&amp;GRIDCO'!BS60+'Day Ahead IEX PXIL'!AK60+RTM!AK60</f>
        <v>32.99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229.77699999999996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13.642611683848799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248.45742268041238</v>
      </c>
      <c r="BD60" s="4">
        <f>'OA&amp;GRIDCO'!ER60+'Day Ahead IEX PXIL'!CB60+RTM!CB60</f>
        <v>62.114355670103095</v>
      </c>
      <c r="BE60" s="75">
        <f>'OA&amp;GRIDCO'!NW60+GDAM!U60</f>
        <v>22.58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8.25</v>
      </c>
      <c r="BR60" s="4">
        <f>'OA&amp;GRIDCO'!FR60+'Day Ahead IEX PXIL'!CT60+RTM!CT60</f>
        <v>0</v>
      </c>
      <c r="BS60" s="1">
        <f>'OA&amp;GRIDCO'!JU60+'Day Ahead IEX PXIL'!FA60+RTM!EU60</f>
        <v>69.55</v>
      </c>
      <c r="BT60" s="4">
        <f>'OA&amp;GRIDCO'!JV60+'Day Ahead IEX PXIL'!FB60+RTM!EV60</f>
        <v>15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5.15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15.3</v>
      </c>
      <c r="CZ60" s="4">
        <f>'OA&amp;GRIDCO'!IH60+'Day Ahead IEX PXIL'!EJ60+RTM!ED60</f>
        <v>3.8250000000000002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29.4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24.55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1.77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5.15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32.299999999999997</v>
      </c>
      <c r="EZ60" s="74">
        <f>GDAM!T60+'OA&amp;GRIDCO'!NX60+RTM!JP60</f>
        <v>0</v>
      </c>
      <c r="FA60" s="74">
        <f>GDAM!Y60+RTM!JS60</f>
        <v>16.91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7.12</v>
      </c>
      <c r="FF60" s="74">
        <f>GDAM!AF60+'OA&amp;GRIDCO'!OP60</f>
        <v>0</v>
      </c>
      <c r="FG60" s="1">
        <f t="shared" si="0"/>
        <v>1370.9589680485687</v>
      </c>
      <c r="FH60" s="1">
        <f t="shared" si="1"/>
        <v>147.61196735395188</v>
      </c>
    </row>
    <row r="61" spans="1:164" ht="15" customHeight="1">
      <c r="A61" s="48" t="s">
        <v>83</v>
      </c>
      <c r="B61" s="38">
        <v>51</v>
      </c>
      <c r="C61" s="114" t="s">
        <v>412</v>
      </c>
      <c r="D61" s="75">
        <v>1.52</v>
      </c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>
        <v>0</v>
      </c>
      <c r="O61" s="277">
        <v>1.3</v>
      </c>
      <c r="P61" s="75"/>
      <c r="Q61" s="94">
        <v>6.4</v>
      </c>
      <c r="R61" s="75">
        <v>0.56000000000000005</v>
      </c>
      <c r="S61" s="74">
        <v>25</v>
      </c>
      <c r="T61" s="75"/>
      <c r="U61" s="74">
        <v>37</v>
      </c>
      <c r="V61" s="75"/>
      <c r="W61" s="275">
        <v>10.37</v>
      </c>
      <c r="X61" s="75"/>
      <c r="Y61" s="75">
        <v>1</v>
      </c>
      <c r="Z61" s="75"/>
      <c r="AA61" s="75">
        <v>4</v>
      </c>
      <c r="AB61" s="75"/>
      <c r="AC61" s="280">
        <v>1.0087462317933003</v>
      </c>
      <c r="AD61" s="75"/>
      <c r="AE61" s="4">
        <f>'OA&amp;GRIDCO'!W61+'Day Ahead IEX PXIL'!M61+RTM!M61</f>
        <v>27.84</v>
      </c>
      <c r="AF61" s="4">
        <f>'OA&amp;GRIDCO'!X61+'Day Ahead IEX PXIL'!N61+RTM!N61</f>
        <v>20.62</v>
      </c>
      <c r="AG61" s="4">
        <f>'OA&amp;GRIDCO'!AC61+'Day Ahead IEX PXIL'!S61+RTM!S61</f>
        <v>0</v>
      </c>
      <c r="AH61" s="4">
        <f>'OA&amp;GRIDCO'!AD61+'Day Ahead IEX PXIL'!T61+RTM!T61</f>
        <v>0</v>
      </c>
      <c r="AI61" s="4">
        <f>'OA&amp;GRIDCO'!AU61+'Day Ahead IEX PXIL'!Y61+RTM!Y61</f>
        <v>70</v>
      </c>
      <c r="AJ61" s="4">
        <f>'OA&amp;GRIDCO'!AV61+'Day Ahead IEX PXIL'!Z61+RTM!Z61</f>
        <v>21</v>
      </c>
      <c r="AK61" s="4">
        <f>'OA&amp;GRIDCO'!BS61+'Day Ahead IEX PXIL'!AK61+RTM!AK61</f>
        <v>46.39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229.77699999999996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13.986254295532648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248.45742268041238</v>
      </c>
      <c r="BD61" s="4">
        <f>'OA&amp;GRIDCO'!ER61+'Day Ahead IEX PXIL'!CB61+RTM!CB61</f>
        <v>62.114355670103095</v>
      </c>
      <c r="BE61" s="75">
        <f>'OA&amp;GRIDCO'!NW61+GDAM!U61</f>
        <v>23.810000000000002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8.25</v>
      </c>
      <c r="BR61" s="4">
        <f>'OA&amp;GRIDCO'!FR61+'Day Ahead IEX PXIL'!CT61+RTM!CT61</f>
        <v>0</v>
      </c>
      <c r="BS61" s="1">
        <f>'OA&amp;GRIDCO'!JU61+'Day Ahead IEX PXIL'!FA61+RTM!EU61</f>
        <v>69.55</v>
      </c>
      <c r="BT61" s="4">
        <f>'OA&amp;GRIDCO'!JV61+'Day Ahead IEX PXIL'!FB61+RTM!EV61</f>
        <v>15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5.15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15.3</v>
      </c>
      <c r="CZ61" s="4">
        <f>'OA&amp;GRIDCO'!IH61+'Day Ahead IEX PXIL'!EJ61+RTM!ED61</f>
        <v>3.8250000000000002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29.4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24.25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1.77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5.15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28.18</v>
      </c>
      <c r="EZ61" s="74">
        <f>GDAM!T61+'OA&amp;GRIDCO'!NX61+RTM!JP61</f>
        <v>0</v>
      </c>
      <c r="FA61" s="74">
        <f>GDAM!Y61+RTM!JS61</f>
        <v>18.14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6.69</v>
      </c>
      <c r="FF61" s="74">
        <f>GDAM!AF61+'OA&amp;GRIDCO'!OP61</f>
        <v>0</v>
      </c>
      <c r="FG61" s="1">
        <f t="shared" si="0"/>
        <v>1388.2431689122059</v>
      </c>
      <c r="FH61" s="1">
        <f t="shared" si="1"/>
        <v>147.52560996563574</v>
      </c>
    </row>
    <row r="62" spans="1:164">
      <c r="A62" s="48" t="s">
        <v>84</v>
      </c>
      <c r="B62" s="38">
        <v>52</v>
      </c>
      <c r="C62" s="114" t="s">
        <v>415</v>
      </c>
      <c r="D62" s="75">
        <v>1.65</v>
      </c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>
        <v>0</v>
      </c>
      <c r="O62" s="277">
        <v>1.3</v>
      </c>
      <c r="P62" s="75"/>
      <c r="Q62" s="94">
        <v>6.4</v>
      </c>
      <c r="R62" s="75">
        <v>0.56000000000000005</v>
      </c>
      <c r="S62" s="74">
        <v>25</v>
      </c>
      <c r="T62" s="75"/>
      <c r="U62" s="74">
        <v>37</v>
      </c>
      <c r="V62" s="75"/>
      <c r="W62" s="275">
        <v>7.24</v>
      </c>
      <c r="X62" s="75"/>
      <c r="Y62" s="75">
        <v>0</v>
      </c>
      <c r="Z62" s="75"/>
      <c r="AA62" s="75">
        <v>5</v>
      </c>
      <c r="AB62" s="75"/>
      <c r="AC62" s="280">
        <v>0.98552700906660007</v>
      </c>
      <c r="AD62" s="75"/>
      <c r="AE62" s="4">
        <f>'OA&amp;GRIDCO'!W62+'Day Ahead IEX PXIL'!M62+RTM!M62</f>
        <v>22.68</v>
      </c>
      <c r="AF62" s="4">
        <f>'OA&amp;GRIDCO'!X62+'Day Ahead IEX PXIL'!N62+RTM!N62</f>
        <v>20.62</v>
      </c>
      <c r="AG62" s="4">
        <f>'OA&amp;GRIDCO'!AC62+'Day Ahead IEX PXIL'!S62+RTM!S62</f>
        <v>0</v>
      </c>
      <c r="AH62" s="4">
        <f>'OA&amp;GRIDCO'!AD62+'Day Ahead IEX PXIL'!T62+RTM!T62</f>
        <v>0</v>
      </c>
      <c r="AI62" s="4">
        <f>'OA&amp;GRIDCO'!AU62+'Day Ahead IEX PXIL'!Y62+RTM!Y62</f>
        <v>70</v>
      </c>
      <c r="AJ62" s="4">
        <f>'OA&amp;GRIDCO'!AV62+'Day Ahead IEX PXIL'!Z62+RTM!Z62</f>
        <v>21</v>
      </c>
      <c r="AK62" s="4">
        <f>'OA&amp;GRIDCO'!BS62+'Day Ahead IEX PXIL'!AK62+RTM!AK62</f>
        <v>46.39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229.77699999999996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13.986254295532648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248.45742268041238</v>
      </c>
      <c r="BD62" s="4">
        <f>'OA&amp;GRIDCO'!ER62+'Day Ahead IEX PXIL'!CB62+RTM!CB62</f>
        <v>62.114355670103095</v>
      </c>
      <c r="BE62" s="75">
        <f>'OA&amp;GRIDCO'!NW62+GDAM!U62</f>
        <v>22.58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8.25</v>
      </c>
      <c r="BR62" s="4">
        <f>'OA&amp;GRIDCO'!FR62+'Day Ahead IEX PXIL'!CT62+RTM!CT62</f>
        <v>0</v>
      </c>
      <c r="BS62" s="1">
        <f>'OA&amp;GRIDCO'!JU62+'Day Ahead IEX PXIL'!FA62+RTM!EU62</f>
        <v>69.55</v>
      </c>
      <c r="BT62" s="4">
        <f>'OA&amp;GRIDCO'!JV62+'Day Ahead IEX PXIL'!FB62+RTM!EV62</f>
        <v>15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5.15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15.3</v>
      </c>
      <c r="CZ62" s="4">
        <f>'OA&amp;GRIDCO'!IH62+'Day Ahead IEX PXIL'!EJ62+RTM!ED62</f>
        <v>3.8250000000000002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29.4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1.67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5.15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29.72</v>
      </c>
      <c r="EZ62" s="74">
        <f>GDAM!T62+'OA&amp;GRIDCO'!NX62+RTM!JP62</f>
        <v>0</v>
      </c>
      <c r="FA62" s="74">
        <f>GDAM!Y62+RTM!JS62</f>
        <v>16.91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6.58</v>
      </c>
      <c r="FF62" s="74">
        <f>GDAM!AF62+'OA&amp;GRIDCO'!OP62</f>
        <v>0</v>
      </c>
      <c r="FG62" s="1">
        <f t="shared" si="0"/>
        <v>1378.1699496894792</v>
      </c>
      <c r="FH62" s="1">
        <f t="shared" si="1"/>
        <v>147.65560996563573</v>
      </c>
    </row>
    <row r="63" spans="1:164" ht="15" customHeight="1">
      <c r="A63" s="48" t="s">
        <v>85</v>
      </c>
      <c r="B63" s="38">
        <v>53</v>
      </c>
      <c r="C63" s="114" t="s">
        <v>416</v>
      </c>
      <c r="D63" s="75">
        <v>1.94</v>
      </c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>
        <v>0</v>
      </c>
      <c r="O63" s="277">
        <v>1.2</v>
      </c>
      <c r="P63" s="75"/>
      <c r="Q63" s="94">
        <v>6.4</v>
      </c>
      <c r="R63" s="75">
        <v>0.56000000000000005</v>
      </c>
      <c r="S63" s="74">
        <v>25</v>
      </c>
      <c r="T63" s="75"/>
      <c r="U63" s="74">
        <v>37</v>
      </c>
      <c r="V63" s="75"/>
      <c r="W63" s="275">
        <v>4.9800000000000004</v>
      </c>
      <c r="X63" s="75"/>
      <c r="Y63" s="75">
        <v>0</v>
      </c>
      <c r="Z63" s="75"/>
      <c r="AA63" s="75">
        <v>4</v>
      </c>
      <c r="AB63" s="75"/>
      <c r="AC63" s="280">
        <v>0.95972787270360005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0.41</v>
      </c>
      <c r="AH63" s="4">
        <f>'OA&amp;GRIDCO'!AD63+'Day Ahead IEX PXIL'!T63+RTM!T63</f>
        <v>0</v>
      </c>
      <c r="AI63" s="4">
        <f>'OA&amp;GRIDCO'!AU63+'Day Ahead IEX PXIL'!Y63+RTM!Y63</f>
        <v>70</v>
      </c>
      <c r="AJ63" s="4">
        <f>'OA&amp;GRIDCO'!AV63+'Day Ahead IEX PXIL'!Z63+RTM!Z63</f>
        <v>21</v>
      </c>
      <c r="AK63" s="4">
        <f>'OA&amp;GRIDCO'!BS63+'Day Ahead IEX PXIL'!AK63+RTM!AK63</f>
        <v>41.24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229.77699999999996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14.123711340206187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248.45742268041238</v>
      </c>
      <c r="BD63" s="4">
        <f>'OA&amp;GRIDCO'!ER63+'Day Ahead IEX PXIL'!CB63+RTM!CB63</f>
        <v>62.114355670103095</v>
      </c>
      <c r="BE63" s="75">
        <f>'OA&amp;GRIDCO'!NW63+GDAM!U63</f>
        <v>23.299999999999997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8.25</v>
      </c>
      <c r="BR63" s="4">
        <f>'OA&amp;GRIDCO'!FR63+'Day Ahead IEX PXIL'!CT63+RTM!CT63</f>
        <v>0</v>
      </c>
      <c r="BS63" s="1">
        <f>'OA&amp;GRIDCO'!JU63+'Day Ahead IEX PXIL'!FA63+RTM!EU63</f>
        <v>69.55</v>
      </c>
      <c r="BT63" s="4">
        <f>'OA&amp;GRIDCO'!JV63+'Day Ahead IEX PXIL'!FB63+RTM!EV63</f>
        <v>15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5.15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15.3</v>
      </c>
      <c r="CZ63" s="4">
        <f>'OA&amp;GRIDCO'!IH63+'Day Ahead IEX PXIL'!EJ63+RTM!ED63</f>
        <v>3.8250000000000002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29.4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0.11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5.15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31.47</v>
      </c>
      <c r="EZ63" s="74">
        <f>GDAM!T63+'OA&amp;GRIDCO'!NX63+RTM!JP63</f>
        <v>0</v>
      </c>
      <c r="FA63" s="74">
        <f>GDAM!Y63+RTM!JS63</f>
        <v>17.63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6.3000000000000007</v>
      </c>
      <c r="FF63" s="74">
        <f>GDAM!AF63+'OA&amp;GRIDCO'!OP63</f>
        <v>0</v>
      </c>
      <c r="FG63" s="1">
        <f t="shared" si="0"/>
        <v>1368.6341505531161</v>
      </c>
      <c r="FH63" s="1">
        <f t="shared" si="1"/>
        <v>148.08306701030926</v>
      </c>
    </row>
    <row r="64" spans="1:164">
      <c r="A64" s="48" t="s">
        <v>86</v>
      </c>
      <c r="B64" s="38">
        <v>54</v>
      </c>
      <c r="C64" s="114" t="s">
        <v>417</v>
      </c>
      <c r="D64" s="75">
        <v>1.29</v>
      </c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>
        <v>0</v>
      </c>
      <c r="O64" s="277">
        <v>1.18</v>
      </c>
      <c r="P64" s="75"/>
      <c r="Q64" s="94">
        <v>6.4</v>
      </c>
      <c r="R64" s="75">
        <v>0.56000000000000005</v>
      </c>
      <c r="S64" s="74">
        <v>25</v>
      </c>
      <c r="T64" s="75"/>
      <c r="U64" s="74">
        <v>37</v>
      </c>
      <c r="V64" s="75"/>
      <c r="W64" s="275">
        <v>4.58</v>
      </c>
      <c r="X64" s="75"/>
      <c r="Y64" s="75">
        <v>0</v>
      </c>
      <c r="Z64" s="75"/>
      <c r="AA64" s="75">
        <v>3</v>
      </c>
      <c r="AB64" s="75"/>
      <c r="AC64" s="280">
        <v>0.93908856361320037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0.41</v>
      </c>
      <c r="AH64" s="4">
        <f>'OA&amp;GRIDCO'!AD64+'Day Ahead IEX PXIL'!T64+RTM!T64</f>
        <v>0</v>
      </c>
      <c r="AI64" s="4">
        <f>'OA&amp;GRIDCO'!AU64+'Day Ahead IEX PXIL'!Y64+RTM!Y64</f>
        <v>70</v>
      </c>
      <c r="AJ64" s="4">
        <f>'OA&amp;GRIDCO'!AV64+'Day Ahead IEX PXIL'!Z64+RTM!Z64</f>
        <v>21</v>
      </c>
      <c r="AK64" s="4">
        <f>'OA&amp;GRIDCO'!BS64+'Day Ahead IEX PXIL'!AK64+RTM!AK64</f>
        <v>41.24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282.27699999999999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14.123711340206187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248.45742268041238</v>
      </c>
      <c r="BD64" s="4">
        <f>'OA&amp;GRIDCO'!ER64+'Day Ahead IEX PXIL'!CB64+RTM!CB64</f>
        <v>62.114355670103095</v>
      </c>
      <c r="BE64" s="75">
        <f>'OA&amp;GRIDCO'!NW64+GDAM!U64</f>
        <v>25.67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8.25</v>
      </c>
      <c r="BR64" s="4">
        <f>'OA&amp;GRIDCO'!FR64+'Day Ahead IEX PXIL'!CT64+RTM!CT64</f>
        <v>0</v>
      </c>
      <c r="BS64" s="1">
        <f>'OA&amp;GRIDCO'!JU64+'Day Ahead IEX PXIL'!FA64+RTM!EU64</f>
        <v>69.55</v>
      </c>
      <c r="BT64" s="4">
        <f>'OA&amp;GRIDCO'!JV64+'Day Ahead IEX PXIL'!FB64+RTM!EV64</f>
        <v>15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5.15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15.3</v>
      </c>
      <c r="CZ64" s="4">
        <f>'OA&amp;GRIDCO'!IH64+'Day Ahead IEX PXIL'!EJ64+RTM!ED64</f>
        <v>3.8250000000000002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29.4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5.15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31.89</v>
      </c>
      <c r="EZ64" s="74">
        <f>GDAM!T64+'OA&amp;GRIDCO'!NX64+RTM!JP64</f>
        <v>0</v>
      </c>
      <c r="FA64" s="74">
        <f>GDAM!Y64+RTM!JS64</f>
        <v>20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6.28</v>
      </c>
      <c r="FF64" s="74">
        <f>GDAM!AF64+'OA&amp;GRIDCO'!OP64</f>
        <v>0</v>
      </c>
      <c r="FG64" s="1">
        <f t="shared" si="0"/>
        <v>1423.6635112440256</v>
      </c>
      <c r="FH64" s="1">
        <f t="shared" si="1"/>
        <v>147.43306701030929</v>
      </c>
    </row>
    <row r="65" spans="1:164" ht="15" customHeight="1">
      <c r="A65" s="48" t="s">
        <v>87</v>
      </c>
      <c r="B65" s="38">
        <v>55</v>
      </c>
      <c r="C65" s="114" t="s">
        <v>418</v>
      </c>
      <c r="D65" s="75">
        <v>1.21</v>
      </c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>
        <v>0</v>
      </c>
      <c r="O65" s="277">
        <v>1.1000000000000001</v>
      </c>
      <c r="P65" s="75"/>
      <c r="Q65" s="94">
        <v>6.4</v>
      </c>
      <c r="R65" s="75">
        <v>0.56000000000000005</v>
      </c>
      <c r="S65" s="74">
        <v>25</v>
      </c>
      <c r="T65" s="75"/>
      <c r="U65" s="74">
        <v>37</v>
      </c>
      <c r="V65" s="75"/>
      <c r="W65" s="275">
        <v>6.09</v>
      </c>
      <c r="X65" s="75"/>
      <c r="Y65" s="75">
        <v>0</v>
      </c>
      <c r="Z65" s="75"/>
      <c r="AA65" s="75">
        <v>1.76</v>
      </c>
      <c r="AB65" s="75"/>
      <c r="AC65" s="280">
        <v>0.88233046361459999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0.41</v>
      </c>
      <c r="AH65" s="4">
        <f>'OA&amp;GRIDCO'!AD65+'Day Ahead IEX PXIL'!T65+RTM!T65</f>
        <v>0</v>
      </c>
      <c r="AI65" s="4">
        <f>'OA&amp;GRIDCO'!AU65+'Day Ahead IEX PXIL'!Y65+RTM!Y65</f>
        <v>70</v>
      </c>
      <c r="AJ65" s="4">
        <f>'OA&amp;GRIDCO'!AV65+'Day Ahead IEX PXIL'!Z65+RTM!Z65</f>
        <v>21</v>
      </c>
      <c r="AK65" s="4">
        <f>'OA&amp;GRIDCO'!BS65+'Day Ahead IEX PXIL'!AK65+RTM!AK65</f>
        <v>46.39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14.123711340206187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248.45742268041238</v>
      </c>
      <c r="BD65" s="4">
        <f>'OA&amp;GRIDCO'!ER65+'Day Ahead IEX PXIL'!CB65+RTM!CB65</f>
        <v>62.114355670103095</v>
      </c>
      <c r="BE65" s="75">
        <f>'OA&amp;GRIDCO'!NW65+GDAM!U65</f>
        <v>22.89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8.25</v>
      </c>
      <c r="BR65" s="4">
        <f>'OA&amp;GRIDCO'!FR65+'Day Ahead IEX PXIL'!CT65+RTM!CT65</f>
        <v>0</v>
      </c>
      <c r="BS65" s="1">
        <f>'OA&amp;GRIDCO'!JU65+'Day Ahead IEX PXIL'!FA65+RTM!EU65</f>
        <v>69.55</v>
      </c>
      <c r="BT65" s="4">
        <f>'OA&amp;GRIDCO'!JV65+'Day Ahead IEX PXIL'!FB65+RTM!EV65</f>
        <v>15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5.15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15.3</v>
      </c>
      <c r="CZ65" s="4">
        <f>'OA&amp;GRIDCO'!IH65+'Day Ahead IEX PXIL'!EJ65+RTM!ED65</f>
        <v>3.8250000000000002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29.4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5.15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29.21</v>
      </c>
      <c r="EZ65" s="74">
        <f>GDAM!T65+'OA&amp;GRIDCO'!NX65+RTM!JP65</f>
        <v>0</v>
      </c>
      <c r="FA65" s="74">
        <f>GDAM!Y65+RTM!JS65</f>
        <v>17.22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6.33</v>
      </c>
      <c r="FF65" s="74">
        <f>GDAM!AF65+'OA&amp;GRIDCO'!OP65</f>
        <v>0</v>
      </c>
      <c r="FG65" s="1">
        <f t="shared" si="0"/>
        <v>1467.0071371646457</v>
      </c>
      <c r="FH65" s="1">
        <f t="shared" si="1"/>
        <v>147.35306701030927</v>
      </c>
    </row>
    <row r="66" spans="1:164">
      <c r="A66" s="48" t="s">
        <v>88</v>
      </c>
      <c r="B66" s="38">
        <v>56</v>
      </c>
      <c r="C66" s="114" t="s">
        <v>419</v>
      </c>
      <c r="D66" s="75">
        <v>1.69</v>
      </c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>
        <v>0</v>
      </c>
      <c r="O66" s="277">
        <v>1.05</v>
      </c>
      <c r="P66" s="75"/>
      <c r="Q66" s="94">
        <v>6.4</v>
      </c>
      <c r="R66" s="75">
        <v>0.56000000000000005</v>
      </c>
      <c r="S66" s="74">
        <v>25</v>
      </c>
      <c r="T66" s="75"/>
      <c r="U66" s="74">
        <v>37</v>
      </c>
      <c r="V66" s="75"/>
      <c r="W66" s="275">
        <v>13.17</v>
      </c>
      <c r="X66" s="75"/>
      <c r="Y66" s="75">
        <v>0</v>
      </c>
      <c r="Z66" s="75"/>
      <c r="AA66" s="75">
        <v>2.39</v>
      </c>
      <c r="AB66" s="75"/>
      <c r="AC66" s="280">
        <v>0.81267279543449999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0.41</v>
      </c>
      <c r="AH66" s="4">
        <f>'OA&amp;GRIDCO'!AD66+'Day Ahead IEX PXIL'!T66+RTM!T66</f>
        <v>0</v>
      </c>
      <c r="AI66" s="4">
        <f>'OA&amp;GRIDCO'!AU66+'Day Ahead IEX PXIL'!Y66+RTM!Y66</f>
        <v>70</v>
      </c>
      <c r="AJ66" s="4">
        <f>'OA&amp;GRIDCO'!AV66+'Day Ahead IEX PXIL'!Z66+RTM!Z66</f>
        <v>21</v>
      </c>
      <c r="AK66" s="4">
        <f>'OA&amp;GRIDCO'!BS66+'Day Ahead IEX PXIL'!AK66+RTM!AK66</f>
        <v>46.39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14.123711340206187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248.45742268041238</v>
      </c>
      <c r="BD66" s="4">
        <f>'OA&amp;GRIDCO'!ER66+'Day Ahead IEX PXIL'!CB66+RTM!CB66</f>
        <v>62.114355670103095</v>
      </c>
      <c r="BE66" s="75">
        <f>'OA&amp;GRIDCO'!NW66+GDAM!U66</f>
        <v>21.130000000000003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8.25</v>
      </c>
      <c r="BR66" s="4">
        <f>'OA&amp;GRIDCO'!FR66+'Day Ahead IEX PXIL'!CT66+RTM!CT66</f>
        <v>0</v>
      </c>
      <c r="BS66" s="1">
        <f>'OA&amp;GRIDCO'!JU66+'Day Ahead IEX PXIL'!FA66+RTM!EU66</f>
        <v>69.55</v>
      </c>
      <c r="BT66" s="4">
        <f>'OA&amp;GRIDCO'!JV66+'Day Ahead IEX PXIL'!FB66+RTM!EV66</f>
        <v>15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5.15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15.3</v>
      </c>
      <c r="CZ66" s="4">
        <f>'OA&amp;GRIDCO'!IH66+'Day Ahead IEX PXIL'!EJ66+RTM!ED66</f>
        <v>3.8250000000000002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29.4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5.15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30.75</v>
      </c>
      <c r="EZ66" s="74">
        <f>GDAM!T66+'OA&amp;GRIDCO'!NX66+RTM!JP66</f>
        <v>0</v>
      </c>
      <c r="FA66" s="74">
        <f>GDAM!Y66+RTM!JS66</f>
        <v>15.46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6.4099999999999993</v>
      </c>
      <c r="FF66" s="74">
        <f>GDAM!AF66+'OA&amp;GRIDCO'!OP66</f>
        <v>0</v>
      </c>
      <c r="FG66" s="1">
        <f t="shared" si="0"/>
        <v>1471.4974794964658</v>
      </c>
      <c r="FH66" s="1">
        <f t="shared" si="1"/>
        <v>147.83306701030926</v>
      </c>
    </row>
    <row r="67" spans="1:164" ht="15" customHeight="1">
      <c r="A67" s="48" t="s">
        <v>89</v>
      </c>
      <c r="B67" s="38">
        <v>57</v>
      </c>
      <c r="C67" s="114" t="s">
        <v>420</v>
      </c>
      <c r="D67" s="75">
        <v>1.67</v>
      </c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>
        <v>0</v>
      </c>
      <c r="O67" s="277">
        <v>1.01</v>
      </c>
      <c r="P67" s="75"/>
      <c r="Q67" s="94">
        <v>6.4</v>
      </c>
      <c r="R67" s="75">
        <v>0.56000000000000005</v>
      </c>
      <c r="S67" s="74">
        <v>25</v>
      </c>
      <c r="T67" s="75"/>
      <c r="U67" s="74">
        <v>37</v>
      </c>
      <c r="V67" s="75"/>
      <c r="W67" s="275">
        <v>9.67</v>
      </c>
      <c r="X67" s="75"/>
      <c r="Y67" s="75">
        <v>0</v>
      </c>
      <c r="Z67" s="75"/>
      <c r="AA67" s="75">
        <v>2.85</v>
      </c>
      <c r="AB67" s="75"/>
      <c r="AC67" s="280">
        <v>0.52552840771431009</v>
      </c>
      <c r="AD67" s="75"/>
      <c r="AE67" s="4">
        <f>'OA&amp;GRIDCO'!W67+'Day Ahead IEX PXIL'!M67+RTM!M67</f>
        <v>26.810000000000002</v>
      </c>
      <c r="AF67" s="4">
        <f>'OA&amp;GRIDCO'!X67+'Day Ahead IEX PXIL'!N67+RTM!N67</f>
        <v>20.62</v>
      </c>
      <c r="AG67" s="4">
        <f>'OA&amp;GRIDCO'!AC67+'Day Ahead IEX PXIL'!S67+RTM!S67</f>
        <v>0.41</v>
      </c>
      <c r="AH67" s="4">
        <f>'OA&amp;GRIDCO'!AD67+'Day Ahead IEX PXIL'!T67+RTM!T67</f>
        <v>0</v>
      </c>
      <c r="AI67" s="4">
        <f>'OA&amp;GRIDCO'!AU67+'Day Ahead IEX PXIL'!Y67+RTM!Y67</f>
        <v>70</v>
      </c>
      <c r="AJ67" s="4">
        <f>'OA&amp;GRIDCO'!AV67+'Day Ahead IEX PXIL'!Z67+RTM!Z67</f>
        <v>21</v>
      </c>
      <c r="AK67" s="4">
        <f>'OA&amp;GRIDCO'!BS67+'Day Ahead IEX PXIL'!AK67+RTM!AK67</f>
        <v>49.48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14.123711340206187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248.45742268041238</v>
      </c>
      <c r="BD67" s="4">
        <f>'OA&amp;GRIDCO'!ER67+'Day Ahead IEX PXIL'!CB67+RTM!CB67</f>
        <v>62.114355670103095</v>
      </c>
      <c r="BE67" s="75">
        <f>'OA&amp;GRIDCO'!NW67+GDAM!U67</f>
        <v>18.350000000000001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8.25</v>
      </c>
      <c r="BR67" s="4">
        <f>'OA&amp;GRIDCO'!FR67+'Day Ahead IEX PXIL'!CT67+RTM!CT67</f>
        <v>0</v>
      </c>
      <c r="BS67" s="1">
        <f>'OA&amp;GRIDCO'!JU67+'Day Ahead IEX PXIL'!FA67+RTM!EU67</f>
        <v>69.55</v>
      </c>
      <c r="BT67" s="4">
        <f>'OA&amp;GRIDCO'!JV67+'Day Ahead IEX PXIL'!FB67+RTM!EV67</f>
        <v>15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5.15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15.3</v>
      </c>
      <c r="CZ67" s="4">
        <f>'OA&amp;GRIDCO'!IH67+'Day Ahead IEX PXIL'!EJ67+RTM!ED67</f>
        <v>3.8250000000000002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29.4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2.06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29.310000000000002</v>
      </c>
      <c r="EZ67" s="74">
        <f>GDAM!T67+'OA&amp;GRIDCO'!NX67+RTM!JP67</f>
        <v>0</v>
      </c>
      <c r="FA67" s="74">
        <f>GDAM!Y67+RTM!JS67</f>
        <v>12.68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6.54</v>
      </c>
      <c r="FF67" s="74">
        <f>GDAM!AF67+'OA&amp;GRIDCO'!OP67</f>
        <v>0</v>
      </c>
      <c r="FG67" s="1">
        <f t="shared" si="0"/>
        <v>1465.8103351087452</v>
      </c>
      <c r="FH67" s="1">
        <f t="shared" si="1"/>
        <v>147.81306701030928</v>
      </c>
    </row>
    <row r="68" spans="1:164">
      <c r="A68" s="48" t="s">
        <v>90</v>
      </c>
      <c r="B68" s="38">
        <v>58</v>
      </c>
      <c r="C68" s="114" t="s">
        <v>421</v>
      </c>
      <c r="D68" s="75">
        <v>1.26</v>
      </c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>
        <v>0</v>
      </c>
      <c r="O68" s="277">
        <v>0.9</v>
      </c>
      <c r="P68" s="75"/>
      <c r="Q68" s="94">
        <v>6.4</v>
      </c>
      <c r="R68" s="75">
        <v>0.56000000000000005</v>
      </c>
      <c r="S68" s="74">
        <v>25</v>
      </c>
      <c r="T68" s="75"/>
      <c r="U68" s="74">
        <v>37</v>
      </c>
      <c r="V68" s="75"/>
      <c r="W68" s="275">
        <v>4.1100000000000003</v>
      </c>
      <c r="X68" s="75"/>
      <c r="Y68" s="75">
        <v>0</v>
      </c>
      <c r="Z68" s="75"/>
      <c r="AA68" s="75">
        <v>3.09</v>
      </c>
      <c r="AB68" s="75"/>
      <c r="AC68" s="280">
        <v>0.50205119362397999</v>
      </c>
      <c r="AD68" s="75"/>
      <c r="AE68" s="4">
        <f>'OA&amp;GRIDCO'!W68+'Day Ahead IEX PXIL'!M68+RTM!M68</f>
        <v>25.770000000000003</v>
      </c>
      <c r="AF68" s="4">
        <f>'OA&amp;GRIDCO'!X68+'Day Ahead IEX PXIL'!N68+RTM!N68</f>
        <v>20.62</v>
      </c>
      <c r="AG68" s="4">
        <f>'OA&amp;GRIDCO'!AC68+'Day Ahead IEX PXIL'!S68+RTM!S68</f>
        <v>0.41</v>
      </c>
      <c r="AH68" s="4">
        <f>'OA&amp;GRIDCO'!AD68+'Day Ahead IEX PXIL'!T68+RTM!T68</f>
        <v>0</v>
      </c>
      <c r="AI68" s="4">
        <f>'OA&amp;GRIDCO'!AU68+'Day Ahead IEX PXIL'!Y68+RTM!Y68</f>
        <v>70</v>
      </c>
      <c r="AJ68" s="4">
        <f>'OA&amp;GRIDCO'!AV68+'Day Ahead IEX PXIL'!Z68+RTM!Z68</f>
        <v>21</v>
      </c>
      <c r="AK68" s="4">
        <f>'OA&amp;GRIDCO'!BS68+'Day Ahead IEX PXIL'!AK68+RTM!AK68</f>
        <v>49.48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14.123711340206187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248.45742268041238</v>
      </c>
      <c r="BD68" s="4">
        <f>'OA&amp;GRIDCO'!ER68+'Day Ahead IEX PXIL'!CB68+RTM!CB68</f>
        <v>62.114355670103095</v>
      </c>
      <c r="BE68" s="75">
        <f>'OA&amp;GRIDCO'!NW68+GDAM!U68</f>
        <v>22.47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8.25</v>
      </c>
      <c r="BR68" s="4">
        <f>'OA&amp;GRIDCO'!FR68+'Day Ahead IEX PXIL'!CT68+RTM!CT68</f>
        <v>0</v>
      </c>
      <c r="BS68" s="1">
        <f>'OA&amp;GRIDCO'!JU68+'Day Ahead IEX PXIL'!FA68+RTM!EU68</f>
        <v>69.55</v>
      </c>
      <c r="BT68" s="4">
        <f>'OA&amp;GRIDCO'!JV68+'Day Ahead IEX PXIL'!FB68+RTM!EV68</f>
        <v>15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5.15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15.3</v>
      </c>
      <c r="CZ68" s="4">
        <f>'OA&amp;GRIDCO'!IH68+'Day Ahead IEX PXIL'!EJ68+RTM!ED68</f>
        <v>3.8250000000000002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29.4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6.37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2.06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28.79</v>
      </c>
      <c r="EZ68" s="74">
        <f>GDAM!T68+'OA&amp;GRIDCO'!NX68+RTM!JP68</f>
        <v>0</v>
      </c>
      <c r="FA68" s="74">
        <f>GDAM!Y68+RTM!JS68</f>
        <v>16.8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6.6300000000000008</v>
      </c>
      <c r="FF68" s="74">
        <f>GDAM!AF68+'OA&amp;GRIDCO'!OP68</f>
        <v>0</v>
      </c>
      <c r="FG68" s="1">
        <f t="shared" si="0"/>
        <v>1471.2468578946548</v>
      </c>
      <c r="FH68" s="1">
        <f t="shared" si="1"/>
        <v>147.40306701030926</v>
      </c>
    </row>
    <row r="69" spans="1:164" ht="15" customHeight="1">
      <c r="A69" s="48" t="s">
        <v>91</v>
      </c>
      <c r="B69" s="38">
        <v>59</v>
      </c>
      <c r="C69" s="114" t="s">
        <v>422</v>
      </c>
      <c r="D69" s="75">
        <v>1.1200000000000001</v>
      </c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>
        <v>0</v>
      </c>
      <c r="O69" s="277">
        <v>0.8</v>
      </c>
      <c r="P69" s="75"/>
      <c r="Q69" s="94">
        <v>6.4</v>
      </c>
      <c r="R69" s="75">
        <v>0.56000000000000005</v>
      </c>
      <c r="S69" s="74">
        <v>25</v>
      </c>
      <c r="T69" s="75"/>
      <c r="U69" s="74">
        <v>37</v>
      </c>
      <c r="V69" s="75"/>
      <c r="W69" s="275">
        <v>3.55</v>
      </c>
      <c r="X69" s="75"/>
      <c r="Y69" s="75">
        <v>0</v>
      </c>
      <c r="Z69" s="75"/>
      <c r="AA69" s="75">
        <v>3.55</v>
      </c>
      <c r="AB69" s="75"/>
      <c r="AC69" s="280">
        <v>0.47857397953365005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0.41</v>
      </c>
      <c r="AH69" s="4">
        <f>'OA&amp;GRIDCO'!AD69+'Day Ahead IEX PXIL'!T69+RTM!T69</f>
        <v>0</v>
      </c>
      <c r="AI69" s="4">
        <f>'OA&amp;GRIDCO'!AU69+'Day Ahead IEX PXIL'!Y69+RTM!Y69</f>
        <v>70</v>
      </c>
      <c r="AJ69" s="4">
        <f>'OA&amp;GRIDCO'!AV69+'Day Ahead IEX PXIL'!Z69+RTM!Z69</f>
        <v>21</v>
      </c>
      <c r="AK69" s="4">
        <f>'OA&amp;GRIDCO'!BS69+'Day Ahead IEX PXIL'!AK69+RTM!AK69</f>
        <v>47.42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14.123711340206187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248.45742268041238</v>
      </c>
      <c r="BD69" s="4">
        <f>'OA&amp;GRIDCO'!ER69+'Day Ahead IEX PXIL'!CB69+RTM!CB69</f>
        <v>62.114355670103095</v>
      </c>
      <c r="BE69" s="75">
        <f>'OA&amp;GRIDCO'!NW69+GDAM!U69</f>
        <v>18.04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8.25</v>
      </c>
      <c r="BR69" s="4">
        <f>'OA&amp;GRIDCO'!FR69+'Day Ahead IEX PXIL'!CT69+RTM!CT69</f>
        <v>0</v>
      </c>
      <c r="BS69" s="1">
        <f>'OA&amp;GRIDCO'!JU69+'Day Ahead IEX PXIL'!FA69+RTM!EU69</f>
        <v>69.55</v>
      </c>
      <c r="BT69" s="4">
        <f>'OA&amp;GRIDCO'!JV69+'Day Ahead IEX PXIL'!FB69+RTM!EV69</f>
        <v>15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15.3</v>
      </c>
      <c r="CZ69" s="4">
        <f>'OA&amp;GRIDCO'!IH69+'Day Ahead IEX PXIL'!EJ69+RTM!ED69</f>
        <v>3.8250000000000002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29.4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6.66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2.06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25.7</v>
      </c>
      <c r="EZ69" s="74">
        <f>GDAM!T69+'OA&amp;GRIDCO'!NX69+RTM!JP69</f>
        <v>0</v>
      </c>
      <c r="FA69" s="74">
        <f>GDAM!Y69+RTM!JS69</f>
        <v>12.37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6.1</v>
      </c>
      <c r="FF69" s="74">
        <f>GDAM!AF69+'OA&amp;GRIDCO'!OP69</f>
        <v>0</v>
      </c>
      <c r="FG69" s="1">
        <f t="shared" si="0"/>
        <v>1444.4633806805643</v>
      </c>
      <c r="FH69" s="1">
        <f t="shared" si="1"/>
        <v>147.26306701030927</v>
      </c>
    </row>
    <row r="70" spans="1:164">
      <c r="A70" s="48" t="s">
        <v>92</v>
      </c>
      <c r="B70" s="38">
        <v>60</v>
      </c>
      <c r="C70" s="114" t="s">
        <v>423</v>
      </c>
      <c r="D70" s="75">
        <v>1.28</v>
      </c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>
        <v>0</v>
      </c>
      <c r="O70" s="277">
        <v>0.8</v>
      </c>
      <c r="P70" s="75"/>
      <c r="Q70" s="94">
        <v>6.4</v>
      </c>
      <c r="R70" s="75">
        <v>0.56000000000000005</v>
      </c>
      <c r="S70" s="74">
        <v>25</v>
      </c>
      <c r="T70" s="75"/>
      <c r="U70" s="74">
        <v>37</v>
      </c>
      <c r="V70" s="75"/>
      <c r="W70" s="275">
        <v>5.18</v>
      </c>
      <c r="X70" s="75"/>
      <c r="Y70" s="75">
        <v>0</v>
      </c>
      <c r="Z70" s="75"/>
      <c r="AA70" s="75">
        <v>2.68</v>
      </c>
      <c r="AB70" s="75"/>
      <c r="AC70" s="280">
        <v>0.42981361180757999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0.41</v>
      </c>
      <c r="AH70" s="4">
        <f>'OA&amp;GRIDCO'!AD70+'Day Ahead IEX PXIL'!T70+RTM!T70</f>
        <v>0</v>
      </c>
      <c r="AI70" s="4">
        <f>'OA&amp;GRIDCO'!AU70+'Day Ahead IEX PXIL'!Y70+RTM!Y70</f>
        <v>70</v>
      </c>
      <c r="AJ70" s="4">
        <f>'OA&amp;GRIDCO'!AV70+'Day Ahead IEX PXIL'!Z70+RTM!Z70</f>
        <v>21</v>
      </c>
      <c r="AK70" s="4">
        <f>'OA&amp;GRIDCO'!BS70+'Day Ahead IEX PXIL'!AK70+RTM!AK70</f>
        <v>47.42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14.123711340206187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248.45742268041238</v>
      </c>
      <c r="BD70" s="4">
        <f>'OA&amp;GRIDCO'!ER70+'Day Ahead IEX PXIL'!CB70+RTM!CB70</f>
        <v>62.114355670103095</v>
      </c>
      <c r="BE70" s="75">
        <f>'OA&amp;GRIDCO'!NW70+GDAM!U70</f>
        <v>13.81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8.25</v>
      </c>
      <c r="BR70" s="4">
        <f>'OA&amp;GRIDCO'!FR70+'Day Ahead IEX PXIL'!CT70+RTM!CT70</f>
        <v>0</v>
      </c>
      <c r="BS70" s="1">
        <f>'OA&amp;GRIDCO'!JU70+'Day Ahead IEX PXIL'!FA70+RTM!EU70</f>
        <v>69.55</v>
      </c>
      <c r="BT70" s="4">
        <f>'OA&amp;GRIDCO'!JV70+'Day Ahead IEX PXIL'!FB70+RTM!EV70</f>
        <v>15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15.3</v>
      </c>
      <c r="CZ70" s="4">
        <f>'OA&amp;GRIDCO'!IH70+'Day Ahead IEX PXIL'!EJ70+RTM!ED70</f>
        <v>3.8250000000000002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29.4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6.66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2.06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25.8</v>
      </c>
      <c r="EZ70" s="74">
        <f>GDAM!T70+'OA&amp;GRIDCO'!NX70+RTM!JP70</f>
        <v>0</v>
      </c>
      <c r="FA70" s="74">
        <f>GDAM!Y70+RTM!JS70</f>
        <v>8.14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5.6300000000000008</v>
      </c>
      <c r="FF70" s="74">
        <f>GDAM!AF70+'OA&amp;GRIDCO'!OP70</f>
        <v>0</v>
      </c>
      <c r="FG70" s="1">
        <f t="shared" si="0"/>
        <v>1433.7946203128386</v>
      </c>
      <c r="FH70" s="1">
        <f t="shared" si="1"/>
        <v>147.42306701030927</v>
      </c>
    </row>
    <row r="71" spans="1:164" ht="15" customHeight="1">
      <c r="A71" s="48" t="s">
        <v>93</v>
      </c>
      <c r="B71" s="38">
        <v>61</v>
      </c>
      <c r="C71" s="114" t="s">
        <v>424</v>
      </c>
      <c r="D71" s="75">
        <v>1.24</v>
      </c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>
        <v>0</v>
      </c>
      <c r="O71" s="277">
        <v>0.8</v>
      </c>
      <c r="P71" s="75"/>
      <c r="Q71" s="94">
        <v>6.4</v>
      </c>
      <c r="R71" s="75">
        <v>0.56000000000000005</v>
      </c>
      <c r="S71" s="74">
        <v>25</v>
      </c>
      <c r="T71" s="75"/>
      <c r="U71" s="74">
        <v>37</v>
      </c>
      <c r="V71" s="75"/>
      <c r="W71" s="275">
        <v>6.03</v>
      </c>
      <c r="X71" s="75"/>
      <c r="Y71" s="75">
        <v>0</v>
      </c>
      <c r="Z71" s="75"/>
      <c r="AA71" s="75">
        <v>2.6</v>
      </c>
      <c r="AB71" s="75"/>
      <c r="AC71" s="280">
        <v>0.30958963635599995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0.41</v>
      </c>
      <c r="AH71" s="4">
        <f>'OA&amp;GRIDCO'!AD71+'Day Ahead IEX PXIL'!T71+RTM!T71</f>
        <v>0</v>
      </c>
      <c r="AI71" s="4">
        <f>'OA&amp;GRIDCO'!AU71+'Day Ahead IEX PXIL'!Y71+RTM!Y71</f>
        <v>70</v>
      </c>
      <c r="AJ71" s="4">
        <f>'OA&amp;GRIDCO'!AV71+'Day Ahead IEX PXIL'!Z71+RTM!Z71</f>
        <v>21</v>
      </c>
      <c r="AK71" s="4">
        <f>'OA&amp;GRIDCO'!BS71+'Day Ahead IEX PXIL'!AK71+RTM!AK71</f>
        <v>51.55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14.123711340206187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248.45742268041238</v>
      </c>
      <c r="BD71" s="4">
        <f>'OA&amp;GRIDCO'!ER71+'Day Ahead IEX PXIL'!CB71+RTM!CB71</f>
        <v>62.114355670103095</v>
      </c>
      <c r="BE71" s="75">
        <f>'OA&amp;GRIDCO'!NW71+GDAM!U71</f>
        <v>15.15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8.25</v>
      </c>
      <c r="BR71" s="4">
        <f>'OA&amp;GRIDCO'!FR71+'Day Ahead IEX PXIL'!CT71+RTM!CT71</f>
        <v>0</v>
      </c>
      <c r="BS71" s="1">
        <f>'OA&amp;GRIDCO'!JU71+'Day Ahead IEX PXIL'!FA71+RTM!EU71</f>
        <v>69.55</v>
      </c>
      <c r="BT71" s="4">
        <f>'OA&amp;GRIDCO'!JV71+'Day Ahead IEX PXIL'!FB71+RTM!EV71</f>
        <v>15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15.3</v>
      </c>
      <c r="CZ71" s="4">
        <f>'OA&amp;GRIDCO'!IH71+'Day Ahead IEX PXIL'!EJ71+RTM!ED71</f>
        <v>3.8250000000000002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29.4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6.66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27.759999999999998</v>
      </c>
      <c r="EZ71" s="74">
        <f>GDAM!T71+'OA&amp;GRIDCO'!NX71+RTM!JP71</f>
        <v>0</v>
      </c>
      <c r="FA71" s="74">
        <f>GDAM!Y71+RTM!JS71</f>
        <v>9.48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5.24</v>
      </c>
      <c r="FF71" s="74">
        <f>GDAM!AF71+'OA&amp;GRIDCO'!OP71</f>
        <v>0</v>
      </c>
      <c r="FG71" s="1">
        <f t="shared" si="0"/>
        <v>1437.9543963373869</v>
      </c>
      <c r="FH71" s="1">
        <f t="shared" si="1"/>
        <v>147.38306701030928</v>
      </c>
    </row>
    <row r="72" spans="1:164">
      <c r="A72" s="48" t="s">
        <v>94</v>
      </c>
      <c r="B72" s="38">
        <v>62</v>
      </c>
      <c r="C72" s="114" t="s">
        <v>425</v>
      </c>
      <c r="D72" s="75">
        <v>1.19</v>
      </c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>
        <v>0</v>
      </c>
      <c r="O72" s="277">
        <v>0.72</v>
      </c>
      <c r="P72" s="75"/>
      <c r="Q72" s="94">
        <v>6.4</v>
      </c>
      <c r="R72" s="75">
        <v>0.56000000000000005</v>
      </c>
      <c r="S72" s="74">
        <v>25</v>
      </c>
      <c r="T72" s="75"/>
      <c r="U72" s="74">
        <v>37</v>
      </c>
      <c r="V72" s="75"/>
      <c r="W72" s="275">
        <v>4.9400000000000004</v>
      </c>
      <c r="X72" s="75"/>
      <c r="Y72" s="75">
        <v>0</v>
      </c>
      <c r="Z72" s="75"/>
      <c r="AA72" s="75">
        <v>3</v>
      </c>
      <c r="AB72" s="75"/>
      <c r="AC72" s="280">
        <v>0.28501903029599995</v>
      </c>
      <c r="AD72" s="75"/>
      <c r="AE72" s="4">
        <f>'OA&amp;GRIDCO'!W72+'Day Ahead IEX PXIL'!M72+RTM!M72</f>
        <v>22.68</v>
      </c>
      <c r="AF72" s="4">
        <f>'OA&amp;GRIDCO'!X72+'Day Ahead IEX PXIL'!N72+RTM!N72</f>
        <v>20.62</v>
      </c>
      <c r="AG72" s="4">
        <f>'OA&amp;GRIDCO'!AC72+'Day Ahead IEX PXIL'!S72+RTM!S72</f>
        <v>0.41</v>
      </c>
      <c r="AH72" s="4">
        <f>'OA&amp;GRIDCO'!AD72+'Day Ahead IEX PXIL'!T72+RTM!T72</f>
        <v>0</v>
      </c>
      <c r="AI72" s="4">
        <f>'OA&amp;GRIDCO'!AU72+'Day Ahead IEX PXIL'!Y72+RTM!Y72</f>
        <v>70</v>
      </c>
      <c r="AJ72" s="4">
        <f>'OA&amp;GRIDCO'!AV72+'Day Ahead IEX PXIL'!Z72+RTM!Z72</f>
        <v>21</v>
      </c>
      <c r="AK72" s="4">
        <f>'OA&amp;GRIDCO'!BS72+'Day Ahead IEX PXIL'!AK72+RTM!AK72</f>
        <v>51.55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14.123711340206187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248.45742268041238</v>
      </c>
      <c r="BD72" s="4">
        <f>'OA&amp;GRIDCO'!ER72+'Day Ahead IEX PXIL'!CB72+RTM!CB72</f>
        <v>62.114355670103095</v>
      </c>
      <c r="BE72" s="75">
        <f>'OA&amp;GRIDCO'!NW72+GDAM!U72</f>
        <v>17.630000000000003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8.25</v>
      </c>
      <c r="BR72" s="4">
        <f>'OA&amp;GRIDCO'!FR72+'Day Ahead IEX PXIL'!CT72+RTM!CT72</f>
        <v>0</v>
      </c>
      <c r="BS72" s="1">
        <f>'OA&amp;GRIDCO'!JU72+'Day Ahead IEX PXIL'!FA72+RTM!EU72</f>
        <v>79.034099999999995</v>
      </c>
      <c r="BT72" s="4">
        <f>'OA&amp;GRIDCO'!JV72+'Day Ahead IEX PXIL'!FB72+RTM!EV72</f>
        <v>17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15.3</v>
      </c>
      <c r="CZ72" s="4">
        <f>'OA&amp;GRIDCO'!IH72+'Day Ahead IEX PXIL'!EJ72+RTM!ED72</f>
        <v>3.8250000000000002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25.91</v>
      </c>
      <c r="EZ72" s="74">
        <f>GDAM!T72+'OA&amp;GRIDCO'!NX72+RTM!JP72</f>
        <v>0</v>
      </c>
      <c r="FA72" s="74">
        <f>GDAM!Y72+RTM!JS72</f>
        <v>11.96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4.7300000000000004</v>
      </c>
      <c r="FF72" s="74">
        <f>GDAM!AF72+'OA&amp;GRIDCO'!OP72</f>
        <v>0</v>
      </c>
      <c r="FG72" s="1">
        <f t="shared" si="0"/>
        <v>1457.2499257313273</v>
      </c>
      <c r="FH72" s="1">
        <f t="shared" si="1"/>
        <v>149.33306701030926</v>
      </c>
    </row>
    <row r="73" spans="1:164" ht="15" customHeight="1">
      <c r="A73" s="48" t="s">
        <v>95</v>
      </c>
      <c r="B73" s="38">
        <v>63</v>
      </c>
      <c r="C73" s="114" t="s">
        <v>426</v>
      </c>
      <c r="D73" s="75">
        <v>1.17</v>
      </c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>
        <v>0</v>
      </c>
      <c r="O73" s="277">
        <v>0.45</v>
      </c>
      <c r="P73" s="75"/>
      <c r="Q73" s="94">
        <v>6.4</v>
      </c>
      <c r="R73" s="75">
        <v>0.56000000000000005</v>
      </c>
      <c r="S73" s="74">
        <v>25</v>
      </c>
      <c r="T73" s="75"/>
      <c r="U73" s="74">
        <v>37</v>
      </c>
      <c r="V73" s="75"/>
      <c r="W73" s="275">
        <v>5.09</v>
      </c>
      <c r="X73" s="75"/>
      <c r="Y73" s="75">
        <v>0</v>
      </c>
      <c r="Z73" s="75"/>
      <c r="AA73" s="75">
        <v>2.5</v>
      </c>
      <c r="AB73" s="75"/>
      <c r="AC73" s="280">
        <v>0.26781960605400007</v>
      </c>
      <c r="AD73" s="75"/>
      <c r="AE73" s="4">
        <f>'OA&amp;GRIDCO'!W73+'Day Ahead IEX PXIL'!M73+RTM!M73</f>
        <v>32.99</v>
      </c>
      <c r="AF73" s="4">
        <f>'OA&amp;GRIDCO'!X73+'Day Ahead IEX PXIL'!N73+RTM!N73</f>
        <v>20.62</v>
      </c>
      <c r="AG73" s="4">
        <f>'OA&amp;GRIDCO'!AC73+'Day Ahead IEX PXIL'!S73+RTM!S73</f>
        <v>0.41</v>
      </c>
      <c r="AH73" s="4">
        <f>'OA&amp;GRIDCO'!AD73+'Day Ahead IEX PXIL'!T73+RTM!T73</f>
        <v>0</v>
      </c>
      <c r="AI73" s="4">
        <f>'OA&amp;GRIDCO'!AU73+'Day Ahead IEX PXIL'!Y73+RTM!Y73</f>
        <v>70</v>
      </c>
      <c r="AJ73" s="4">
        <f>'OA&amp;GRIDCO'!AV73+'Day Ahead IEX PXIL'!Z73+RTM!Z73</f>
        <v>21</v>
      </c>
      <c r="AK73" s="4">
        <f>'OA&amp;GRIDCO'!BS73+'Day Ahead IEX PXIL'!AK73+RTM!AK73</f>
        <v>51.55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14.123711340206187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248.45742268041238</v>
      </c>
      <c r="BD73" s="4">
        <f>'OA&amp;GRIDCO'!ER73+'Day Ahead IEX PXIL'!CB73+RTM!CB73</f>
        <v>62.114355670103095</v>
      </c>
      <c r="BE73" s="75">
        <f>'OA&amp;GRIDCO'!NW73+GDAM!U73</f>
        <v>18.04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8.25</v>
      </c>
      <c r="BR73" s="4">
        <f>'OA&amp;GRIDCO'!FR73+'Day Ahead IEX PXIL'!CT73+RTM!CT73</f>
        <v>0</v>
      </c>
      <c r="BS73" s="1">
        <f>'OA&amp;GRIDCO'!JU73+'Day Ahead IEX PXIL'!FA73+RTM!EU73</f>
        <v>79.034099999999995</v>
      </c>
      <c r="BT73" s="4">
        <f>'OA&amp;GRIDCO'!JV73+'Day Ahead IEX PXIL'!FB73+RTM!EV73</f>
        <v>17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15.3</v>
      </c>
      <c r="CZ73" s="4">
        <f>'OA&amp;GRIDCO'!IH73+'Day Ahead IEX PXIL'!EJ73+RTM!ED73</f>
        <v>3.8250000000000002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22.509999999999998</v>
      </c>
      <c r="EZ73" s="74">
        <f>GDAM!T73+'OA&amp;GRIDCO'!NX73+RTM!JP73</f>
        <v>0</v>
      </c>
      <c r="FA73" s="74">
        <f>GDAM!Y73+RTM!JS73</f>
        <v>12.37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3.9</v>
      </c>
      <c r="FF73" s="74">
        <f>GDAM!AF73+'OA&amp;GRIDCO'!OP73</f>
        <v>0</v>
      </c>
      <c r="FG73" s="1">
        <f t="shared" si="0"/>
        <v>1465.8857263070847</v>
      </c>
      <c r="FH73" s="1">
        <f t="shared" si="1"/>
        <v>149.31306701030928</v>
      </c>
    </row>
    <row r="74" spans="1:164">
      <c r="A74" s="48" t="s">
        <v>96</v>
      </c>
      <c r="B74" s="38">
        <v>64</v>
      </c>
      <c r="C74" s="114" t="s">
        <v>427</v>
      </c>
      <c r="D74" s="75">
        <v>1.07</v>
      </c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>
        <v>0</v>
      </c>
      <c r="O74" s="277">
        <v>0.5</v>
      </c>
      <c r="P74" s="75"/>
      <c r="Q74" s="94">
        <v>6.4</v>
      </c>
      <c r="R74" s="75">
        <v>0.56000000000000005</v>
      </c>
      <c r="S74" s="74">
        <v>25</v>
      </c>
      <c r="T74" s="75"/>
      <c r="U74" s="74">
        <v>37</v>
      </c>
      <c r="V74" s="75"/>
      <c r="W74" s="275">
        <v>6.76</v>
      </c>
      <c r="X74" s="75"/>
      <c r="Y74" s="75">
        <v>0</v>
      </c>
      <c r="Z74" s="75"/>
      <c r="AA74" s="75">
        <v>2.4</v>
      </c>
      <c r="AB74" s="75"/>
      <c r="AC74" s="280">
        <v>0.23841374489218647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0.41</v>
      </c>
      <c r="AH74" s="4">
        <f>'OA&amp;GRIDCO'!AD74+'Day Ahead IEX PXIL'!T74+RTM!T74</f>
        <v>0</v>
      </c>
      <c r="AI74" s="4">
        <f>'OA&amp;GRIDCO'!AU74+'Day Ahead IEX PXIL'!Y74+RTM!Y74</f>
        <v>70</v>
      </c>
      <c r="AJ74" s="4">
        <f>'OA&amp;GRIDCO'!AV74+'Day Ahead IEX PXIL'!Z74+RTM!Z74</f>
        <v>21</v>
      </c>
      <c r="AK74" s="4">
        <f>'OA&amp;GRIDCO'!BS74+'Day Ahead IEX PXIL'!AK74+RTM!AK74</f>
        <v>51.55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14.123711340206187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248.45742268041238</v>
      </c>
      <c r="BD74" s="4">
        <f>'OA&amp;GRIDCO'!ER74+'Day Ahead IEX PXIL'!CB74+RTM!CB74</f>
        <v>62.114355670103095</v>
      </c>
      <c r="BE74" s="75">
        <f>'OA&amp;GRIDCO'!NW74+GDAM!U74</f>
        <v>14.85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8.25</v>
      </c>
      <c r="BR74" s="4">
        <f>'OA&amp;GRIDCO'!FR74+'Day Ahead IEX PXIL'!CT74+RTM!CT74</f>
        <v>0</v>
      </c>
      <c r="BS74" s="1">
        <f>'OA&amp;GRIDCO'!JU74+'Day Ahead IEX PXIL'!FA74+RTM!EU74</f>
        <v>96.602300000000014</v>
      </c>
      <c r="BT74" s="4">
        <f>'OA&amp;GRIDCO'!JV74+'Day Ahead IEX PXIL'!FB74+RTM!EV74</f>
        <v>17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15.3</v>
      </c>
      <c r="CZ74" s="4">
        <f>'OA&amp;GRIDCO'!IH74+'Day Ahead IEX PXIL'!EJ74+RTM!ED74</f>
        <v>3.8250000000000002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23.02</v>
      </c>
      <c r="EZ74" s="74">
        <f>GDAM!T74+'OA&amp;GRIDCO'!NX74+RTM!JP74</f>
        <v>0</v>
      </c>
      <c r="FA74" s="74">
        <f>GDAM!Y74+RTM!JS74</f>
        <v>9.18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3.31</v>
      </c>
      <c r="FF74" s="74">
        <f>GDAM!AF74+'OA&amp;GRIDCO'!OP74</f>
        <v>0</v>
      </c>
      <c r="FG74" s="1">
        <f t="shared" si="0"/>
        <v>1468.9375204459234</v>
      </c>
      <c r="FH74" s="1">
        <f t="shared" si="1"/>
        <v>149.21306701030926</v>
      </c>
    </row>
    <row r="75" spans="1:164" ht="15" customHeight="1">
      <c r="A75" s="48" t="s">
        <v>97</v>
      </c>
      <c r="B75" s="38">
        <v>65</v>
      </c>
      <c r="C75" s="114" t="s">
        <v>428</v>
      </c>
      <c r="D75" s="75">
        <v>0.74</v>
      </c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>
        <v>0</v>
      </c>
      <c r="O75" s="277">
        <v>0.3</v>
      </c>
      <c r="P75" s="75"/>
      <c r="Q75" s="94">
        <v>6.4</v>
      </c>
      <c r="R75" s="75">
        <v>0.56000000000000005</v>
      </c>
      <c r="S75" s="74">
        <v>25</v>
      </c>
      <c r="T75" s="75"/>
      <c r="U75" s="74">
        <v>37</v>
      </c>
      <c r="V75" s="75"/>
      <c r="W75" s="275">
        <v>8.26</v>
      </c>
      <c r="X75" s="75"/>
      <c r="Y75" s="75">
        <v>0</v>
      </c>
      <c r="Z75" s="75"/>
      <c r="AA75" s="75">
        <v>2</v>
      </c>
      <c r="AB75" s="75"/>
      <c r="AC75" s="280">
        <v>0.14988069696599998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0.41</v>
      </c>
      <c r="AH75" s="4">
        <f>'OA&amp;GRIDCO'!AD75+'Day Ahead IEX PXIL'!T75+RTM!T75</f>
        <v>0</v>
      </c>
      <c r="AI75" s="4">
        <f>'OA&amp;GRIDCO'!AU75+'Day Ahead IEX PXIL'!Y75+RTM!Y75</f>
        <v>70</v>
      </c>
      <c r="AJ75" s="4">
        <f>'OA&amp;GRIDCO'!AV75+'Day Ahead IEX PXIL'!Z75+RTM!Z75</f>
        <v>21</v>
      </c>
      <c r="AK75" s="4">
        <f>'OA&amp;GRIDCO'!BS75+'Day Ahead IEX PXIL'!AK75+RTM!AK75</f>
        <v>51.55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14.123711340206187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248.45742268041238</v>
      </c>
      <c r="BD75" s="4">
        <f>'OA&amp;GRIDCO'!ER75+'Day Ahead IEX PXIL'!CB75+RTM!CB75</f>
        <v>62.114355670103095</v>
      </c>
      <c r="BE75" s="75">
        <f>'OA&amp;GRIDCO'!NW75+GDAM!U75</f>
        <v>10.41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26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8.25</v>
      </c>
      <c r="BR75" s="4">
        <f>'OA&amp;GRIDCO'!FR75+'Day Ahead IEX PXIL'!CT75+RTM!CT75</f>
        <v>0</v>
      </c>
      <c r="BS75" s="1">
        <f>'OA&amp;GRIDCO'!JU75+'Day Ahead IEX PXIL'!FA75+RTM!EU75</f>
        <v>108.31819999999999</v>
      </c>
      <c r="BT75" s="4">
        <f>'OA&amp;GRIDCO'!JV75+'Day Ahead IEX PXIL'!FB75+RTM!EV75</f>
        <v>17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15.3</v>
      </c>
      <c r="CZ75" s="4">
        <f>'OA&amp;GRIDCO'!IH75+'Day Ahead IEX PXIL'!EJ75+RTM!ED75</f>
        <v>3.8250000000000002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20.65</v>
      </c>
      <c r="EZ75" s="74">
        <f>GDAM!T75+'OA&amp;GRIDCO'!NX75+RTM!JP75</f>
        <v>0</v>
      </c>
      <c r="FA75" s="74">
        <f>GDAM!Y75+RTM!JS75</f>
        <v>4.74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2.7199999999999998</v>
      </c>
      <c r="FF75" s="74">
        <f>GDAM!AF75+'OA&amp;GRIDCO'!OP75</f>
        <v>0</v>
      </c>
      <c r="FG75" s="1">
        <f t="shared" si="0"/>
        <v>1497.1928873979971</v>
      </c>
      <c r="FH75" s="1">
        <f t="shared" si="1"/>
        <v>148.88306701030928</v>
      </c>
    </row>
    <row r="76" spans="1:164">
      <c r="A76" s="48" t="s">
        <v>98</v>
      </c>
      <c r="B76" s="38">
        <v>66</v>
      </c>
      <c r="C76" s="114" t="s">
        <v>400</v>
      </c>
      <c r="D76" s="75">
        <v>0.66</v>
      </c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>
        <v>0</v>
      </c>
      <c r="O76" s="277">
        <v>0.3</v>
      </c>
      <c r="P76" s="75"/>
      <c r="Q76" s="94">
        <v>6.4</v>
      </c>
      <c r="R76" s="75">
        <v>0.56000000000000005</v>
      </c>
      <c r="S76" s="74">
        <v>25</v>
      </c>
      <c r="T76" s="75"/>
      <c r="U76" s="74">
        <v>37</v>
      </c>
      <c r="V76" s="75"/>
      <c r="W76" s="275">
        <v>7.32</v>
      </c>
      <c r="X76" s="75"/>
      <c r="Y76" s="75">
        <v>0</v>
      </c>
      <c r="Z76" s="75"/>
      <c r="AA76" s="75">
        <v>2.1</v>
      </c>
      <c r="AB76" s="75"/>
      <c r="AC76" s="280">
        <v>0.10073948484599998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0.41</v>
      </c>
      <c r="AH76" s="4">
        <f>'OA&amp;GRIDCO'!AD76+'Day Ahead IEX PXIL'!T76+RTM!T76</f>
        <v>0</v>
      </c>
      <c r="AI76" s="4">
        <f>'OA&amp;GRIDCO'!AU76+'Day Ahead IEX PXIL'!Y76+RTM!Y76</f>
        <v>70</v>
      </c>
      <c r="AJ76" s="4">
        <f>'OA&amp;GRIDCO'!AV76+'Day Ahead IEX PXIL'!Z76+RTM!Z76</f>
        <v>21</v>
      </c>
      <c r="AK76" s="4">
        <f>'OA&amp;GRIDCO'!BS76+'Day Ahead IEX PXIL'!AK76+RTM!AK76</f>
        <v>51.55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14.123711340206187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248.45742268041238</v>
      </c>
      <c r="BD76" s="4">
        <f>'OA&amp;GRIDCO'!ER76+'Day Ahead IEX PXIL'!CB76+RTM!CB76</f>
        <v>62.114355670103095</v>
      </c>
      <c r="BE76" s="75">
        <f>'OA&amp;GRIDCO'!NW76+GDAM!U76</f>
        <v>9.7899999999999991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26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8.25</v>
      </c>
      <c r="BR76" s="4">
        <f>'OA&amp;GRIDCO'!FR76+'Day Ahead IEX PXIL'!CT76+RTM!CT76</f>
        <v>0</v>
      </c>
      <c r="BS76" s="1">
        <f>'OA&amp;GRIDCO'!JU76+'Day Ahead IEX PXIL'!FA76+RTM!EU76</f>
        <v>108.31819999999999</v>
      </c>
      <c r="BT76" s="4">
        <f>'OA&amp;GRIDCO'!JV76+'Day Ahead IEX PXIL'!FB76+RTM!EV76</f>
        <v>17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15.3</v>
      </c>
      <c r="CZ76" s="4">
        <f>'OA&amp;GRIDCO'!IH76+'Day Ahead IEX PXIL'!EJ76+RTM!ED76</f>
        <v>3.8250000000000002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16.600000000000001</v>
      </c>
      <c r="EZ76" s="74">
        <f>GDAM!T76+'OA&amp;GRIDCO'!NX76+RTM!JP76</f>
        <v>0</v>
      </c>
      <c r="FA76" s="74">
        <f>GDAM!Y76+RTM!JS76</f>
        <v>4.12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2.04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1487.0937461858766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148.80306701030929</v>
      </c>
    </row>
    <row r="77" spans="1:164" ht="15" customHeight="1">
      <c r="A77" s="48" t="s">
        <v>99</v>
      </c>
      <c r="B77" s="38">
        <v>67</v>
      </c>
      <c r="C77" s="114" t="s">
        <v>447</v>
      </c>
      <c r="D77" s="75">
        <v>0.52</v>
      </c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>
        <v>0</v>
      </c>
      <c r="O77" s="277">
        <v>0.28999999999999998</v>
      </c>
      <c r="P77" s="75"/>
      <c r="Q77" s="94">
        <v>6.4</v>
      </c>
      <c r="R77" s="75">
        <v>0.56000000000000005</v>
      </c>
      <c r="S77" s="74">
        <v>25</v>
      </c>
      <c r="T77" s="75"/>
      <c r="U77" s="74">
        <v>37</v>
      </c>
      <c r="V77" s="75"/>
      <c r="W77" s="275">
        <v>5.24</v>
      </c>
      <c r="X77" s="75"/>
      <c r="Y77" s="75">
        <v>0</v>
      </c>
      <c r="Z77" s="75"/>
      <c r="AA77" s="75">
        <v>1.9</v>
      </c>
      <c r="AB77" s="75"/>
      <c r="AC77" s="280">
        <v>8.5997121209999985E-2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0.41</v>
      </c>
      <c r="AH77" s="4">
        <f>'OA&amp;GRIDCO'!AD77+'Day Ahead IEX PXIL'!T77+RTM!T77</f>
        <v>0</v>
      </c>
      <c r="AI77" s="4">
        <f>'OA&amp;GRIDCO'!AU77+'Day Ahead IEX PXIL'!Y77+RTM!Y77</f>
        <v>70</v>
      </c>
      <c r="AJ77" s="4">
        <f>'OA&amp;GRIDCO'!AV77+'Day Ahead IEX PXIL'!Z77+RTM!Z77</f>
        <v>21</v>
      </c>
      <c r="AK77" s="4">
        <f>'OA&amp;GRIDCO'!BS77+'Day Ahead IEX PXIL'!AK77+RTM!AK77</f>
        <v>51.55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14.123711340206187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248.45742268041238</v>
      </c>
      <c r="BD77" s="4">
        <f>'OA&amp;GRIDCO'!ER77+'Day Ahead IEX PXIL'!CB77+RTM!CB77</f>
        <v>62.114355670103095</v>
      </c>
      <c r="BE77" s="75">
        <f>'OA&amp;GRIDCO'!NW77+GDAM!U77</f>
        <v>6.7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26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8.25</v>
      </c>
      <c r="BR77" s="4">
        <f>'OA&amp;GRIDCO'!FR77+'Day Ahead IEX PXIL'!CT77+RTM!CT77</f>
        <v>0</v>
      </c>
      <c r="BS77" s="1">
        <f>'OA&amp;GRIDCO'!JU77+'Day Ahead IEX PXIL'!FA77+RTM!EU77</f>
        <v>108.31819999999999</v>
      </c>
      <c r="BT77" s="4">
        <f>'OA&amp;GRIDCO'!JV77+'Day Ahead IEX PXIL'!FB77+RTM!EV77</f>
        <v>17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15.3</v>
      </c>
      <c r="CZ77" s="4">
        <f>'OA&amp;GRIDCO'!IH77+'Day Ahead IEX PXIL'!EJ77+RTM!ED77</f>
        <v>3.8250000000000002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14.340000000000002</v>
      </c>
      <c r="EZ77" s="74">
        <f>GDAM!T77+'OA&amp;GRIDCO'!NX77+RTM!JP77</f>
        <v>0</v>
      </c>
      <c r="FA77" s="74">
        <f>GDAM!Y77+RTM!JS77</f>
        <v>1.03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1.68</v>
      </c>
      <c r="FF77" s="74">
        <f>GDAM!AF77+'OA&amp;GRIDCO'!OP77</f>
        <v>0</v>
      </c>
      <c r="FG77" s="1">
        <f t="shared" si="2"/>
        <v>1472.629003822241</v>
      </c>
      <c r="FH77" s="1">
        <f t="shared" si="3"/>
        <v>148.66306701030928</v>
      </c>
    </row>
    <row r="78" spans="1:164">
      <c r="A78" s="48" t="s">
        <v>100</v>
      </c>
      <c r="B78" s="38">
        <v>68</v>
      </c>
      <c r="C78" s="114" t="s">
        <v>448</v>
      </c>
      <c r="D78" s="75">
        <v>0.49</v>
      </c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>
        <v>0</v>
      </c>
      <c r="O78" s="277">
        <v>0.25</v>
      </c>
      <c r="P78" s="75"/>
      <c r="Q78" s="94">
        <v>6.4</v>
      </c>
      <c r="R78" s="75">
        <v>0.56000000000000005</v>
      </c>
      <c r="S78" s="74">
        <v>25</v>
      </c>
      <c r="T78" s="75"/>
      <c r="U78" s="74">
        <v>37</v>
      </c>
      <c r="V78" s="75"/>
      <c r="W78" s="275">
        <v>3.14</v>
      </c>
      <c r="X78" s="75"/>
      <c r="Y78" s="75">
        <v>0</v>
      </c>
      <c r="Z78" s="75"/>
      <c r="AA78" s="75">
        <v>1.4</v>
      </c>
      <c r="AB78" s="75"/>
      <c r="AC78" s="280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0.41</v>
      </c>
      <c r="AH78" s="4">
        <f>'OA&amp;GRIDCO'!AD78+'Day Ahead IEX PXIL'!T78+RTM!T78</f>
        <v>0</v>
      </c>
      <c r="AI78" s="4">
        <f>'OA&amp;GRIDCO'!AU78+'Day Ahead IEX PXIL'!Y78+RTM!Y78</f>
        <v>70</v>
      </c>
      <c r="AJ78" s="4">
        <f>'OA&amp;GRIDCO'!AV78+'Day Ahead IEX PXIL'!Z78+RTM!Z78</f>
        <v>21</v>
      </c>
      <c r="AK78" s="4">
        <f>'OA&amp;GRIDCO'!BS78+'Day Ahead IEX PXIL'!AK78+RTM!AK78</f>
        <v>51.55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14.123711340206187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248.45742268041238</v>
      </c>
      <c r="BD78" s="4">
        <f>'OA&amp;GRIDCO'!ER78+'Day Ahead IEX PXIL'!CB78+RTM!CB78</f>
        <v>62.114355670103095</v>
      </c>
      <c r="BE78" s="75">
        <f>'OA&amp;GRIDCO'!NW78+GDAM!U78</f>
        <v>5.34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26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8.25</v>
      </c>
      <c r="BR78" s="4">
        <f>'OA&amp;GRIDCO'!FR78+'Day Ahead IEX PXIL'!CT78+RTM!CT78</f>
        <v>0</v>
      </c>
      <c r="BS78" s="1">
        <f>'OA&amp;GRIDCO'!JU78+'Day Ahead IEX PXIL'!FA78+RTM!EU78</f>
        <v>108.31819999999999</v>
      </c>
      <c r="BT78" s="4">
        <f>'OA&amp;GRIDCO'!JV78+'Day Ahead IEX PXIL'!FB78+RTM!EV78</f>
        <v>17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15.3</v>
      </c>
      <c r="CZ78" s="4">
        <f>'OA&amp;GRIDCO'!IH78+'Day Ahead IEX PXIL'!EJ78+RTM!ED78</f>
        <v>3.8250000000000002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12.34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1.69</v>
      </c>
      <c r="FF78" s="74">
        <f>GDAM!AF78+'OA&amp;GRIDCO'!OP78</f>
        <v>0</v>
      </c>
      <c r="FG78" s="1">
        <f t="shared" si="2"/>
        <v>1462.5598626101212</v>
      </c>
      <c r="FH78" s="1">
        <f t="shared" si="3"/>
        <v>148.63306701030928</v>
      </c>
    </row>
    <row r="79" spans="1:164" ht="15" customHeight="1">
      <c r="A79" s="48" t="s">
        <v>101</v>
      </c>
      <c r="B79" s="38">
        <v>69</v>
      </c>
      <c r="C79" s="114" t="s">
        <v>449</v>
      </c>
      <c r="D79" s="75">
        <v>0.36</v>
      </c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>
        <v>0</v>
      </c>
      <c r="O79" s="277">
        <v>0.22</v>
      </c>
      <c r="P79" s="75"/>
      <c r="Q79" s="94">
        <v>6.4</v>
      </c>
      <c r="R79" s="75">
        <v>0.56000000000000005</v>
      </c>
      <c r="S79" s="74">
        <v>25</v>
      </c>
      <c r="T79" s="75"/>
      <c r="U79" s="74">
        <v>37</v>
      </c>
      <c r="V79" s="75"/>
      <c r="W79" s="275">
        <v>2.14</v>
      </c>
      <c r="X79" s="75"/>
      <c r="Y79" s="75">
        <v>0</v>
      </c>
      <c r="Z79" s="75"/>
      <c r="AA79" s="75">
        <v>1.2</v>
      </c>
      <c r="AB79" s="75"/>
      <c r="AC79" s="280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85</v>
      </c>
      <c r="AJ79" s="4">
        <f>'OA&amp;GRIDCO'!AV79+'Day Ahead IEX PXIL'!Z79+RTM!Z79</f>
        <v>25.5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14.123711340206187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248.45742268041238</v>
      </c>
      <c r="BD79" s="4">
        <f>'OA&amp;GRIDCO'!ER79+'Day Ahead IEX PXIL'!CB79+RTM!CB79</f>
        <v>62.114355670103095</v>
      </c>
      <c r="BE79" s="75">
        <f>'OA&amp;GRIDCO'!NW79+GDAM!U79</f>
        <v>4.63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26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8.25</v>
      </c>
      <c r="BR79" s="4">
        <f>'OA&amp;GRIDCO'!FR79+'Day Ahead IEX PXIL'!CT79+RTM!CT79</f>
        <v>0</v>
      </c>
      <c r="BS79" s="1">
        <f>'OA&amp;GRIDCO'!JU79+'Day Ahead IEX PXIL'!FA79+RTM!EU79</f>
        <v>108.31819999999999</v>
      </c>
      <c r="BT79" s="4">
        <f>'OA&amp;GRIDCO'!JV79+'Day Ahead IEX PXIL'!FB79+RTM!EV79</f>
        <v>17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15.3</v>
      </c>
      <c r="CZ79" s="4">
        <f>'OA&amp;GRIDCO'!IH79+'Day Ahead IEX PXIL'!EJ79+RTM!ED79</f>
        <v>3.8250000000000002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9.91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1.4700000000000002</v>
      </c>
      <c r="FF79" s="74">
        <f>GDAM!AF79+'OA&amp;GRIDCO'!OP79</f>
        <v>0</v>
      </c>
      <c r="FG79" s="1">
        <f t="shared" si="2"/>
        <v>1419.8251202464849</v>
      </c>
      <c r="FH79" s="1">
        <f t="shared" si="3"/>
        <v>153.00306701030928</v>
      </c>
    </row>
    <row r="80" spans="1:164">
      <c r="A80" s="48" t="s">
        <v>102</v>
      </c>
      <c r="B80" s="38">
        <v>70</v>
      </c>
      <c r="C80" s="114" t="s">
        <v>450</v>
      </c>
      <c r="D80" s="75">
        <v>0</v>
      </c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>
        <v>0</v>
      </c>
      <c r="O80" s="277">
        <v>0.21</v>
      </c>
      <c r="P80" s="75"/>
      <c r="Q80" s="94">
        <v>6.4</v>
      </c>
      <c r="R80" s="75">
        <v>0.56000000000000005</v>
      </c>
      <c r="S80" s="74">
        <v>25</v>
      </c>
      <c r="T80" s="75"/>
      <c r="U80" s="74">
        <v>37</v>
      </c>
      <c r="V80" s="75"/>
      <c r="W80" s="275">
        <v>1.1599999999999999</v>
      </c>
      <c r="X80" s="75"/>
      <c r="Y80" s="75">
        <v>0</v>
      </c>
      <c r="Z80" s="75"/>
      <c r="AA80" s="75">
        <v>1.1000000000000001</v>
      </c>
      <c r="AB80" s="75"/>
      <c r="AC80" s="280">
        <v>1.2285303030000002E-2</v>
      </c>
      <c r="AD80" s="75"/>
      <c r="AE80" s="4">
        <f>'OA&amp;GRIDCO'!W80+'Day Ahead IEX PXIL'!M80+RTM!M80</f>
        <v>32.99</v>
      </c>
      <c r="AF80" s="4">
        <f>'OA&amp;GRIDCO'!X80+'Day Ahead IEX PXIL'!N80+RTM!N80</f>
        <v>20.62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85</v>
      </c>
      <c r="AJ80" s="4">
        <f>'OA&amp;GRIDCO'!AV80+'Day Ahead IEX PXIL'!Z80+RTM!Z80</f>
        <v>25.5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14.123711340206187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248.45742268041238</v>
      </c>
      <c r="BD80" s="4">
        <f>'OA&amp;GRIDCO'!ER80+'Day Ahead IEX PXIL'!CB80+RTM!CB80</f>
        <v>62.114355670103095</v>
      </c>
      <c r="BE80" s="75">
        <f>'OA&amp;GRIDCO'!NW80+GDAM!U80</f>
        <v>3.4000000000000004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26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8.25</v>
      </c>
      <c r="BR80" s="4">
        <f>'OA&amp;GRIDCO'!FR80+'Day Ahead IEX PXIL'!CT80+RTM!CT80</f>
        <v>0</v>
      </c>
      <c r="BS80" s="1">
        <f>'OA&amp;GRIDCO'!JU80+'Day Ahead IEX PXIL'!FA80+RTM!EU80</f>
        <v>108.31819999999999</v>
      </c>
      <c r="BT80" s="4">
        <f>'OA&amp;GRIDCO'!JV80+'Day Ahead IEX PXIL'!FB80+RTM!EV80</f>
        <v>17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15.3</v>
      </c>
      <c r="CZ80" s="4">
        <f>'OA&amp;GRIDCO'!IH80+'Day Ahead IEX PXIL'!EJ80+RTM!ED80</f>
        <v>3.8250000000000002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6.3699999999999992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1.29</v>
      </c>
      <c r="FF80" s="74">
        <f>GDAM!AF80+'OA&amp;GRIDCO'!OP80</f>
        <v>0</v>
      </c>
      <c r="FG80" s="1">
        <f t="shared" si="2"/>
        <v>1423.9952920040605</v>
      </c>
      <c r="FH80" s="1">
        <f t="shared" si="3"/>
        <v>152.64306701030927</v>
      </c>
    </row>
    <row r="81" spans="1:164" ht="15" customHeight="1">
      <c r="A81" s="48" t="s">
        <v>103</v>
      </c>
      <c r="B81" s="38">
        <v>71</v>
      </c>
      <c r="C81" s="114" t="s">
        <v>451</v>
      </c>
      <c r="D81" s="75">
        <v>0</v>
      </c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>
        <v>0</v>
      </c>
      <c r="O81" s="277">
        <v>0.12</v>
      </c>
      <c r="P81" s="75"/>
      <c r="Q81" s="94">
        <v>6.4</v>
      </c>
      <c r="R81" s="75">
        <v>0.56000000000000005</v>
      </c>
      <c r="S81" s="74">
        <v>25</v>
      </c>
      <c r="T81" s="75"/>
      <c r="U81" s="74">
        <v>37</v>
      </c>
      <c r="V81" s="75"/>
      <c r="W81" s="275">
        <v>0.75</v>
      </c>
      <c r="X81" s="75"/>
      <c r="Y81" s="75">
        <v>0</v>
      </c>
      <c r="Z81" s="75"/>
      <c r="AA81" s="75">
        <v>0.7</v>
      </c>
      <c r="AB81" s="75"/>
      <c r="AC81" s="280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30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14.123711340206187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248.45742268041238</v>
      </c>
      <c r="BD81" s="4">
        <f>'OA&amp;GRIDCO'!ER81+'Day Ahead IEX PXIL'!CB81+RTM!CB81</f>
        <v>62.114355670103095</v>
      </c>
      <c r="BE81" s="75">
        <f>'OA&amp;GRIDCO'!NW81+GDAM!U81</f>
        <v>2.2999999999999998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26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8.25</v>
      </c>
      <c r="BR81" s="4">
        <f>'OA&amp;GRIDCO'!FR81+'Day Ahead IEX PXIL'!CT81+RTM!CT81</f>
        <v>0</v>
      </c>
      <c r="BS81" s="1">
        <f>'OA&amp;GRIDCO'!JU81+'Day Ahead IEX PXIL'!FA81+RTM!EU81</f>
        <v>108.31819999999999</v>
      </c>
      <c r="BT81" s="4">
        <f>'OA&amp;GRIDCO'!JV81+'Day Ahead IEX PXIL'!FB81+RTM!EV81</f>
        <v>17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15.3</v>
      </c>
      <c r="CZ81" s="4">
        <f>'OA&amp;GRIDCO'!IH81+'Day Ahead IEX PXIL'!EJ81+RTM!ED81</f>
        <v>3.8250000000000002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1.33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4.01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0.98</v>
      </c>
      <c r="FF81" s="74">
        <f>GDAM!AF81+'OA&amp;GRIDCO'!OP81</f>
        <v>0</v>
      </c>
      <c r="FG81" s="1">
        <f t="shared" si="2"/>
        <v>1422.4279208222426</v>
      </c>
      <c r="FH81" s="1">
        <f t="shared" si="3"/>
        <v>157.14306701030927</v>
      </c>
    </row>
    <row r="82" spans="1:164">
      <c r="A82" s="48" t="s">
        <v>104</v>
      </c>
      <c r="B82" s="38">
        <v>72</v>
      </c>
      <c r="C82" s="114" t="s">
        <v>451</v>
      </c>
      <c r="D82" s="75">
        <v>0</v>
      </c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>
        <v>0</v>
      </c>
      <c r="O82" s="281">
        <v>0.05</v>
      </c>
      <c r="P82" s="75"/>
      <c r="Q82" s="94">
        <v>6.4</v>
      </c>
      <c r="R82" s="75">
        <v>0.56000000000000005</v>
      </c>
      <c r="S82" s="74">
        <v>25</v>
      </c>
      <c r="T82" s="75"/>
      <c r="U82" s="74">
        <v>37</v>
      </c>
      <c r="V82" s="75"/>
      <c r="W82" s="275">
        <v>0.45</v>
      </c>
      <c r="X82" s="75"/>
      <c r="Y82" s="75">
        <v>0</v>
      </c>
      <c r="Z82" s="75"/>
      <c r="AA82" s="75">
        <v>0.4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30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14.123711340206187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248.45742268041238</v>
      </c>
      <c r="BD82" s="4">
        <f>'OA&amp;GRIDCO'!ER82+'Day Ahead IEX PXIL'!CB82+RTM!CB82</f>
        <v>62.114355670103095</v>
      </c>
      <c r="BE82" s="75">
        <f>'OA&amp;GRIDCO'!NW82+GDAM!U82</f>
        <v>1.56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26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8.25</v>
      </c>
      <c r="BR82" s="4">
        <f>'OA&amp;GRIDCO'!FR82+'Day Ahead IEX PXIL'!CT82+RTM!CT82</f>
        <v>0</v>
      </c>
      <c r="BS82" s="1">
        <f>'OA&amp;GRIDCO'!JU82+'Day Ahead IEX PXIL'!FA82+RTM!EU82</f>
        <v>108.31819999999999</v>
      </c>
      <c r="BT82" s="4">
        <f>'OA&amp;GRIDCO'!JV82+'Day Ahead IEX PXIL'!FB82+RTM!EV82</f>
        <v>17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15.3</v>
      </c>
      <c r="CZ82" s="4">
        <f>'OA&amp;GRIDCO'!IH82+'Day Ahead IEX PXIL'!EJ82+RTM!ED82</f>
        <v>3.8250000000000002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1.33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2.5799999999999996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0.7</v>
      </c>
      <c r="FF82" s="74">
        <f>GDAM!AF82+'OA&amp;GRIDCO'!OP82</f>
        <v>0</v>
      </c>
      <c r="FG82" s="1">
        <f t="shared" si="2"/>
        <v>1418.5830067010306</v>
      </c>
      <c r="FH82" s="1">
        <f t="shared" si="3"/>
        <v>157.14306701030927</v>
      </c>
    </row>
    <row r="83" spans="1:164" ht="15" customHeight="1">
      <c r="A83" s="48" t="s">
        <v>105</v>
      </c>
      <c r="B83" s="38">
        <v>73</v>
      </c>
      <c r="C83" s="114" t="s">
        <v>451</v>
      </c>
      <c r="D83" s="75">
        <v>0</v>
      </c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>
        <v>0</v>
      </c>
      <c r="O83" s="281">
        <v>0</v>
      </c>
      <c r="P83" s="75"/>
      <c r="Q83" s="94">
        <v>6.4</v>
      </c>
      <c r="R83" s="75">
        <v>0.56000000000000005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100</v>
      </c>
      <c r="AJ83" s="4">
        <f>'OA&amp;GRIDCO'!AV83+'Day Ahead IEX PXIL'!Z83+RTM!Z83</f>
        <v>30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14.123711340206187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248.45742268041238</v>
      </c>
      <c r="BD83" s="4">
        <f>'OA&amp;GRIDCO'!ER83+'Day Ahead IEX PXIL'!CB83+RTM!CB83</f>
        <v>62.114355670103095</v>
      </c>
      <c r="BE83" s="75">
        <f>'OA&amp;GRIDCO'!NW83+GDAM!U83</f>
        <v>0.8899999999999999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28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18.45</v>
      </c>
      <c r="BR83" s="4">
        <f>'OA&amp;GRIDCO'!FR83+'Day Ahead IEX PXIL'!CT83+RTM!CT83</f>
        <v>0</v>
      </c>
      <c r="BS83" s="1">
        <f>'OA&amp;GRIDCO'!JU83+'Day Ahead IEX PXIL'!FA83+RTM!EU83</f>
        <v>108.31819999999999</v>
      </c>
      <c r="BT83" s="4">
        <f>'OA&amp;GRIDCO'!JV83+'Day Ahead IEX PXIL'!FB83+RTM!EV83</f>
        <v>17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4.12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15.3</v>
      </c>
      <c r="CZ83" s="4">
        <f>'OA&amp;GRIDCO'!IH83+'Day Ahead IEX PXIL'!EJ83+RTM!ED83</f>
        <v>3.8250000000000002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1.33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1.59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0.36</v>
      </c>
      <c r="FF83" s="74">
        <f>GDAM!AF83+'OA&amp;GRIDCO'!OP83</f>
        <v>0</v>
      </c>
      <c r="FG83" s="1">
        <f t="shared" si="2"/>
        <v>1445.6530067010306</v>
      </c>
      <c r="FH83" s="1">
        <f t="shared" si="3"/>
        <v>177.63306701030928</v>
      </c>
    </row>
    <row r="84" spans="1:164">
      <c r="A84" s="48" t="s">
        <v>106</v>
      </c>
      <c r="B84" s="38">
        <v>74</v>
      </c>
      <c r="C84" s="114" t="s">
        <v>429</v>
      </c>
      <c r="D84" s="75">
        <v>0</v>
      </c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>
        <v>0</v>
      </c>
      <c r="O84" s="281">
        <v>0</v>
      </c>
      <c r="P84" s="75"/>
      <c r="Q84" s="94">
        <v>6.4</v>
      </c>
      <c r="R84" s="75">
        <v>0.56000000000000005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100</v>
      </c>
      <c r="AJ84" s="4">
        <f>'OA&amp;GRIDCO'!AV84+'Day Ahead IEX PXIL'!Z84+RTM!Z84</f>
        <v>30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14.123711340206187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248.45742268041238</v>
      </c>
      <c r="BD84" s="4">
        <f>'OA&amp;GRIDCO'!ER84+'Day Ahead IEX PXIL'!CB84+RTM!CB84</f>
        <v>62.114355670103095</v>
      </c>
      <c r="BE84" s="75">
        <f>'OA&amp;GRIDCO'!NW84+GDAM!U84</f>
        <v>0.09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28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18.45</v>
      </c>
      <c r="BR84" s="4">
        <f>'OA&amp;GRIDCO'!FR84+'Day Ahead IEX PXIL'!CT84+RTM!CT84</f>
        <v>0</v>
      </c>
      <c r="BS84" s="1">
        <f>'OA&amp;GRIDCO'!JU84+'Day Ahead IEX PXIL'!FA84+RTM!EU84</f>
        <v>108.31819999999999</v>
      </c>
      <c r="BT84" s="4">
        <f>'OA&amp;GRIDCO'!JV84+'Day Ahead IEX PXIL'!FB84+RTM!EV84</f>
        <v>17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4.12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15.3</v>
      </c>
      <c r="CZ84" s="4">
        <f>'OA&amp;GRIDCO'!IH84+'Day Ahead IEX PXIL'!EJ84+RTM!ED84</f>
        <v>3.8250000000000002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0.08</v>
      </c>
      <c r="FF84" s="74">
        <f>GDAM!AF84+'OA&amp;GRIDCO'!OP84</f>
        <v>0</v>
      </c>
      <c r="FG84" s="1">
        <f t="shared" si="2"/>
        <v>1445.3230067010306</v>
      </c>
      <c r="FH84" s="1">
        <f t="shared" si="3"/>
        <v>177.63306701030928</v>
      </c>
    </row>
    <row r="85" spans="1:164" s="82" customFormat="1" ht="15" customHeight="1">
      <c r="A85" s="80" t="s">
        <v>107</v>
      </c>
      <c r="B85" s="81">
        <v>75</v>
      </c>
      <c r="C85" s="114" t="s">
        <v>430</v>
      </c>
      <c r="D85" s="75">
        <v>0</v>
      </c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>
        <v>0</v>
      </c>
      <c r="O85" s="281">
        <v>0</v>
      </c>
      <c r="P85" s="75"/>
      <c r="Q85" s="94">
        <v>6.4</v>
      </c>
      <c r="R85" s="75">
        <v>0.56000000000000005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100</v>
      </c>
      <c r="AJ85" s="4">
        <f>'OA&amp;GRIDCO'!AV85+'Day Ahead IEX PXIL'!Z85+RTM!Z85</f>
        <v>21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14.123711340206187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269.07742268041238</v>
      </c>
      <c r="BD85" s="74">
        <f>'OA&amp;GRIDCO'!ER85+'Day Ahead IEX PXIL'!CB85+RTM!CB85</f>
        <v>62.114355670103095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28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18.45</v>
      </c>
      <c r="BR85" s="4">
        <f>'OA&amp;GRIDCO'!FR85+'Day Ahead IEX PXIL'!CT85+RTM!CT85</f>
        <v>0</v>
      </c>
      <c r="BS85" s="122">
        <f>'OA&amp;GRIDCO'!JU85+'Day Ahead IEX PXIL'!FA85+RTM!EU85</f>
        <v>108.31819999999999</v>
      </c>
      <c r="BT85" s="74">
        <f>'OA&amp;GRIDCO'!JV85+'Day Ahead IEX PXIL'!FB85+RTM!EV85</f>
        <v>17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4.12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15.3</v>
      </c>
      <c r="CZ85" s="74">
        <f>'OA&amp;GRIDCO'!IH85+'Day Ahead IEX PXIL'!EJ85+RTM!ED85</f>
        <v>3.8250000000000002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3.09</v>
      </c>
      <c r="ET85" s="74">
        <f>'OA&amp;GRIDCO'!NN85+RTM!HD85+'Day Ahead IEX PXIL'!JD85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1468.0230067010307</v>
      </c>
      <c r="FH85" s="1">
        <f t="shared" si="3"/>
        <v>168.63306701030928</v>
      </c>
    </row>
    <row r="86" spans="1:164">
      <c r="A86" s="48" t="s">
        <v>108</v>
      </c>
      <c r="B86" s="38">
        <v>76</v>
      </c>
      <c r="C86" s="114" t="s">
        <v>431</v>
      </c>
      <c r="D86" s="75">
        <v>0</v>
      </c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>
        <v>0</v>
      </c>
      <c r="O86" s="281">
        <v>0</v>
      </c>
      <c r="P86" s="75"/>
      <c r="Q86" s="94">
        <v>6.4</v>
      </c>
      <c r="R86" s="75">
        <v>0.56000000000000005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100</v>
      </c>
      <c r="AJ86" s="4">
        <f>'OA&amp;GRIDCO'!AV86+'Day Ahead IEX PXIL'!Z86+RTM!Z86</f>
        <v>21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14.123711340206187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269.07742268041238</v>
      </c>
      <c r="BD86" s="4">
        <f>'OA&amp;GRIDCO'!ER86+'Day Ahead IEX PXIL'!CB86+RTM!CB86</f>
        <v>62.114355670103095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28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18.45</v>
      </c>
      <c r="BR86" s="4">
        <f>'OA&amp;GRIDCO'!FR86+'Day Ahead IEX PXIL'!CT86+RTM!CT86</f>
        <v>0</v>
      </c>
      <c r="BS86" s="1">
        <f>'OA&amp;GRIDCO'!JU86+'Day Ahead IEX PXIL'!FA86+RTM!EU86</f>
        <v>108.31819999999999</v>
      </c>
      <c r="BT86" s="4">
        <f>'OA&amp;GRIDCO'!JV86+'Day Ahead IEX PXIL'!FB86+RTM!EV86</f>
        <v>17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4.12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15.3</v>
      </c>
      <c r="CZ86" s="4">
        <f>'OA&amp;GRIDCO'!IH86+'Day Ahead IEX PXIL'!EJ86+RTM!ED86</f>
        <v>3.8250000000000002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3.09</v>
      </c>
      <c r="ET86" s="74">
        <f>'OA&amp;GRIDCO'!NN86+RTM!HD86+'Day Ahead IEX PXIL'!JD86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1467.5230067010307</v>
      </c>
      <c r="FH86" s="1">
        <f t="shared" si="3"/>
        <v>168.63306701030928</v>
      </c>
    </row>
    <row r="87" spans="1:164" ht="15" customHeight="1">
      <c r="A87" s="48" t="s">
        <v>109</v>
      </c>
      <c r="B87" s="38">
        <v>77</v>
      </c>
      <c r="C87" s="114" t="s">
        <v>432</v>
      </c>
      <c r="D87" s="75">
        <v>0</v>
      </c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>
        <v>0</v>
      </c>
      <c r="O87" s="281">
        <v>0</v>
      </c>
      <c r="P87" s="75"/>
      <c r="Q87" s="94">
        <v>6.4</v>
      </c>
      <c r="R87" s="75">
        <v>0.56000000000000005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100</v>
      </c>
      <c r="AJ87" s="4">
        <f>'OA&amp;GRIDCO'!AV87+'Day Ahead IEX PXIL'!Z87+RTM!Z87</f>
        <v>21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14.123711340206187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269.07742268041238</v>
      </c>
      <c r="BD87" s="4">
        <f>'OA&amp;GRIDCO'!ER87+'Day Ahead IEX PXIL'!CB87+RTM!CB87</f>
        <v>62.114355670103095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28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18.45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4.12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15.3</v>
      </c>
      <c r="CZ87" s="4">
        <f>'OA&amp;GRIDCO'!IH87+'Day Ahead IEX PXIL'!EJ87+RTM!ED87</f>
        <v>3.8250000000000002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3.09</v>
      </c>
      <c r="ET87" s="74">
        <f>'OA&amp;GRIDCO'!NN87+RTM!HD87+'Day Ahead IEX PXIL'!JD87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1490.8193067010307</v>
      </c>
      <c r="FH87" s="1">
        <f t="shared" si="3"/>
        <v>173.63306701030928</v>
      </c>
    </row>
    <row r="88" spans="1:164">
      <c r="A88" s="48" t="s">
        <v>110</v>
      </c>
      <c r="B88" s="38">
        <v>78</v>
      </c>
      <c r="C88" s="114" t="s">
        <v>433</v>
      </c>
      <c r="D88" s="75">
        <v>0</v>
      </c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>
        <v>0</v>
      </c>
      <c r="O88" s="281">
        <v>0</v>
      </c>
      <c r="P88" s="75"/>
      <c r="Q88" s="94">
        <v>6.4</v>
      </c>
      <c r="R88" s="75">
        <v>0.56000000000000005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100</v>
      </c>
      <c r="AJ88" s="4">
        <f>'OA&amp;GRIDCO'!AV88+'Day Ahead IEX PXIL'!Z88+RTM!Z88</f>
        <v>21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14.123711340206187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269.07742268041238</v>
      </c>
      <c r="BD88" s="4">
        <f>'OA&amp;GRIDCO'!ER88+'Day Ahead IEX PXIL'!CB88+RTM!CB88</f>
        <v>62.114355670103095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28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18.45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4.12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15.3</v>
      </c>
      <c r="CZ88" s="4">
        <f>'OA&amp;GRIDCO'!IH88+'Day Ahead IEX PXIL'!EJ88+RTM!ED88</f>
        <v>3.8250000000000002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3.09</v>
      </c>
      <c r="ET88" s="74">
        <f>'OA&amp;GRIDCO'!NN88+RTM!HD88+'Day Ahead IEX PXIL'!JD88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1490.0693067010307</v>
      </c>
      <c r="FH88" s="1">
        <f t="shared" si="3"/>
        <v>173.63306701030928</v>
      </c>
    </row>
    <row r="89" spans="1:164">
      <c r="A89" s="48" t="s">
        <v>111</v>
      </c>
      <c r="B89" s="38">
        <v>79</v>
      </c>
      <c r="C89" s="114" t="s">
        <v>392</v>
      </c>
      <c r="D89" s="75">
        <v>0</v>
      </c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>
        <v>0</v>
      </c>
      <c r="O89" s="281">
        <v>0</v>
      </c>
      <c r="P89" s="75"/>
      <c r="Q89" s="94">
        <v>6.4</v>
      </c>
      <c r="R89" s="75">
        <v>0.56000000000000005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100</v>
      </c>
      <c r="AJ89" s="4">
        <f>'OA&amp;GRIDCO'!AV89+'Day Ahead IEX PXIL'!Z89+RTM!Z89</f>
        <v>15</v>
      </c>
      <c r="AK89" s="4">
        <f>'OA&amp;GRIDCO'!BS89+'Day Ahead IEX PXIL'!AK89+RTM!AK89</f>
        <v>10.31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14.123711340206187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279.38742268041239</v>
      </c>
      <c r="BD89" s="4">
        <f>'OA&amp;GRIDCO'!ER89+'Day Ahead IEX PXIL'!CB89+RTM!CB89</f>
        <v>62.114355670103095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28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18.45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4.12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15.3</v>
      </c>
      <c r="CZ89" s="4">
        <f>'OA&amp;GRIDCO'!IH89+'Day Ahead IEX PXIL'!EJ89+RTM!ED89</f>
        <v>3.8250000000000002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1.03</v>
      </c>
      <c r="ET89" s="74">
        <f>'OA&amp;GRIDCO'!NN89+RTM!HD89+'Day Ahead IEX PXIL'!JD89</f>
        <v>0</v>
      </c>
      <c r="EU89" s="74">
        <f>RTM!JG89</f>
        <v>1.44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1508.0393067010309</v>
      </c>
      <c r="FH89" s="1">
        <f t="shared" si="3"/>
        <v>167.63306701030928</v>
      </c>
    </row>
    <row r="90" spans="1:164">
      <c r="A90" s="48" t="s">
        <v>112</v>
      </c>
      <c r="B90" s="38">
        <v>80</v>
      </c>
      <c r="C90" s="114" t="s">
        <v>392</v>
      </c>
      <c r="D90" s="75">
        <v>0</v>
      </c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>
        <v>0</v>
      </c>
      <c r="O90" s="281">
        <v>0</v>
      </c>
      <c r="P90" s="75"/>
      <c r="Q90" s="94">
        <v>6.4</v>
      </c>
      <c r="R90" s="75">
        <v>0.56000000000000005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100</v>
      </c>
      <c r="AJ90" s="4">
        <f>'OA&amp;GRIDCO'!AV90+'Day Ahead IEX PXIL'!Z90+RTM!Z90</f>
        <v>15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14.123711340206187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279.38742268041239</v>
      </c>
      <c r="BD90" s="4">
        <f>'OA&amp;GRIDCO'!ER90+'Day Ahead IEX PXIL'!CB90+RTM!CB90</f>
        <v>62.114355670103095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28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18.45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4.12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15.3</v>
      </c>
      <c r="CZ90" s="4">
        <f>'OA&amp;GRIDCO'!IH90+'Day Ahead IEX PXIL'!EJ90+RTM!ED90</f>
        <v>3.8250000000000002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1.03</v>
      </c>
      <c r="ET90" s="74">
        <f>'OA&amp;GRIDCO'!NN90+RTM!HD90+'Day Ahead IEX PXIL'!JD90</f>
        <v>0</v>
      </c>
      <c r="EU90" s="74">
        <f>RTM!JG90</f>
        <v>1.44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1538.0393067010309</v>
      </c>
      <c r="FH90" s="1">
        <f t="shared" si="3"/>
        <v>167.63306701030928</v>
      </c>
    </row>
    <row r="91" spans="1:164">
      <c r="A91" s="48" t="s">
        <v>113</v>
      </c>
      <c r="B91" s="38">
        <v>81</v>
      </c>
      <c r="C91" s="114" t="s">
        <v>392</v>
      </c>
      <c r="D91" s="75">
        <v>0</v>
      </c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>
        <v>0</v>
      </c>
      <c r="O91" s="281">
        <v>0</v>
      </c>
      <c r="P91" s="75"/>
      <c r="Q91" s="94">
        <v>6.4</v>
      </c>
      <c r="R91" s="75">
        <v>0.56000000000000005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100</v>
      </c>
      <c r="AJ91" s="4">
        <f>'OA&amp;GRIDCO'!AV91+'Day Ahead IEX PXIL'!Z91+RTM!Z91</f>
        <v>15</v>
      </c>
      <c r="AK91" s="4">
        <f>'OA&amp;GRIDCO'!BS91+'Day Ahead IEX PXIL'!AK91+RTM!AK91</f>
        <v>10.31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14.123711340206187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279.38742268041239</v>
      </c>
      <c r="BD91" s="4">
        <f>'OA&amp;GRIDCO'!ER91+'Day Ahead IEX PXIL'!CB91+RTM!CB91</f>
        <v>62.114355670103095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28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18.45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4.12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15.3</v>
      </c>
      <c r="CZ91" s="4">
        <f>'OA&amp;GRIDCO'!IH91+'Day Ahead IEX PXIL'!EJ91+RTM!ED91</f>
        <v>3.8250000000000002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1.03</v>
      </c>
      <c r="ET91" s="74">
        <f>'OA&amp;GRIDCO'!NN91+RTM!HD91+'Day Ahead IEX PXIL'!JD91</f>
        <v>0</v>
      </c>
      <c r="EU91" s="74">
        <f>RTM!JG91</f>
        <v>1.44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1568.0393067010309</v>
      </c>
      <c r="FH91" s="1">
        <f t="shared" si="3"/>
        <v>167.63306701030928</v>
      </c>
    </row>
    <row r="92" spans="1:164">
      <c r="A92" s="48" t="s">
        <v>114</v>
      </c>
      <c r="B92" s="38">
        <v>82</v>
      </c>
      <c r="C92" s="114" t="s">
        <v>392</v>
      </c>
      <c r="D92" s="75">
        <v>0</v>
      </c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>
        <v>0</v>
      </c>
      <c r="O92" s="281">
        <v>0</v>
      </c>
      <c r="P92" s="75"/>
      <c r="Q92" s="94">
        <v>6.4</v>
      </c>
      <c r="R92" s="75">
        <v>0.56000000000000005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100</v>
      </c>
      <c r="AJ92" s="4">
        <f>'OA&amp;GRIDCO'!AV92+'Day Ahead IEX PXIL'!Z92+RTM!Z92</f>
        <v>15</v>
      </c>
      <c r="AK92" s="4">
        <f>'OA&amp;GRIDCO'!BS92+'Day Ahead IEX PXIL'!AK92+RTM!AK92</f>
        <v>10.31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14.123711340206187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279.38742268041239</v>
      </c>
      <c r="BD92" s="4">
        <f>'OA&amp;GRIDCO'!ER92+'Day Ahead IEX PXIL'!CB92+RTM!CB92</f>
        <v>62.114355670103095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28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18.45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4.12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15.3</v>
      </c>
      <c r="CZ92" s="4">
        <f>'OA&amp;GRIDCO'!IH92+'Day Ahead IEX PXIL'!EJ92+RTM!ED92</f>
        <v>3.8250000000000002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1.03</v>
      </c>
      <c r="ET92" s="74">
        <f>'OA&amp;GRIDCO'!NN92+RTM!HD92+'Day Ahead IEX PXIL'!JD92</f>
        <v>0</v>
      </c>
      <c r="EU92" s="74">
        <f>RTM!JG92</f>
        <v>1.44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1598.0393067010309</v>
      </c>
      <c r="FH92" s="1">
        <f t="shared" si="3"/>
        <v>167.63306701030928</v>
      </c>
    </row>
    <row r="93" spans="1:164">
      <c r="A93" s="48" t="s">
        <v>115</v>
      </c>
      <c r="B93" s="38">
        <v>83</v>
      </c>
      <c r="C93" s="114" t="s">
        <v>392</v>
      </c>
      <c r="D93" s="75">
        <v>0</v>
      </c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>
        <v>0</v>
      </c>
      <c r="O93" s="281">
        <v>0</v>
      </c>
      <c r="P93" s="75"/>
      <c r="Q93" s="94">
        <v>6.4</v>
      </c>
      <c r="R93" s="75">
        <v>0.56000000000000005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20.62</v>
      </c>
      <c r="AF93" s="4">
        <f>'OA&amp;GRIDCO'!X93+'Day Ahead IEX PXIL'!N93+RTM!N93</f>
        <v>0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100</v>
      </c>
      <c r="AJ93" s="4">
        <f>'OA&amp;GRIDCO'!AV93+'Day Ahead IEX PXIL'!Z93+RTM!Z93</f>
        <v>15</v>
      </c>
      <c r="AK93" s="4">
        <f>'OA&amp;GRIDCO'!BS93+'Day Ahead IEX PXIL'!AK93+RTM!AK93</f>
        <v>20.62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14.123711340206187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279.38742268041239</v>
      </c>
      <c r="BD93" s="4">
        <f>'OA&amp;GRIDCO'!ER93+'Day Ahead IEX PXIL'!CB93+RTM!CB93</f>
        <v>62.114355670103095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28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18.45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4.12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15.3</v>
      </c>
      <c r="CZ93" s="4">
        <f>'OA&amp;GRIDCO'!IH93+'Day Ahead IEX PXIL'!EJ93+RTM!ED93</f>
        <v>3.8250000000000002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1.03</v>
      </c>
      <c r="ET93" s="74">
        <f>'OA&amp;GRIDCO'!NN93+RTM!HD93+'Day Ahead IEX PXIL'!JD93</f>
        <v>0</v>
      </c>
      <c r="EU93" s="74">
        <f>RTM!JG93</f>
        <v>1.44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1618.7593067010312</v>
      </c>
      <c r="FH93" s="1">
        <f t="shared" si="3"/>
        <v>127.42306701030928</v>
      </c>
    </row>
    <row r="94" spans="1:164">
      <c r="A94" s="48" t="s">
        <v>116</v>
      </c>
      <c r="B94" s="38">
        <v>84</v>
      </c>
      <c r="C94" s="114" t="s">
        <v>392</v>
      </c>
      <c r="D94" s="75">
        <v>0</v>
      </c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>
        <v>0</v>
      </c>
      <c r="O94" s="281">
        <v>0</v>
      </c>
      <c r="P94" s="75"/>
      <c r="Q94" s="94">
        <v>6.4</v>
      </c>
      <c r="R94" s="75">
        <v>0.56000000000000005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20.62</v>
      </c>
      <c r="AF94" s="4">
        <f>'OA&amp;GRIDCO'!X94+'Day Ahead IEX PXIL'!N94+RTM!N94</f>
        <v>0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100</v>
      </c>
      <c r="AJ94" s="4">
        <f>'OA&amp;GRIDCO'!AV94+'Day Ahead IEX PXIL'!Z94+RTM!Z94</f>
        <v>15</v>
      </c>
      <c r="AK94" s="4">
        <f>'OA&amp;GRIDCO'!BS94+'Day Ahead IEX PXIL'!AK94+RTM!AK94</f>
        <v>20.62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14.123711340206187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279.38742268041239</v>
      </c>
      <c r="BD94" s="4">
        <f>'OA&amp;GRIDCO'!ER94+'Day Ahead IEX PXIL'!CB94+RTM!CB94</f>
        <v>62.114355670103095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28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18.45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4.12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15.3</v>
      </c>
      <c r="CZ94" s="4">
        <f>'OA&amp;GRIDCO'!IH94+'Day Ahead IEX PXIL'!EJ94+RTM!ED94</f>
        <v>3.8250000000000002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1.03</v>
      </c>
      <c r="ET94" s="74">
        <f>'OA&amp;GRIDCO'!NN94+RTM!HD94+'Day Ahead IEX PXIL'!JD94</f>
        <v>0</v>
      </c>
      <c r="EU94" s="74">
        <f>RTM!JG94</f>
        <v>1.44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1648.7593067010312</v>
      </c>
      <c r="FH94" s="1">
        <f t="shared" si="3"/>
        <v>127.42306701030928</v>
      </c>
    </row>
    <row r="95" spans="1:164">
      <c r="A95" s="48" t="s">
        <v>117</v>
      </c>
      <c r="B95" s="38">
        <v>85</v>
      </c>
      <c r="C95" s="114" t="s">
        <v>392</v>
      </c>
      <c r="D95" s="75">
        <v>0</v>
      </c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>
        <v>0</v>
      </c>
      <c r="O95" s="281">
        <v>0</v>
      </c>
      <c r="P95" s="75"/>
      <c r="Q95" s="94">
        <v>6.4</v>
      </c>
      <c r="R95" s="75">
        <v>0.56000000000000005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27.84</v>
      </c>
      <c r="AF95" s="4">
        <f>'OA&amp;GRIDCO'!X95+'Day Ahead IEX PXIL'!N95+RTM!N95</f>
        <v>0</v>
      </c>
      <c r="AG95" s="4">
        <f>'OA&amp;GRIDCO'!AC95+'Day Ahead IEX PXIL'!S95+RTM!S95</f>
        <v>0</v>
      </c>
      <c r="AH95" s="4">
        <f>'OA&amp;GRIDCO'!AD95+'Day Ahead IEX PXIL'!T95+RTM!T95</f>
        <v>0</v>
      </c>
      <c r="AI95" s="4">
        <f>'OA&amp;GRIDCO'!AU95+'Day Ahead IEX PXIL'!Y95+RTM!Y95</f>
        <v>100</v>
      </c>
      <c r="AJ95" s="4">
        <f>'OA&amp;GRIDCO'!AV95+'Day Ahead IEX PXIL'!Z95+RTM!Z95</f>
        <v>15</v>
      </c>
      <c r="AK95" s="4">
        <f>'OA&amp;GRIDCO'!BS95+'Day Ahead IEX PXIL'!AK95+RTM!AK95</f>
        <v>15.46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14.123711340206187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320.61742268041235</v>
      </c>
      <c r="BD95" s="4">
        <f>'OA&amp;GRIDCO'!ER95+'Day Ahead IEX PXIL'!CB95+RTM!CB95</f>
        <v>62.114355670103095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28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18.45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4.12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15.3</v>
      </c>
      <c r="CZ95" s="4">
        <f>'OA&amp;GRIDCO'!IH95+'Day Ahead IEX PXIL'!EJ95+RTM!ED95</f>
        <v>3.8250000000000002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1.03</v>
      </c>
      <c r="ET95" s="74">
        <f>'OA&amp;GRIDCO'!NN95+RTM!HD95+'Day Ahead IEX PXIL'!JD95</f>
        <v>0</v>
      </c>
      <c r="EU95" s="74">
        <f>RTM!JG95</f>
        <v>1.44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1707.0493067010309</v>
      </c>
      <c r="FH95" s="1">
        <f t="shared" si="3"/>
        <v>127.42306701030928</v>
      </c>
    </row>
    <row r="96" spans="1:164">
      <c r="A96" s="48" t="s">
        <v>118</v>
      </c>
      <c r="B96" s="38">
        <v>86</v>
      </c>
      <c r="C96" s="114" t="s">
        <v>392</v>
      </c>
      <c r="D96" s="75">
        <v>0</v>
      </c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>
        <v>0</v>
      </c>
      <c r="O96" s="281">
        <v>0</v>
      </c>
      <c r="P96" s="75"/>
      <c r="Q96" s="94">
        <v>6.4</v>
      </c>
      <c r="R96" s="75">
        <v>0.56000000000000005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31.96</v>
      </c>
      <c r="AF96" s="4">
        <f>'OA&amp;GRIDCO'!X96+'Day Ahead IEX PXIL'!N96+RTM!N96</f>
        <v>0</v>
      </c>
      <c r="AG96" s="4">
        <f>'OA&amp;GRIDCO'!AC96+'Day Ahead IEX PXIL'!S96+RTM!S96</f>
        <v>0</v>
      </c>
      <c r="AH96" s="4">
        <f>'OA&amp;GRIDCO'!AD96+'Day Ahead IEX PXIL'!T96+RTM!T96</f>
        <v>0</v>
      </c>
      <c r="AI96" s="4">
        <f>'OA&amp;GRIDCO'!AU96+'Day Ahead IEX PXIL'!Y96+RTM!Y96</f>
        <v>100</v>
      </c>
      <c r="AJ96" s="4">
        <f>'OA&amp;GRIDCO'!AV96+'Day Ahead IEX PXIL'!Z96+RTM!Z96</f>
        <v>15</v>
      </c>
      <c r="AK96" s="4">
        <f>'OA&amp;GRIDCO'!BS96+'Day Ahead IEX PXIL'!AK96+RTM!AK96</f>
        <v>15.46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14.123711340206187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320.61742268041235</v>
      </c>
      <c r="BD96" s="4">
        <f>'OA&amp;GRIDCO'!ER96+'Day Ahead IEX PXIL'!CB96+RTM!CB96</f>
        <v>62.114355670103095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28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18.45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4.12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15.3</v>
      </c>
      <c r="CZ96" s="4">
        <f>'OA&amp;GRIDCO'!IH96+'Day Ahead IEX PXIL'!EJ96+RTM!ED96</f>
        <v>3.8250000000000002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1.03</v>
      </c>
      <c r="ET96" s="74">
        <f>'OA&amp;GRIDCO'!NN96+RTM!HD96+'Day Ahead IEX PXIL'!JD96</f>
        <v>0</v>
      </c>
      <c r="EU96" s="74">
        <f>RTM!JG96</f>
        <v>1.44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1711.1693067010308</v>
      </c>
      <c r="FH96" s="1">
        <f t="shared" si="3"/>
        <v>127.42306701030928</v>
      </c>
    </row>
    <row r="97" spans="1:164">
      <c r="A97" s="48" t="s">
        <v>119</v>
      </c>
      <c r="B97" s="38">
        <v>87</v>
      </c>
      <c r="C97" s="114" t="s">
        <v>392</v>
      </c>
      <c r="D97" s="75">
        <v>0</v>
      </c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>
        <v>0</v>
      </c>
      <c r="O97" s="281">
        <v>0</v>
      </c>
      <c r="P97" s="75"/>
      <c r="Q97" s="94">
        <v>6.4</v>
      </c>
      <c r="R97" s="75">
        <v>0.56000000000000005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36.08</v>
      </c>
      <c r="AF97" s="4">
        <f>'OA&amp;GRIDCO'!X97+'Day Ahead IEX PXIL'!N97+RTM!N97</f>
        <v>0</v>
      </c>
      <c r="AG97" s="4">
        <f>'OA&amp;GRIDCO'!AC97+'Day Ahead IEX PXIL'!S97+RTM!S97</f>
        <v>0.41</v>
      </c>
      <c r="AH97" s="4">
        <f>'OA&amp;GRIDCO'!AD97+'Day Ahead IEX PXIL'!T97+RTM!T97</f>
        <v>0</v>
      </c>
      <c r="AI97" s="4">
        <f>'OA&amp;GRIDCO'!AU97+'Day Ahead IEX PXIL'!Y97+RTM!Y97</f>
        <v>100</v>
      </c>
      <c r="AJ97" s="4">
        <f>'OA&amp;GRIDCO'!AV97+'Day Ahead IEX PXIL'!Z97+RTM!Z97</f>
        <v>15</v>
      </c>
      <c r="AK97" s="4">
        <f>'OA&amp;GRIDCO'!BS97+'Day Ahead IEX PXIL'!AK97+RTM!AK97</f>
        <v>15.46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14.123711340206187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320.61742268041235</v>
      </c>
      <c r="BD97" s="4">
        <f>'OA&amp;GRIDCO'!ER97+'Day Ahead IEX PXIL'!CB97+RTM!CB97</f>
        <v>62.114355670103095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28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18.45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4.12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15.3</v>
      </c>
      <c r="CZ97" s="4">
        <f>'OA&amp;GRIDCO'!IH97+'Day Ahead IEX PXIL'!EJ97+RTM!ED97</f>
        <v>3.8250000000000002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1.03</v>
      </c>
      <c r="ET97" s="74">
        <f>'OA&amp;GRIDCO'!NN97+RTM!HD97+'Day Ahead IEX PXIL'!JD97</f>
        <v>0</v>
      </c>
      <c r="EU97" s="74">
        <f>RTM!JG97</f>
        <v>1.44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1715.6993067010308</v>
      </c>
      <c r="FH97" s="1">
        <f t="shared" si="3"/>
        <v>127.42306701030928</v>
      </c>
    </row>
    <row r="98" spans="1:164">
      <c r="A98" s="48" t="s">
        <v>120</v>
      </c>
      <c r="B98" s="38">
        <v>88</v>
      </c>
      <c r="C98" s="114" t="s">
        <v>392</v>
      </c>
      <c r="D98" s="75">
        <v>0</v>
      </c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>
        <v>0</v>
      </c>
      <c r="O98" s="281">
        <v>0</v>
      </c>
      <c r="P98" s="75"/>
      <c r="Q98" s="94">
        <v>6.4</v>
      </c>
      <c r="R98" s="75">
        <v>0.56000000000000005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37.11</v>
      </c>
      <c r="AF98" s="4">
        <f>'OA&amp;GRIDCO'!X98+'Day Ahead IEX PXIL'!N98+RTM!N98</f>
        <v>0</v>
      </c>
      <c r="AG98" s="4">
        <f>'OA&amp;GRIDCO'!AC98+'Day Ahead IEX PXIL'!S98+RTM!S98</f>
        <v>0.41</v>
      </c>
      <c r="AH98" s="4">
        <f>'OA&amp;GRIDCO'!AD98+'Day Ahead IEX PXIL'!T98+RTM!T98</f>
        <v>0</v>
      </c>
      <c r="AI98" s="4">
        <f>'OA&amp;GRIDCO'!AU98+'Day Ahead IEX PXIL'!Y98+RTM!Y98</f>
        <v>100</v>
      </c>
      <c r="AJ98" s="4">
        <f>'OA&amp;GRIDCO'!AV98+'Day Ahead IEX PXIL'!Z98+RTM!Z98</f>
        <v>15</v>
      </c>
      <c r="AK98" s="4">
        <f>'OA&amp;GRIDCO'!BS98+'Day Ahead IEX PXIL'!AK98+RTM!AK98</f>
        <v>15.46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14.123711340206187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320.61742268041235</v>
      </c>
      <c r="BD98" s="4">
        <f>'OA&amp;GRIDCO'!ER98+'Day Ahead IEX PXIL'!CB98+RTM!CB98</f>
        <v>62.114355670103095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28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18.45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4.12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15.3</v>
      </c>
      <c r="CZ98" s="4">
        <f>'OA&amp;GRIDCO'!IH98+'Day Ahead IEX PXIL'!EJ98+RTM!ED98</f>
        <v>3.8250000000000002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1.03</v>
      </c>
      <c r="ET98" s="74">
        <f>'OA&amp;GRIDCO'!NN98+RTM!HD98+'Day Ahead IEX PXIL'!JD98</f>
        <v>0</v>
      </c>
      <c r="EU98" s="74">
        <f>RTM!JG98</f>
        <v>1.44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1716.7293067010307</v>
      </c>
      <c r="FH98" s="1">
        <f t="shared" si="3"/>
        <v>127.42306701030928</v>
      </c>
    </row>
    <row r="99" spans="1:164">
      <c r="A99" s="48" t="s">
        <v>121</v>
      </c>
      <c r="B99" s="38">
        <v>89</v>
      </c>
      <c r="C99" s="114" t="s">
        <v>392</v>
      </c>
      <c r="D99" s="75">
        <v>0</v>
      </c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>
        <v>0</v>
      </c>
      <c r="O99" s="281">
        <v>0</v>
      </c>
      <c r="P99" s="75"/>
      <c r="Q99" s="94">
        <v>6.4</v>
      </c>
      <c r="R99" s="75">
        <v>0.56000000000000005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39.18</v>
      </c>
      <c r="AF99" s="4">
        <f>'OA&amp;GRIDCO'!X99+'Day Ahead IEX PXIL'!N99+RTM!N99</f>
        <v>0</v>
      </c>
      <c r="AG99" s="4">
        <f>'OA&amp;GRIDCO'!AC99+'Day Ahead IEX PXIL'!S99+RTM!S99</f>
        <v>0.41</v>
      </c>
      <c r="AH99" s="4">
        <f>'OA&amp;GRIDCO'!AD99+'Day Ahead IEX PXIL'!T99+RTM!T99</f>
        <v>0</v>
      </c>
      <c r="AI99" s="4">
        <f>'OA&amp;GRIDCO'!AU99+'Day Ahead IEX PXIL'!Y99+RTM!Y99</f>
        <v>100</v>
      </c>
      <c r="AJ99" s="4">
        <f>'OA&amp;GRIDCO'!AV99+'Day Ahead IEX PXIL'!Z99+RTM!Z99</f>
        <v>15</v>
      </c>
      <c r="AK99" s="4">
        <f>'OA&amp;GRIDCO'!BS99+'Day Ahead IEX PXIL'!AK99+RTM!AK99</f>
        <v>15.46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14.123711340206187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320.61742268041235</v>
      </c>
      <c r="BD99" s="4">
        <f>'OA&amp;GRIDCO'!ER99+'Day Ahead IEX PXIL'!CB99+RTM!CB99</f>
        <v>62.114355670103095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26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16.39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4.12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15.3</v>
      </c>
      <c r="CZ99" s="4">
        <f>'OA&amp;GRIDCO'!IH99+'Day Ahead IEX PXIL'!EJ99+RTM!ED99</f>
        <v>3.8250000000000002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2.06</v>
      </c>
      <c r="ET99" s="74">
        <f>'OA&amp;GRIDCO'!NN99+RTM!HD99+'Day Ahead IEX PXIL'!JD99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1715.6593067010306</v>
      </c>
      <c r="FH99" s="1">
        <f t="shared" si="3"/>
        <v>127.42306701030928</v>
      </c>
    </row>
    <row r="100" spans="1:164">
      <c r="A100" s="48" t="s">
        <v>122</v>
      </c>
      <c r="B100" s="38">
        <v>90</v>
      </c>
      <c r="C100" s="114" t="s">
        <v>392</v>
      </c>
      <c r="D100" s="75">
        <v>0</v>
      </c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>
        <v>0</v>
      </c>
      <c r="O100" s="281">
        <v>0</v>
      </c>
      <c r="P100" s="75"/>
      <c r="Q100" s="94">
        <v>6.4</v>
      </c>
      <c r="R100" s="75">
        <v>0.56000000000000005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39.18</v>
      </c>
      <c r="AF100" s="4">
        <f>'OA&amp;GRIDCO'!X100+'Day Ahead IEX PXIL'!N100+RTM!N100</f>
        <v>0</v>
      </c>
      <c r="AG100" s="4">
        <f>'OA&amp;GRIDCO'!AC100+'Day Ahead IEX PXIL'!S100+RTM!S100</f>
        <v>0.41</v>
      </c>
      <c r="AH100" s="4">
        <f>'OA&amp;GRIDCO'!AD100+'Day Ahead IEX PXIL'!T100+RTM!T100</f>
        <v>0</v>
      </c>
      <c r="AI100" s="4">
        <f>'OA&amp;GRIDCO'!AU100+'Day Ahead IEX PXIL'!Y100+RTM!Y100</f>
        <v>100</v>
      </c>
      <c r="AJ100" s="4">
        <f>'OA&amp;GRIDCO'!AV100+'Day Ahead IEX PXIL'!Z100+RTM!Z100</f>
        <v>15</v>
      </c>
      <c r="AK100" s="4">
        <f>'OA&amp;GRIDCO'!BS100+'Day Ahead IEX PXIL'!AK100+RTM!AK100</f>
        <v>15.46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14.123711340206187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320.61742268041235</v>
      </c>
      <c r="BD100" s="4">
        <f>'OA&amp;GRIDCO'!ER100+'Day Ahead IEX PXIL'!CB100+RTM!CB100</f>
        <v>62.114355670103095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26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16.39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4.12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15.3</v>
      </c>
      <c r="CZ100" s="4">
        <f>'OA&amp;GRIDCO'!IH100+'Day Ahead IEX PXIL'!EJ100+RTM!ED100</f>
        <v>3.8250000000000002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2.06</v>
      </c>
      <c r="ET100" s="74">
        <f>'OA&amp;GRIDCO'!NN100+RTM!HD100+'Day Ahead IEX PXIL'!JD100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1715.6593067010306</v>
      </c>
      <c r="FH100" s="1">
        <f t="shared" si="3"/>
        <v>127.42306701030928</v>
      </c>
    </row>
    <row r="101" spans="1:164">
      <c r="A101" s="48" t="s">
        <v>123</v>
      </c>
      <c r="B101" s="38">
        <v>91</v>
      </c>
      <c r="C101" s="114" t="s">
        <v>392</v>
      </c>
      <c r="D101" s="75">
        <v>0</v>
      </c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>
        <v>0</v>
      </c>
      <c r="O101" s="281">
        <v>0</v>
      </c>
      <c r="P101" s="75"/>
      <c r="Q101" s="94">
        <v>6.4</v>
      </c>
      <c r="R101" s="75">
        <v>0.56000000000000005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39.18</v>
      </c>
      <c r="AF101" s="4">
        <f>'OA&amp;GRIDCO'!X101+'Day Ahead IEX PXIL'!N101+RTM!N101</f>
        <v>0</v>
      </c>
      <c r="AG101" s="4">
        <f>'OA&amp;GRIDCO'!AC101+'Day Ahead IEX PXIL'!S101+RTM!S101</f>
        <v>0</v>
      </c>
      <c r="AH101" s="4">
        <f>'OA&amp;GRIDCO'!AD101+'Day Ahead IEX PXIL'!T101+RTM!T101</f>
        <v>0</v>
      </c>
      <c r="AI101" s="4">
        <f>'OA&amp;GRIDCO'!AU101+'Day Ahead IEX PXIL'!Y101+RTM!Y101</f>
        <v>100</v>
      </c>
      <c r="AJ101" s="4">
        <f>'OA&amp;GRIDCO'!AV101+'Day Ahead IEX PXIL'!Z101+RTM!Z101</f>
        <v>15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14.123711340206187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320.61742268041235</v>
      </c>
      <c r="BD101" s="4">
        <f>'OA&amp;GRIDCO'!ER101+'Day Ahead IEX PXIL'!CB101+RTM!CB101</f>
        <v>62.114355670103095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26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16.39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4.12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15.3</v>
      </c>
      <c r="CZ101" s="4">
        <f>'OA&amp;GRIDCO'!IH101+'Day Ahead IEX PXIL'!EJ101+RTM!ED101</f>
        <v>3.8250000000000002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2.06</v>
      </c>
      <c r="ET101" s="74">
        <f>'OA&amp;GRIDCO'!NN101+RTM!HD101+'Day Ahead IEX PXIL'!JD101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1699.7893067010307</v>
      </c>
      <c r="FH101" s="1">
        <f t="shared" si="3"/>
        <v>127.42306701030928</v>
      </c>
    </row>
    <row r="102" spans="1:164">
      <c r="A102" s="48" t="s">
        <v>124</v>
      </c>
      <c r="B102" s="38">
        <v>92</v>
      </c>
      <c r="C102" s="114" t="s">
        <v>392</v>
      </c>
      <c r="D102" s="75">
        <v>0</v>
      </c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>
        <v>0</v>
      </c>
      <c r="O102" s="281">
        <v>0</v>
      </c>
      <c r="P102" s="75"/>
      <c r="Q102" s="94">
        <v>6.4</v>
      </c>
      <c r="R102" s="75">
        <v>0.56000000000000005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39.18</v>
      </c>
      <c r="AF102" s="4">
        <f>'OA&amp;GRIDCO'!X102+'Day Ahead IEX PXIL'!N102+RTM!N102</f>
        <v>0</v>
      </c>
      <c r="AG102" s="4">
        <f>'OA&amp;GRIDCO'!AC102+'Day Ahead IEX PXIL'!S102+RTM!S102</f>
        <v>0</v>
      </c>
      <c r="AH102" s="4">
        <f>'OA&amp;GRIDCO'!AD102+'Day Ahead IEX PXIL'!T102+RTM!T102</f>
        <v>0</v>
      </c>
      <c r="AI102" s="4">
        <f>'OA&amp;GRIDCO'!AU102+'Day Ahead IEX PXIL'!Y102+RTM!Y102</f>
        <v>100</v>
      </c>
      <c r="AJ102" s="4">
        <f>'OA&amp;GRIDCO'!AV102+'Day Ahead IEX PXIL'!Z102+RTM!Z102</f>
        <v>15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14.123711340206187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320.61742268041235</v>
      </c>
      <c r="BD102" s="4">
        <f>'OA&amp;GRIDCO'!ER102+'Day Ahead IEX PXIL'!CB102+RTM!CB102</f>
        <v>62.114355670103095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26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16.39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4.12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15.3</v>
      </c>
      <c r="CZ102" s="4">
        <f>'OA&amp;GRIDCO'!IH102+'Day Ahead IEX PXIL'!EJ102+RTM!ED102</f>
        <v>3.8250000000000002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2.06</v>
      </c>
      <c r="ET102" s="74">
        <f>'OA&amp;GRIDCO'!NN102+RTM!HD102+'Day Ahead IEX PXIL'!JD102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1699.7893067010307</v>
      </c>
      <c r="FH102" s="1">
        <f t="shared" si="3"/>
        <v>127.42306701030928</v>
      </c>
    </row>
    <row r="103" spans="1:164">
      <c r="A103" s="48" t="s">
        <v>125</v>
      </c>
      <c r="B103" s="38">
        <v>93</v>
      </c>
      <c r="C103" s="114" t="s">
        <v>392</v>
      </c>
      <c r="D103" s="75">
        <v>0</v>
      </c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>
        <v>0</v>
      </c>
      <c r="O103" s="281">
        <v>0</v>
      </c>
      <c r="P103" s="75"/>
      <c r="Q103" s="94">
        <v>6.4</v>
      </c>
      <c r="R103" s="75">
        <v>0.56000000000000005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0</v>
      </c>
      <c r="AH103" s="4">
        <f>'OA&amp;GRIDCO'!AD103+'Day Ahead IEX PXIL'!T103+RTM!T103</f>
        <v>0</v>
      </c>
      <c r="AI103" s="4">
        <f>'OA&amp;GRIDCO'!AU103+'Day Ahead IEX PXIL'!Y103+RTM!Y103</f>
        <v>100</v>
      </c>
      <c r="AJ103" s="4">
        <f>'OA&amp;GRIDCO'!AV103+'Day Ahead IEX PXIL'!Z103+RTM!Z103</f>
        <v>15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14.123711340206187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300.00742268041239</v>
      </c>
      <c r="BD103" s="4">
        <f>'OA&amp;GRIDCO'!ER103+'Day Ahead IEX PXIL'!CB103+RTM!CB103</f>
        <v>62.114355670103095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26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16.39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4.12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15.3</v>
      </c>
      <c r="CZ103" s="4">
        <f>'OA&amp;GRIDCO'!IH103+'Day Ahead IEX PXIL'!EJ103+RTM!ED103</f>
        <v>3.8250000000000002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2.06</v>
      </c>
      <c r="ET103" s="74">
        <f>'OA&amp;GRIDCO'!NN103+RTM!HD103+'Day Ahead IEX PXIL'!JD103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1680.2093067010308</v>
      </c>
      <c r="FH103" s="1">
        <f t="shared" si="3"/>
        <v>167.63306701030928</v>
      </c>
    </row>
    <row r="104" spans="1:164">
      <c r="A104" s="48" t="s">
        <v>126</v>
      </c>
      <c r="B104" s="38">
        <v>94</v>
      </c>
      <c r="C104" s="114" t="s">
        <v>392</v>
      </c>
      <c r="D104" s="75">
        <v>0</v>
      </c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>
        <v>0</v>
      </c>
      <c r="O104" s="281">
        <v>0</v>
      </c>
      <c r="P104" s="75"/>
      <c r="Q104" s="94">
        <v>6.4</v>
      </c>
      <c r="R104" s="75">
        <v>0.56000000000000005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0</v>
      </c>
      <c r="AH104" s="4">
        <f>'OA&amp;GRIDCO'!AD104+'Day Ahead IEX PXIL'!T104+RTM!T104</f>
        <v>0</v>
      </c>
      <c r="AI104" s="4">
        <f>'OA&amp;GRIDCO'!AU104+'Day Ahead IEX PXIL'!Y104+RTM!Y104</f>
        <v>100</v>
      </c>
      <c r="AJ104" s="4">
        <f>'OA&amp;GRIDCO'!AV104+'Day Ahead IEX PXIL'!Z104+RTM!Z104</f>
        <v>15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14.123711340206187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300.00742268041239</v>
      </c>
      <c r="BD104" s="4">
        <f>'OA&amp;GRIDCO'!ER104+'Day Ahead IEX PXIL'!CB104+RTM!CB104</f>
        <v>62.114355670103095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26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16.39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4.12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15.3</v>
      </c>
      <c r="CZ104" s="4">
        <f>'OA&amp;GRIDCO'!IH104+'Day Ahead IEX PXIL'!EJ104+RTM!ED104</f>
        <v>3.8250000000000002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2.06</v>
      </c>
      <c r="ET104" s="74">
        <f>'OA&amp;GRIDCO'!NN104+RTM!HD104+'Day Ahead IEX PXIL'!JD104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1680.2093067010308</v>
      </c>
      <c r="FH104" s="1">
        <f t="shared" si="3"/>
        <v>167.63306701030928</v>
      </c>
    </row>
    <row r="105" spans="1:164">
      <c r="A105" s="48" t="s">
        <v>127</v>
      </c>
      <c r="B105" s="38">
        <v>95</v>
      </c>
      <c r="C105" s="114" t="s">
        <v>392</v>
      </c>
      <c r="D105" s="75">
        <v>0</v>
      </c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>
        <v>0</v>
      </c>
      <c r="O105" s="281">
        <v>0</v>
      </c>
      <c r="P105" s="75"/>
      <c r="Q105" s="94">
        <v>6.4</v>
      </c>
      <c r="R105" s="75">
        <v>0.56000000000000005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0</v>
      </c>
      <c r="AH105" s="4">
        <f>'OA&amp;GRIDCO'!AD105+'Day Ahead IEX PXIL'!T105+RTM!T105</f>
        <v>0</v>
      </c>
      <c r="AI105" s="4">
        <f>'OA&amp;GRIDCO'!AU105+'Day Ahead IEX PXIL'!Y105+RTM!Y105</f>
        <v>100</v>
      </c>
      <c r="AJ105" s="4">
        <f>'OA&amp;GRIDCO'!AV105+'Day Ahead IEX PXIL'!Z105+RTM!Z105</f>
        <v>15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14.123711340206187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320.61742268041235</v>
      </c>
      <c r="BD105" s="4">
        <f>'OA&amp;GRIDCO'!ER105+'Day Ahead IEX PXIL'!CB105+RTM!CB105</f>
        <v>62.114355670103095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26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16.39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4.12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15.3</v>
      </c>
      <c r="CZ105" s="4">
        <f>'OA&amp;GRIDCO'!IH105+'Day Ahead IEX PXIL'!EJ105+RTM!ED105</f>
        <v>3.8250000000000002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2.06</v>
      </c>
      <c r="ET105" s="74">
        <f>'OA&amp;GRIDCO'!NN105+RTM!HD105+'Day Ahead IEX PXIL'!JD105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1700.8193067010307</v>
      </c>
      <c r="FH105" s="1">
        <f t="shared" si="3"/>
        <v>167.63306701030928</v>
      </c>
    </row>
    <row r="106" spans="1:164" ht="14.25" thickBot="1">
      <c r="A106" s="55" t="s">
        <v>128</v>
      </c>
      <c r="B106" s="56">
        <v>96</v>
      </c>
      <c r="C106" s="114" t="s">
        <v>392</v>
      </c>
      <c r="D106" s="75">
        <v>0</v>
      </c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>
        <v>0</v>
      </c>
      <c r="O106" s="281">
        <v>0</v>
      </c>
      <c r="P106" s="75"/>
      <c r="Q106" s="94">
        <v>6.4</v>
      </c>
      <c r="R106" s="75">
        <v>0.56000000000000005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0</v>
      </c>
      <c r="AH106" s="4">
        <f>'OA&amp;GRIDCO'!AD106+'Day Ahead IEX PXIL'!T106+RTM!T106</f>
        <v>0</v>
      </c>
      <c r="AI106" s="4">
        <f>'OA&amp;GRIDCO'!AU106+'Day Ahead IEX PXIL'!Y106+RTM!Y106</f>
        <v>100</v>
      </c>
      <c r="AJ106" s="4">
        <f>'OA&amp;GRIDCO'!AV106+'Day Ahead IEX PXIL'!Z106+RTM!Z106</f>
        <v>15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14.123711340206187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320.61742268041235</v>
      </c>
      <c r="BD106" s="4">
        <f>'OA&amp;GRIDCO'!ER106+'Day Ahead IEX PXIL'!CB106+RTM!CB106</f>
        <v>62.114355670103095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26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16.39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4.12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15.3</v>
      </c>
      <c r="CZ106" s="4">
        <f>'OA&amp;GRIDCO'!IH106+'Day Ahead IEX PXIL'!EJ106+RTM!ED106</f>
        <v>3.8250000000000002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2.06</v>
      </c>
      <c r="ET106" s="74">
        <f>'OA&amp;GRIDCO'!NN106+RTM!HD106+'Day Ahead IEX PXIL'!JD106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1700.8193067010307</v>
      </c>
      <c r="FH106" s="1">
        <f t="shared" si="3"/>
        <v>167.63306701030928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6.4</v>
      </c>
      <c r="R107" s="64">
        <f t="shared" si="4"/>
        <v>0.56000000000000005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13.17</v>
      </c>
      <c r="X107" s="64">
        <f t="shared" si="4"/>
        <v>0</v>
      </c>
      <c r="Y107" s="64">
        <f t="shared" si="4"/>
        <v>5.15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42.269999999999996</v>
      </c>
      <c r="AF107" s="64">
        <f t="shared" si="5"/>
        <v>40.21</v>
      </c>
      <c r="AG107" s="64">
        <f t="shared" si="5"/>
        <v>0.41</v>
      </c>
      <c r="AH107" s="64">
        <f t="shared" si="5"/>
        <v>0</v>
      </c>
      <c r="AI107" s="64">
        <f t="shared" si="5"/>
        <v>100</v>
      </c>
      <c r="AJ107" s="64">
        <f t="shared" si="5"/>
        <v>30</v>
      </c>
      <c r="AK107" s="64">
        <f t="shared" si="5"/>
        <v>51.55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14.123711340206187</v>
      </c>
      <c r="BA107" s="64">
        <f t="shared" si="5"/>
        <v>0</v>
      </c>
      <c r="BB107" s="64">
        <f t="shared" si="5"/>
        <v>0</v>
      </c>
      <c r="BC107" s="64">
        <f t="shared" si="5"/>
        <v>320.61742268041235</v>
      </c>
      <c r="BD107" s="64">
        <f t="shared" si="5"/>
        <v>62.114355670103095</v>
      </c>
      <c r="BE107" s="64">
        <f t="shared" si="5"/>
        <v>25.67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37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19.48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1.55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10.31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15.3</v>
      </c>
      <c r="CZ107" s="64">
        <f t="shared" si="6"/>
        <v>3.8250000000000002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1.88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5.15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32.61</v>
      </c>
      <c r="EZ107" s="64">
        <f t="shared" si="8"/>
        <v>0</v>
      </c>
      <c r="FA107" s="64">
        <f t="shared" si="8"/>
        <v>20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7.12</v>
      </c>
      <c r="FF107" s="64">
        <f t="shared" si="8"/>
        <v>0</v>
      </c>
      <c r="FG107" s="64">
        <f t="shared" si="7"/>
        <v>1716.7293067010307</v>
      </c>
      <c r="FH107" s="64">
        <f t="shared" si="7"/>
        <v>181.48306701030927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6.4</v>
      </c>
      <c r="R108" s="65">
        <f t="shared" si="9"/>
        <v>0.56000000000000005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-4.4601221084601406E-3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0</v>
      </c>
      <c r="AG108" s="65">
        <f t="shared" si="10"/>
        <v>0</v>
      </c>
      <c r="AH108" s="65">
        <f t="shared" si="10"/>
        <v>0</v>
      </c>
      <c r="AI108" s="65">
        <f t="shared" si="10"/>
        <v>70</v>
      </c>
      <c r="AJ108" s="65">
        <f t="shared" si="10"/>
        <v>15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229.77699999999996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10.20618556701031</v>
      </c>
      <c r="BA108" s="65">
        <f t="shared" si="10"/>
        <v>0</v>
      </c>
      <c r="BB108" s="65">
        <f t="shared" si="10"/>
        <v>0</v>
      </c>
      <c r="BC108" s="65">
        <f t="shared" si="10"/>
        <v>248.45742268041238</v>
      </c>
      <c r="BD108" s="65">
        <f t="shared" si="10"/>
        <v>62.114355670103095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8.25</v>
      </c>
      <c r="BR108" s="65">
        <f t="shared" si="11"/>
        <v>0</v>
      </c>
      <c r="BS108" s="65">
        <f t="shared" si="11"/>
        <v>69.55</v>
      </c>
      <c r="BT108" s="65">
        <f t="shared" si="11"/>
        <v>15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2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29.4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1368.6341505531161</v>
      </c>
      <c r="FH108" s="65">
        <f t="shared" si="12"/>
        <v>127.42306701030928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>
        <f t="shared" si="14"/>
        <v>0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6.3999999999999879</v>
      </c>
      <c r="R109" s="65">
        <f t="shared" si="14"/>
        <v>0.56000000000000061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3.2448958333333326</v>
      </c>
      <c r="X109" s="65" t="e">
        <f t="shared" si="14"/>
        <v>#DIV/0!</v>
      </c>
      <c r="Y109" s="65">
        <f t="shared" si="14"/>
        <v>0.39468715201090604</v>
      </c>
      <c r="Z109" s="65" t="e">
        <f t="shared" si="14"/>
        <v>#DIV/0!</v>
      </c>
      <c r="AA109" s="65">
        <f t="shared" si="14"/>
        <v>2.2982291666666663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31.812604166666645</v>
      </c>
      <c r="AF109" s="65">
        <f t="shared" si="15"/>
        <v>26.163958333333287</v>
      </c>
      <c r="AG109" s="65">
        <f t="shared" si="15"/>
        <v>0.11104166666666669</v>
      </c>
      <c r="AH109" s="65">
        <f t="shared" si="15"/>
        <v>0</v>
      </c>
      <c r="AI109" s="65">
        <f t="shared" si="15"/>
        <v>88.125</v>
      </c>
      <c r="AJ109" s="65">
        <f t="shared" si="15"/>
        <v>23.25</v>
      </c>
      <c r="AK109" s="65">
        <f t="shared" si="15"/>
        <v>22.358645833333338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29.100000000000019</v>
      </c>
      <c r="AR109" s="65">
        <f t="shared" si="15"/>
        <v>8</v>
      </c>
      <c r="AS109" s="65">
        <f t="shared" si="15"/>
        <v>324.56902668599611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13.834478808705628</v>
      </c>
      <c r="BA109" s="65">
        <f t="shared" si="15"/>
        <v>0</v>
      </c>
      <c r="BB109" s="65">
        <f t="shared" si="15"/>
        <v>0</v>
      </c>
      <c r="BC109" s="65">
        <f t="shared" si="15"/>
        <v>260.48471434707909</v>
      </c>
      <c r="BD109" s="65">
        <f t="shared" si="15"/>
        <v>62.114355670102974</v>
      </c>
      <c r="BE109" s="65">
        <f t="shared" si="15"/>
        <v>7.2823958333333323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18.25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14.457500000000016</v>
      </c>
      <c r="BR109" s="65">
        <f t="shared" si="16"/>
        <v>0</v>
      </c>
      <c r="BS109" s="65">
        <f t="shared" si="16"/>
        <v>98.531071874999995</v>
      </c>
      <c r="BT109" s="65">
        <f t="shared" si="16"/>
        <v>18.6875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9.6875000000000003E-2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2.2539583333333346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4.6787500000000017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14.83645833333331</v>
      </c>
      <c r="CZ109" s="65">
        <f t="shared" si="16"/>
        <v>3.7489583333333272</v>
      </c>
      <c r="DA109" s="65">
        <f t="shared" si="16"/>
        <v>0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47.558250000000015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0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7.6832291666666697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0.15937499999999999</v>
      </c>
      <c r="EH109" s="65">
        <f t="shared" si="17"/>
        <v>0</v>
      </c>
      <c r="EI109" s="65">
        <f t="shared" si="17"/>
        <v>4.0241666666666616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1.0085416666666671</v>
      </c>
      <c r="ET109" s="65">
        <f t="shared" si="17"/>
        <v>0</v>
      </c>
      <c r="EU109" s="65">
        <f t="shared" si="17"/>
        <v>0.95406249999999915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10.436249999999999</v>
      </c>
      <c r="EZ109" s="65">
        <f t="shared" si="18"/>
        <v>0</v>
      </c>
      <c r="FA109" s="65">
        <f t="shared" si="18"/>
        <v>4.6883333333333335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2.2561458333333335</v>
      </c>
      <c r="FF109" s="65">
        <f t="shared" si="18"/>
        <v>0</v>
      </c>
      <c r="FG109" s="65">
        <f t="shared" si="17"/>
        <v>1516.9527606462389</v>
      </c>
      <c r="FH109" s="65">
        <f t="shared" si="17"/>
        <v>158.0612574648807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>
        <f t="shared" si="19"/>
        <v>0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0.15359999999999971</v>
      </c>
      <c r="R110" s="66">
        <f t="shared" si="19"/>
        <v>1.3440000000000016E-2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7.7877499999999988E-2</v>
      </c>
      <c r="X110" s="66" t="e">
        <f t="shared" si="19"/>
        <v>#DIV/0!</v>
      </c>
      <c r="Y110" s="66">
        <f t="shared" si="19"/>
        <v>9.4724916482617442E-3</v>
      </c>
      <c r="Z110" s="66" t="e">
        <f t="shared" si="19"/>
        <v>#DIV/0!</v>
      </c>
      <c r="AA110" s="66">
        <f t="shared" si="19"/>
        <v>5.5157499999999991E-2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0.76350249999999953</v>
      </c>
      <c r="AF110" s="66">
        <f t="shared" si="20"/>
        <v>0.62793499999999891</v>
      </c>
      <c r="AG110" s="66">
        <f t="shared" si="20"/>
        <v>2.6650000000000003E-3</v>
      </c>
      <c r="AH110" s="66">
        <f t="shared" si="20"/>
        <v>0</v>
      </c>
      <c r="AI110" s="66">
        <f t="shared" si="20"/>
        <v>2.1150000000000002</v>
      </c>
      <c r="AJ110" s="66">
        <f t="shared" si="20"/>
        <v>0.55800000000000005</v>
      </c>
      <c r="AK110" s="66">
        <f t="shared" si="20"/>
        <v>0.53660750000000013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0.69840000000000046</v>
      </c>
      <c r="AR110" s="66">
        <f t="shared" si="20"/>
        <v>0.192</v>
      </c>
      <c r="AS110" s="66">
        <f t="shared" si="20"/>
        <v>7.7896566404639067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0.33202749140893506</v>
      </c>
      <c r="BA110" s="66">
        <f t="shared" si="20"/>
        <v>0</v>
      </c>
      <c r="BB110" s="66">
        <f t="shared" si="20"/>
        <v>0</v>
      </c>
      <c r="BC110" s="66">
        <f t="shared" si="20"/>
        <v>6.2516331443298983</v>
      </c>
      <c r="BD110" s="66">
        <f t="shared" si="20"/>
        <v>1.4907445360824714</v>
      </c>
      <c r="BE110" s="66">
        <f t="shared" si="20"/>
        <v>0.17477749999999997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0.438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0.34698000000000034</v>
      </c>
      <c r="BR110" s="66">
        <f t="shared" si="21"/>
        <v>0</v>
      </c>
      <c r="BS110" s="66">
        <f t="shared" si="21"/>
        <v>2.3647457249999997</v>
      </c>
      <c r="BT110" s="66">
        <f t="shared" si="21"/>
        <v>0.44850000000000001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2.3250000000000002E-3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5.4095000000000025E-2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0.11229000000000004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0.35607499999999942</v>
      </c>
      <c r="CZ110" s="66">
        <f t="shared" si="21"/>
        <v>8.9974999999999847E-2</v>
      </c>
      <c r="DA110" s="66">
        <f t="shared" si="21"/>
        <v>0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1.1413980000000004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0.18439750000000008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3.8249999999999998E-3</v>
      </c>
      <c r="EH110" s="66">
        <f t="shared" si="22"/>
        <v>0</v>
      </c>
      <c r="EI110" s="66">
        <f t="shared" si="22"/>
        <v>9.6579999999999874E-2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2.4205000000000011E-2</v>
      </c>
      <c r="ET110" s="66">
        <f t="shared" si="22"/>
        <v>0</v>
      </c>
      <c r="EU110" s="66">
        <f t="shared" si="22"/>
        <v>2.289749999999998E-2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0.25046999999999997</v>
      </c>
      <c r="EZ110" s="66">
        <f t="shared" si="23"/>
        <v>0</v>
      </c>
      <c r="FA110" s="66">
        <f t="shared" si="23"/>
        <v>0.11252000000000001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5.4147500000000008E-2</v>
      </c>
      <c r="FF110" s="66">
        <f t="shared" si="23"/>
        <v>0</v>
      </c>
      <c r="FG110" s="66">
        <f t="shared" si="22"/>
        <v>36.406866255509733</v>
      </c>
      <c r="FH110" s="66">
        <f t="shared" si="22"/>
        <v>3.7934701791571368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57" t="s">
        <v>134</v>
      </c>
      <c r="AF111" s="457"/>
      <c r="AG111" s="457"/>
      <c r="AH111" s="457"/>
      <c r="AI111" s="457"/>
      <c r="AJ111" s="457"/>
      <c r="AK111" s="457"/>
      <c r="AL111" s="457"/>
      <c r="AM111" s="457"/>
      <c r="AN111" s="457"/>
      <c r="AO111" s="457"/>
      <c r="AP111" s="457"/>
      <c r="AQ111" s="457"/>
      <c r="AR111" s="457"/>
      <c r="AS111" s="457"/>
      <c r="AT111" s="457"/>
      <c r="AU111" s="457"/>
      <c r="AV111" s="457"/>
      <c r="AW111" s="457"/>
      <c r="AX111" s="457"/>
      <c r="AY111" s="457"/>
      <c r="AZ111" s="45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57" t="s">
        <v>135</v>
      </c>
      <c r="AF112" s="457"/>
      <c r="AG112" s="457"/>
      <c r="AH112" s="457"/>
      <c r="AI112" s="457"/>
      <c r="AJ112" s="457"/>
      <c r="AK112" s="457"/>
      <c r="AL112" s="457"/>
      <c r="AM112" s="457"/>
      <c r="AN112" s="457"/>
      <c r="AO112" s="457"/>
      <c r="AP112" s="457"/>
      <c r="AQ112" s="457"/>
      <c r="AR112" s="457"/>
      <c r="AS112" s="457"/>
      <c r="AT112" s="457"/>
      <c r="AU112" s="457"/>
      <c r="AV112" s="457"/>
      <c r="AW112" s="457"/>
      <c r="AX112" s="45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61" t="s">
        <v>136</v>
      </c>
      <c r="AF113" s="462"/>
      <c r="AG113" s="462"/>
      <c r="AH113" s="462"/>
      <c r="AI113" s="462"/>
      <c r="AJ113" s="462"/>
      <c r="AK113" s="462"/>
      <c r="AL113" s="462"/>
      <c r="AM113" s="462"/>
      <c r="AN113" s="462"/>
      <c r="AO113" s="462"/>
      <c r="AP113" s="462"/>
      <c r="AQ113" s="462"/>
      <c r="AR113" s="462"/>
      <c r="AS113" s="462"/>
      <c r="AT113" s="46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4" t="s">
        <v>137</v>
      </c>
      <c r="AF114" s="465"/>
      <c r="AG114" s="465"/>
      <c r="AH114" s="466"/>
      <c r="AI114" s="466"/>
      <c r="AJ114" s="466"/>
      <c r="AK114" s="466"/>
      <c r="AL114" s="15"/>
      <c r="AM114" s="467" t="s">
        <v>138</v>
      </c>
      <c r="AN114" s="467"/>
      <c r="AO114" s="467"/>
      <c r="AP114" s="467"/>
      <c r="AQ114" s="467"/>
      <c r="AR114" s="467"/>
      <c r="AS114" s="467"/>
      <c r="AT114" s="46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69"/>
      <c r="AF115" s="470"/>
      <c r="AG115" s="470"/>
      <c r="AH115" s="470"/>
      <c r="AI115" s="470"/>
      <c r="AJ115" s="470"/>
      <c r="AK115" s="470"/>
      <c r="AL115" s="470"/>
      <c r="AM115" s="470"/>
      <c r="AN115" s="470"/>
      <c r="AO115" s="470"/>
      <c r="AP115" s="470"/>
      <c r="AQ115" s="470"/>
      <c r="AR115" s="470"/>
      <c r="AS115" s="470"/>
      <c r="AT115" s="47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72" t="s">
        <v>139</v>
      </c>
      <c r="AF116" s="467"/>
      <c r="AG116" s="467"/>
      <c r="AH116" s="473"/>
      <c r="AI116" s="473"/>
      <c r="AJ116" s="473"/>
      <c r="AK116" s="473"/>
      <c r="AL116" s="15"/>
      <c r="AM116" s="467" t="s">
        <v>140</v>
      </c>
      <c r="AN116" s="467"/>
      <c r="AO116" s="467"/>
      <c r="AP116" s="467"/>
      <c r="AQ116" s="467"/>
      <c r="AR116" s="467"/>
      <c r="AS116" s="467"/>
      <c r="AT116" s="46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69"/>
      <c r="AF117" s="470"/>
      <c r="AG117" s="470"/>
      <c r="AH117" s="470"/>
      <c r="AI117" s="470"/>
      <c r="AJ117" s="470"/>
      <c r="AK117" s="470"/>
      <c r="AL117" s="470"/>
      <c r="AM117" s="470"/>
      <c r="AN117" s="470"/>
      <c r="AO117" s="470"/>
      <c r="AP117" s="470"/>
      <c r="AQ117" s="470"/>
      <c r="AR117" s="470"/>
      <c r="AS117" s="470"/>
      <c r="AT117" s="47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78"/>
      <c r="F118" s="478"/>
      <c r="G118" s="478"/>
      <c r="H118" s="478"/>
      <c r="I118" s="478"/>
      <c r="J118" s="478"/>
      <c r="K118" s="478"/>
      <c r="L118" s="478"/>
      <c r="M118" s="478"/>
      <c r="N118" s="478"/>
      <c r="O118" s="478"/>
      <c r="P118" s="47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58" t="s">
        <v>141</v>
      </c>
      <c r="AF118" s="459"/>
      <c r="AG118" s="459"/>
      <c r="AH118" s="459"/>
      <c r="AI118" s="459"/>
      <c r="AJ118" s="459"/>
      <c r="AK118" s="459"/>
      <c r="AL118" s="44"/>
      <c r="AM118" s="459" t="s">
        <v>142</v>
      </c>
      <c r="AN118" s="459"/>
      <c r="AO118" s="459"/>
      <c r="AP118" s="459"/>
      <c r="AQ118" s="459"/>
      <c r="AR118" s="459"/>
      <c r="AS118" s="459"/>
      <c r="AT118" s="460"/>
      <c r="AU118" s="12"/>
      <c r="AV118" s="12"/>
      <c r="AW118" s="12"/>
      <c r="AX118" s="12"/>
      <c r="AY118" s="467"/>
      <c r="AZ118" s="467"/>
      <c r="BA118" s="467"/>
      <c r="BB118" s="467"/>
      <c r="BC118" s="467"/>
      <c r="BD118" s="46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56"/>
      <c r="L119" s="456"/>
      <c r="M119" s="16"/>
      <c r="N119" s="16"/>
      <c r="O119" s="456"/>
      <c r="P119" s="45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56"/>
      <c r="AF119" s="456"/>
      <c r="AG119" s="477"/>
      <c r="AH119" s="477"/>
      <c r="AI119" s="46"/>
      <c r="AJ119" s="46"/>
      <c r="AK119" s="456"/>
      <c r="AL119" s="456"/>
      <c r="AM119" s="474" t="s">
        <v>173</v>
      </c>
      <c r="AN119" s="474"/>
      <c r="AO119" s="474"/>
      <c r="AP119" s="474"/>
      <c r="AQ119" s="474"/>
      <c r="AR119" s="474"/>
      <c r="AS119" s="474"/>
      <c r="AT119" s="474"/>
      <c r="AU119" s="456"/>
      <c r="AV119" s="456"/>
      <c r="AW119" s="456"/>
      <c r="AX119" s="456"/>
      <c r="AY119" s="456"/>
      <c r="AZ119" s="456"/>
      <c r="BA119" s="456"/>
      <c r="BB119" s="456"/>
      <c r="BC119" s="456"/>
      <c r="BD119" s="456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T113"/>
  <sheetViews>
    <sheetView defaultGridColor="0" colorId="8" zoomScaleNormal="100" workbookViewId="0">
      <pane xSplit="1" topLeftCell="B1" activePane="topRight" state="frozen"/>
      <selection activeCell="A16" sqref="A16"/>
      <selection pane="topRight" activeCell="M11" sqref="M11:P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1"/>
      <c r="LO1" s="151"/>
      <c r="LP1" s="151"/>
      <c r="MA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66"/>
      <c r="Z2" s="366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1"/>
      <c r="LO2" s="151"/>
      <c r="LP2" s="151"/>
      <c r="MA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03.08.2026</v>
      </c>
      <c r="L4" s="11"/>
      <c r="M4" s="11"/>
      <c r="N4" s="11"/>
      <c r="O4" s="448"/>
      <c r="P4" s="44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18">
        <f>'CGP SCHEDULE'!$AG$5</f>
        <v>0.98958333333333337</v>
      </c>
      <c r="AC4" s="418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1"/>
      <c r="LO4" s="151"/>
      <c r="LP4" s="151"/>
      <c r="MA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20" t="str">
        <f>'CGP SCHEDULE'!AG7</f>
        <v>Revision-4</v>
      </c>
      <c r="AE6" s="421"/>
      <c r="AF6" s="421"/>
      <c r="AG6" s="421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1"/>
      <c r="AZ6" s="421"/>
      <c r="BA6" s="421"/>
      <c r="BB6" s="421"/>
      <c r="BC6" s="422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03.08.2026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9" customFormat="1" ht="30" customHeight="1">
      <c r="A8" s="355" t="s">
        <v>31</v>
      </c>
      <c r="B8" s="355" t="s">
        <v>32</v>
      </c>
      <c r="C8" s="425" t="s">
        <v>21</v>
      </c>
      <c r="D8" s="426"/>
      <c r="E8" s="426"/>
      <c r="F8" s="426"/>
      <c r="G8" s="426"/>
      <c r="H8" s="426"/>
      <c r="I8" s="426"/>
      <c r="J8" s="426"/>
      <c r="K8" s="402" t="s">
        <v>172</v>
      </c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402" t="s">
        <v>0</v>
      </c>
      <c r="Z8" s="374"/>
      <c r="AA8" s="374"/>
      <c r="AB8" s="374"/>
      <c r="AC8" s="374"/>
      <c r="AD8" s="374"/>
      <c r="AE8" s="427" t="s">
        <v>268</v>
      </c>
      <c r="AF8" s="428"/>
      <c r="AG8" s="428"/>
      <c r="AH8" s="428"/>
      <c r="AI8" s="428"/>
      <c r="AJ8" s="428"/>
      <c r="AK8" s="428"/>
      <c r="AL8" s="428"/>
      <c r="AM8" s="428"/>
      <c r="AN8" s="428"/>
      <c r="AO8" s="428"/>
      <c r="AP8" s="428"/>
      <c r="AQ8" s="428"/>
      <c r="AR8" s="428"/>
      <c r="AS8" s="428"/>
      <c r="AT8" s="428"/>
      <c r="AU8" s="428"/>
      <c r="AV8" s="429"/>
      <c r="AW8" s="402" t="s">
        <v>283</v>
      </c>
      <c r="AX8" s="374"/>
      <c r="AY8" s="374"/>
      <c r="AZ8" s="374"/>
      <c r="BA8" s="374"/>
      <c r="BB8" s="374"/>
      <c r="BC8" s="374"/>
      <c r="BD8" s="374"/>
      <c r="BE8" s="374" t="s">
        <v>184</v>
      </c>
      <c r="BF8" s="374"/>
      <c r="BG8" s="374"/>
      <c r="BH8" s="374"/>
      <c r="BI8" s="374"/>
      <c r="BJ8" s="374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402" t="s">
        <v>198</v>
      </c>
      <c r="BV8" s="402"/>
      <c r="BW8" s="402"/>
      <c r="BX8" s="402"/>
      <c r="BY8" s="402"/>
      <c r="BZ8" s="402"/>
      <c r="CA8" s="402"/>
      <c r="CB8" s="402"/>
      <c r="CC8" s="402"/>
      <c r="CD8" s="402"/>
      <c r="CE8" s="402" t="s">
        <v>2</v>
      </c>
      <c r="CF8" s="374"/>
      <c r="CG8" s="374"/>
      <c r="CH8" s="374"/>
      <c r="CI8" s="374"/>
      <c r="CJ8" s="374"/>
      <c r="CK8" s="374"/>
      <c r="CL8" s="374"/>
      <c r="CM8" s="374"/>
      <c r="CN8" s="374"/>
      <c r="CO8" s="374"/>
      <c r="CP8" s="374"/>
      <c r="CQ8" s="376" t="s">
        <v>18</v>
      </c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8"/>
      <c r="DC8" s="402" t="s">
        <v>16</v>
      </c>
      <c r="DD8" s="374"/>
      <c r="DE8" s="374"/>
      <c r="DF8" s="374"/>
      <c r="DG8" s="374"/>
      <c r="DH8" s="374"/>
      <c r="DI8" s="374"/>
      <c r="DJ8" s="374"/>
      <c r="DK8" s="410" t="s">
        <v>4</v>
      </c>
      <c r="DL8" s="391"/>
      <c r="DM8" s="391"/>
      <c r="DN8" s="391"/>
      <c r="DO8" s="391"/>
      <c r="DP8" s="391"/>
      <c r="DQ8" s="391"/>
      <c r="DR8" s="411"/>
      <c r="DS8" s="402" t="s">
        <v>6</v>
      </c>
      <c r="DT8" s="374"/>
      <c r="DU8" s="374"/>
      <c r="DV8" s="374"/>
      <c r="DW8" s="374"/>
      <c r="DX8" s="374"/>
      <c r="DY8" s="374"/>
      <c r="DZ8" s="374"/>
      <c r="EA8" s="374"/>
      <c r="EB8" s="374"/>
      <c r="EC8" s="374"/>
      <c r="ED8" s="374"/>
      <c r="EE8" s="374" t="s">
        <v>170</v>
      </c>
      <c r="EF8" s="374"/>
      <c r="EG8" s="374"/>
      <c r="EH8" s="374"/>
      <c r="EI8" s="374"/>
      <c r="EJ8" s="374"/>
      <c r="EK8" s="374"/>
      <c r="EL8" s="374"/>
      <c r="EM8" s="424"/>
      <c r="EN8" s="424"/>
      <c r="EO8" s="424"/>
      <c r="EP8" s="424"/>
      <c r="EQ8" s="374"/>
      <c r="ER8" s="374"/>
      <c r="ES8" s="419" t="s">
        <v>176</v>
      </c>
      <c r="ET8" s="419"/>
      <c r="EU8" s="419"/>
      <c r="EV8" s="419"/>
      <c r="EW8" s="419"/>
      <c r="EX8" s="419"/>
      <c r="EY8" s="440" t="s">
        <v>296</v>
      </c>
      <c r="EZ8" s="441"/>
      <c r="FA8" s="441"/>
      <c r="FB8" s="441"/>
      <c r="FC8" s="441"/>
      <c r="FD8" s="441"/>
      <c r="FE8" s="402" t="s">
        <v>363</v>
      </c>
      <c r="FF8" s="402"/>
      <c r="FG8" s="402"/>
      <c r="FH8" s="402"/>
      <c r="FI8" s="402"/>
      <c r="FJ8" s="402"/>
      <c r="FK8" s="402"/>
      <c r="FL8" s="402"/>
      <c r="FM8" s="402"/>
      <c r="FN8" s="402"/>
      <c r="FO8" s="402"/>
      <c r="FP8" s="402"/>
      <c r="FQ8" s="402"/>
      <c r="FR8" s="402"/>
      <c r="FS8" s="402" t="s">
        <v>207</v>
      </c>
      <c r="FT8" s="374"/>
      <c r="FU8" s="374"/>
      <c r="FV8" s="374"/>
      <c r="FW8" s="374"/>
      <c r="FX8" s="374"/>
      <c r="FY8" s="374"/>
      <c r="FZ8" s="374"/>
      <c r="GA8" s="374"/>
      <c r="GB8" s="374"/>
      <c r="GC8" s="374"/>
      <c r="GD8" s="374"/>
      <c r="GE8" s="374"/>
      <c r="GF8" s="374"/>
      <c r="GG8" s="374"/>
      <c r="GH8" s="374"/>
      <c r="GI8" s="402" t="s">
        <v>192</v>
      </c>
      <c r="GJ8" s="374"/>
      <c r="GK8" s="374"/>
      <c r="GL8" s="374"/>
      <c r="GM8" s="374"/>
      <c r="GN8" s="374"/>
      <c r="GO8" s="374"/>
      <c r="GP8" s="374"/>
      <c r="GQ8" s="374"/>
      <c r="GR8" s="374"/>
      <c r="GS8" s="374"/>
      <c r="GT8" s="374"/>
      <c r="GU8" s="374"/>
      <c r="GV8" s="374"/>
      <c r="GW8" s="374"/>
      <c r="GX8" s="374"/>
      <c r="GY8" s="374"/>
      <c r="GZ8" s="374"/>
      <c r="HA8" s="374"/>
      <c r="HB8" s="374"/>
      <c r="HC8" s="402" t="s">
        <v>15</v>
      </c>
      <c r="HD8" s="374"/>
      <c r="HE8" s="374"/>
      <c r="HF8" s="374"/>
      <c r="HG8" s="374"/>
      <c r="HH8" s="374"/>
      <c r="HI8" s="374"/>
      <c r="HJ8" s="374"/>
      <c r="HK8" s="402" t="s">
        <v>143</v>
      </c>
      <c r="HL8" s="402"/>
      <c r="HM8" s="402"/>
      <c r="HN8" s="402"/>
      <c r="HO8" s="402"/>
      <c r="HP8" s="402"/>
      <c r="HQ8" s="402" t="s">
        <v>185</v>
      </c>
      <c r="HR8" s="374"/>
      <c r="HS8" s="374"/>
      <c r="HT8" s="374"/>
      <c r="HU8" s="374"/>
      <c r="HV8" s="374"/>
      <c r="HW8" s="402" t="s">
        <v>282</v>
      </c>
      <c r="HX8" s="374"/>
      <c r="HY8" s="374"/>
      <c r="HZ8" s="374"/>
      <c r="IA8" s="374"/>
      <c r="IB8" s="374"/>
      <c r="IC8" s="374"/>
      <c r="ID8" s="374"/>
      <c r="IE8" s="374"/>
      <c r="IF8" s="374"/>
      <c r="IG8" s="374"/>
      <c r="IH8" s="374"/>
      <c r="II8" s="390" t="s">
        <v>175</v>
      </c>
      <c r="IJ8" s="391"/>
      <c r="IK8" s="391"/>
      <c r="IL8" s="391"/>
      <c r="IM8" s="391"/>
      <c r="IN8" s="391"/>
      <c r="IO8" s="391"/>
      <c r="IP8" s="391"/>
      <c r="IQ8" s="391"/>
      <c r="IR8" s="391"/>
      <c r="IS8" s="391"/>
      <c r="IT8" s="391"/>
      <c r="IU8" s="391"/>
      <c r="IV8" s="392"/>
      <c r="IW8" s="402" t="s">
        <v>19</v>
      </c>
      <c r="IX8" s="374"/>
      <c r="IY8" s="374"/>
      <c r="IZ8" s="374"/>
      <c r="JA8" s="374"/>
      <c r="JB8" s="374"/>
      <c r="JC8" s="374"/>
      <c r="JD8" s="374"/>
      <c r="JE8" s="374"/>
      <c r="JF8" s="374"/>
      <c r="JG8" s="402" t="s">
        <v>201</v>
      </c>
      <c r="JH8" s="402"/>
      <c r="JI8" s="402"/>
      <c r="JJ8" s="402"/>
      <c r="JK8" s="402"/>
      <c r="JL8" s="402"/>
      <c r="JM8" s="402"/>
      <c r="JN8" s="402"/>
      <c r="JO8" s="402"/>
      <c r="JP8" s="402"/>
      <c r="JQ8" s="402"/>
      <c r="JR8" s="402"/>
      <c r="JS8" s="402"/>
      <c r="JT8" s="402"/>
      <c r="JU8" s="402"/>
      <c r="JV8" s="402"/>
      <c r="JW8" s="402" t="s">
        <v>211</v>
      </c>
      <c r="JX8" s="374"/>
      <c r="JY8" s="374"/>
      <c r="JZ8" s="374"/>
      <c r="KA8" s="374"/>
      <c r="KB8" s="374"/>
      <c r="KC8" s="402" t="s">
        <v>210</v>
      </c>
      <c r="KD8" s="402"/>
      <c r="KE8" s="402"/>
      <c r="KF8" s="402"/>
      <c r="KG8" s="402"/>
      <c r="KH8" s="402"/>
      <c r="KI8" s="402" t="s">
        <v>208</v>
      </c>
      <c r="KJ8" s="374"/>
      <c r="KK8" s="374"/>
      <c r="KL8" s="374"/>
      <c r="KM8" s="374"/>
      <c r="KN8" s="374"/>
      <c r="KO8" s="374" t="s">
        <v>215</v>
      </c>
      <c r="KP8" s="374"/>
      <c r="KQ8" s="374"/>
      <c r="KR8" s="374"/>
      <c r="KS8" s="374"/>
      <c r="KT8" s="374"/>
      <c r="KU8" s="374" t="s">
        <v>220</v>
      </c>
      <c r="KV8" s="374"/>
      <c r="KW8" s="374"/>
      <c r="KX8" s="374"/>
      <c r="KY8" s="410" t="s">
        <v>219</v>
      </c>
      <c r="KZ8" s="391"/>
      <c r="LA8" s="391"/>
      <c r="LB8" s="391"/>
      <c r="LC8" s="391"/>
      <c r="LD8" s="411"/>
      <c r="LE8" s="374" t="s">
        <v>249</v>
      </c>
      <c r="LF8" s="374"/>
      <c r="LG8" s="374"/>
      <c r="LH8" s="374"/>
      <c r="LI8" s="376" t="s">
        <v>300</v>
      </c>
      <c r="LJ8" s="377"/>
      <c r="LK8" s="377"/>
      <c r="LL8" s="377"/>
      <c r="LM8" s="377"/>
      <c r="LN8" s="377"/>
      <c r="LO8" s="377"/>
      <c r="LP8" s="377"/>
      <c r="LQ8" s="377"/>
      <c r="LR8" s="377"/>
      <c r="LS8" s="377"/>
      <c r="LT8" s="378"/>
      <c r="LU8" s="374" t="s">
        <v>263</v>
      </c>
      <c r="LV8" s="374"/>
      <c r="LW8" s="374"/>
      <c r="LX8" s="374"/>
      <c r="LY8" s="374"/>
      <c r="LZ8" s="374"/>
      <c r="MA8" s="376" t="s">
        <v>274</v>
      </c>
      <c r="MB8" s="377"/>
      <c r="MC8" s="377"/>
      <c r="MD8" s="377"/>
      <c r="ME8" s="377"/>
      <c r="MF8" s="377"/>
      <c r="MG8" s="377"/>
      <c r="MH8" s="377"/>
      <c r="MI8" s="377"/>
      <c r="MJ8" s="378"/>
      <c r="MK8" s="374" t="s">
        <v>277</v>
      </c>
      <c r="ML8" s="374"/>
      <c r="MM8" s="374"/>
      <c r="MN8" s="374"/>
      <c r="MO8" s="374"/>
      <c r="MP8" s="374"/>
      <c r="MQ8" s="374" t="s">
        <v>280</v>
      </c>
      <c r="MR8" s="374"/>
      <c r="MS8" s="374"/>
      <c r="MT8" s="374"/>
      <c r="MU8" s="374" t="s">
        <v>284</v>
      </c>
      <c r="MV8" s="374"/>
      <c r="MW8" s="374"/>
      <c r="MX8" s="374"/>
      <c r="MY8" s="376" t="s">
        <v>293</v>
      </c>
      <c r="MZ8" s="377"/>
      <c r="NA8" s="377"/>
      <c r="NB8" s="378"/>
      <c r="NC8" s="376" t="s">
        <v>294</v>
      </c>
      <c r="ND8" s="377"/>
      <c r="NE8" s="377"/>
      <c r="NF8" s="378"/>
      <c r="NG8" s="376" t="s">
        <v>314</v>
      </c>
      <c r="NH8" s="377"/>
      <c r="NI8" s="377"/>
      <c r="NJ8" s="378"/>
      <c r="NK8" s="396" t="s">
        <v>317</v>
      </c>
      <c r="NL8" s="377"/>
      <c r="NM8" s="377"/>
      <c r="NN8" s="378"/>
      <c r="NO8" s="390" t="s">
        <v>352</v>
      </c>
      <c r="NP8" s="391"/>
      <c r="NQ8" s="391"/>
      <c r="NR8" s="391"/>
      <c r="NS8" s="391"/>
      <c r="NT8" s="391"/>
      <c r="NU8" s="398"/>
      <c r="NV8" s="398"/>
      <c r="NW8" s="391"/>
      <c r="NX8" s="392"/>
      <c r="NY8" s="390" t="s">
        <v>356</v>
      </c>
      <c r="NZ8" s="391"/>
      <c r="OA8" s="391"/>
      <c r="OB8" s="391"/>
      <c r="OC8" s="391"/>
      <c r="OD8" s="391"/>
      <c r="OE8" s="391"/>
      <c r="OF8" s="391"/>
      <c r="OG8" s="391"/>
      <c r="OH8" s="392"/>
      <c r="OI8" s="376" t="s">
        <v>366</v>
      </c>
      <c r="OJ8" s="377"/>
      <c r="OK8" s="377"/>
      <c r="OL8" s="377"/>
      <c r="OM8" s="377"/>
      <c r="ON8" s="377"/>
      <c r="OO8" s="377"/>
      <c r="OP8" s="378"/>
      <c r="OQ8" s="376" t="s">
        <v>373</v>
      </c>
      <c r="OR8" s="377"/>
      <c r="OS8" s="377"/>
      <c r="OT8" s="378"/>
    </row>
    <row r="9" spans="1:410" s="358" customFormat="1" ht="82.5" customHeight="1">
      <c r="A9" s="89"/>
      <c r="B9" s="89"/>
      <c r="C9" s="387" t="s">
        <v>161</v>
      </c>
      <c r="D9" s="387"/>
      <c r="E9" s="402" t="s">
        <v>190</v>
      </c>
      <c r="F9" s="402"/>
      <c r="G9" s="402"/>
      <c r="H9" s="387"/>
      <c r="I9" s="387" t="s">
        <v>163</v>
      </c>
      <c r="J9" s="387"/>
      <c r="K9" s="387" t="s">
        <v>239</v>
      </c>
      <c r="L9" s="387"/>
      <c r="M9" s="388" t="s">
        <v>438</v>
      </c>
      <c r="N9" s="389"/>
      <c r="O9" s="410" t="s">
        <v>439</v>
      </c>
      <c r="P9" s="411"/>
      <c r="Q9" s="414" t="s">
        <v>371</v>
      </c>
      <c r="R9" s="414"/>
      <c r="S9" s="402" t="s">
        <v>333</v>
      </c>
      <c r="T9" s="387"/>
      <c r="U9" s="410" t="s">
        <v>312</v>
      </c>
      <c r="V9" s="411"/>
      <c r="W9" s="387" t="s">
        <v>163</v>
      </c>
      <c r="X9" s="387"/>
      <c r="Y9" s="414" t="s">
        <v>396</v>
      </c>
      <c r="Z9" s="414"/>
      <c r="AA9" s="410" t="s">
        <v>380</v>
      </c>
      <c r="AB9" s="411"/>
      <c r="AC9" s="387" t="s">
        <v>163</v>
      </c>
      <c r="AD9" s="387"/>
      <c r="AE9" s="410" t="s">
        <v>267</v>
      </c>
      <c r="AF9" s="411"/>
      <c r="AG9" s="410" t="s">
        <v>256</v>
      </c>
      <c r="AH9" s="411"/>
      <c r="AI9" s="410" t="s">
        <v>257</v>
      </c>
      <c r="AJ9" s="411"/>
      <c r="AK9" s="410" t="s">
        <v>258</v>
      </c>
      <c r="AL9" s="411"/>
      <c r="AM9" s="410" t="s">
        <v>259</v>
      </c>
      <c r="AN9" s="411"/>
      <c r="AO9" s="410" t="s">
        <v>260</v>
      </c>
      <c r="AP9" s="411"/>
      <c r="AQ9" s="410" t="s">
        <v>261</v>
      </c>
      <c r="AR9" s="411"/>
      <c r="AS9" s="410" t="s">
        <v>262</v>
      </c>
      <c r="AT9" s="411"/>
      <c r="AU9" s="387" t="s">
        <v>163</v>
      </c>
      <c r="AV9" s="387"/>
      <c r="AW9" s="387" t="s">
        <v>161</v>
      </c>
      <c r="AX9" s="387"/>
      <c r="AY9" s="387"/>
      <c r="AZ9" s="387"/>
      <c r="BA9" s="402"/>
      <c r="BB9" s="387"/>
      <c r="BC9" s="387" t="s">
        <v>163</v>
      </c>
      <c r="BD9" s="387"/>
      <c r="BE9" s="402" t="s">
        <v>368</v>
      </c>
      <c r="BF9" s="402"/>
      <c r="BG9" s="402" t="s">
        <v>385</v>
      </c>
      <c r="BH9" s="402"/>
      <c r="BI9" s="402" t="s">
        <v>384</v>
      </c>
      <c r="BJ9" s="402"/>
      <c r="BK9" s="423" t="s">
        <v>389</v>
      </c>
      <c r="BL9" s="423"/>
      <c r="BM9" s="402" t="s">
        <v>383</v>
      </c>
      <c r="BN9" s="402"/>
      <c r="BO9" s="436" t="s">
        <v>390</v>
      </c>
      <c r="BP9" s="437"/>
      <c r="BQ9" s="402" t="s">
        <v>374</v>
      </c>
      <c r="BR9" s="402"/>
      <c r="BS9" s="387" t="s">
        <v>163</v>
      </c>
      <c r="BT9" s="387"/>
      <c r="BU9" s="387" t="s">
        <v>161</v>
      </c>
      <c r="BV9" s="387"/>
      <c r="BW9" s="402" t="s">
        <v>178</v>
      </c>
      <c r="BX9" s="402"/>
      <c r="BY9" s="402" t="s">
        <v>186</v>
      </c>
      <c r="BZ9" s="387"/>
      <c r="CA9" s="402" t="s">
        <v>194</v>
      </c>
      <c r="CB9" s="387"/>
      <c r="CC9" s="387" t="s">
        <v>163</v>
      </c>
      <c r="CD9" s="387"/>
      <c r="CE9" s="387" t="s">
        <v>161</v>
      </c>
      <c r="CF9" s="387"/>
      <c r="CG9" s="438" t="s">
        <v>379</v>
      </c>
      <c r="CH9" s="438"/>
      <c r="CI9" s="390" t="s">
        <v>372</v>
      </c>
      <c r="CJ9" s="392"/>
      <c r="CK9" s="438" t="s">
        <v>358</v>
      </c>
      <c r="CL9" s="438"/>
      <c r="CM9" s="450" t="s">
        <v>372</v>
      </c>
      <c r="CN9" s="451"/>
      <c r="CO9" s="387" t="s">
        <v>163</v>
      </c>
      <c r="CP9" s="387"/>
      <c r="CQ9" s="387" t="s">
        <v>161</v>
      </c>
      <c r="CR9" s="387"/>
      <c r="CS9" s="402" t="s">
        <v>323</v>
      </c>
      <c r="CT9" s="402"/>
      <c r="CU9" s="402" t="s">
        <v>308</v>
      </c>
      <c r="CV9" s="402"/>
      <c r="CW9" s="410" t="s">
        <v>437</v>
      </c>
      <c r="CX9" s="411"/>
      <c r="CY9" s="402" t="s">
        <v>324</v>
      </c>
      <c r="CZ9" s="402"/>
      <c r="DA9" s="387" t="s">
        <v>163</v>
      </c>
      <c r="DB9" s="387"/>
      <c r="DC9" s="387" t="s">
        <v>161</v>
      </c>
      <c r="DD9" s="387"/>
      <c r="DE9" s="387"/>
      <c r="DF9" s="387"/>
      <c r="DG9" s="387"/>
      <c r="DH9" s="387"/>
      <c r="DI9" s="387" t="s">
        <v>163</v>
      </c>
      <c r="DJ9" s="387"/>
      <c r="DK9" s="402" t="s">
        <v>166</v>
      </c>
      <c r="DL9" s="387"/>
      <c r="DM9" s="402" t="s">
        <v>167</v>
      </c>
      <c r="DN9" s="387"/>
      <c r="DO9" s="387" t="s">
        <v>168</v>
      </c>
      <c r="DP9" s="387"/>
      <c r="DQ9" s="390" t="s">
        <v>320</v>
      </c>
      <c r="DR9" s="392"/>
      <c r="DS9" s="387" t="s">
        <v>161</v>
      </c>
      <c r="DT9" s="387"/>
      <c r="DU9" s="444" t="s">
        <v>325</v>
      </c>
      <c r="DV9" s="444" t="s">
        <v>325</v>
      </c>
      <c r="DW9" s="402"/>
      <c r="DX9" s="402"/>
      <c r="DY9" s="402"/>
      <c r="DZ9" s="402"/>
      <c r="EA9" s="402"/>
      <c r="EB9" s="402"/>
      <c r="EC9" s="387" t="s">
        <v>163</v>
      </c>
      <c r="ED9" s="387"/>
      <c r="EE9" s="402"/>
      <c r="EF9" s="387"/>
      <c r="EG9" s="417" t="s">
        <v>307</v>
      </c>
      <c r="EH9" s="417"/>
      <c r="EI9" s="446" t="s">
        <v>394</v>
      </c>
      <c r="EJ9" s="447"/>
      <c r="EK9" s="436" t="s">
        <v>395</v>
      </c>
      <c r="EL9" s="437"/>
      <c r="EM9" s="436"/>
      <c r="EN9" s="437"/>
      <c r="EO9" s="436" t="s">
        <v>386</v>
      </c>
      <c r="EP9" s="437"/>
      <c r="EQ9" s="387" t="s">
        <v>163</v>
      </c>
      <c r="ER9" s="387"/>
      <c r="ES9" s="387" t="s">
        <v>161</v>
      </c>
      <c r="ET9" s="387"/>
      <c r="EU9" s="402"/>
      <c r="EV9" s="387"/>
      <c r="EW9" s="387" t="s">
        <v>163</v>
      </c>
      <c r="EX9" s="387"/>
      <c r="EY9" s="387" t="s">
        <v>161</v>
      </c>
      <c r="EZ9" s="387"/>
      <c r="FA9" s="402" t="s">
        <v>313</v>
      </c>
      <c r="FB9" s="402"/>
      <c r="FC9" s="402" t="s">
        <v>169</v>
      </c>
      <c r="FD9" s="402"/>
      <c r="FE9" s="387"/>
      <c r="FF9" s="387"/>
      <c r="FG9" s="388" t="s">
        <v>372</v>
      </c>
      <c r="FH9" s="389"/>
      <c r="FI9" s="402" t="s">
        <v>298</v>
      </c>
      <c r="FJ9" s="387"/>
      <c r="FK9" s="402" t="s">
        <v>288</v>
      </c>
      <c r="FL9" s="387"/>
      <c r="FM9" s="402" t="s">
        <v>332</v>
      </c>
      <c r="FN9" s="387"/>
      <c r="FO9" s="402"/>
      <c r="FP9" s="402"/>
      <c r="FQ9" s="387" t="s">
        <v>163</v>
      </c>
      <c r="FR9" s="387"/>
      <c r="FS9" s="387" t="s">
        <v>161</v>
      </c>
      <c r="FT9" s="387"/>
      <c r="FU9" s="439" t="s">
        <v>342</v>
      </c>
      <c r="FV9" s="402"/>
      <c r="FW9" s="402" t="s">
        <v>343</v>
      </c>
      <c r="FX9" s="402"/>
      <c r="FY9" s="402" t="s">
        <v>344</v>
      </c>
      <c r="FZ9" s="402"/>
      <c r="GA9" s="402" t="s">
        <v>345</v>
      </c>
      <c r="GB9" s="402"/>
      <c r="GC9" s="402" t="s">
        <v>327</v>
      </c>
      <c r="GD9" s="402"/>
      <c r="GE9" s="402" t="s">
        <v>328</v>
      </c>
      <c r="GF9" s="402"/>
      <c r="GG9" s="387" t="s">
        <v>163</v>
      </c>
      <c r="GH9" s="387"/>
      <c r="GI9" s="387" t="s">
        <v>351</v>
      </c>
      <c r="GJ9" s="387"/>
      <c r="GK9" s="414" t="s">
        <v>236</v>
      </c>
      <c r="GL9" s="414"/>
      <c r="GM9" s="414" t="s">
        <v>346</v>
      </c>
      <c r="GN9" s="414"/>
      <c r="GO9" s="414" t="s">
        <v>347</v>
      </c>
      <c r="GP9" s="414"/>
      <c r="GQ9" s="414" t="s">
        <v>348</v>
      </c>
      <c r="GR9" s="414"/>
      <c r="GS9" s="414" t="s">
        <v>357</v>
      </c>
      <c r="GT9" s="414"/>
      <c r="GU9" s="414" t="s">
        <v>235</v>
      </c>
      <c r="GV9" s="414"/>
      <c r="GW9" s="414" t="s">
        <v>359</v>
      </c>
      <c r="GX9" s="414"/>
      <c r="GY9" s="414" t="s">
        <v>329</v>
      </c>
      <c r="GZ9" s="414"/>
      <c r="HA9" s="387" t="s">
        <v>163</v>
      </c>
      <c r="HB9" s="387"/>
      <c r="HC9" s="387" t="s">
        <v>161</v>
      </c>
      <c r="HD9" s="387"/>
      <c r="HE9" s="402"/>
      <c r="HF9" s="402"/>
      <c r="HG9" s="402"/>
      <c r="HH9" s="387"/>
      <c r="HI9" s="387" t="s">
        <v>163</v>
      </c>
      <c r="HJ9" s="387"/>
      <c r="HK9" s="442" t="s">
        <v>382</v>
      </c>
      <c r="HL9" s="443"/>
      <c r="HM9" s="445" t="s">
        <v>387</v>
      </c>
      <c r="HN9" s="445"/>
      <c r="HO9" s="387" t="s">
        <v>163</v>
      </c>
      <c r="HP9" s="387"/>
      <c r="HQ9" s="414" t="s">
        <v>305</v>
      </c>
      <c r="HR9" s="414"/>
      <c r="HS9" s="414" t="s">
        <v>243</v>
      </c>
      <c r="HT9" s="414"/>
      <c r="HU9" s="387" t="s">
        <v>163</v>
      </c>
      <c r="HV9" s="387"/>
      <c r="HW9" s="387" t="s">
        <v>161</v>
      </c>
      <c r="HX9" s="387"/>
      <c r="HY9" s="417" t="s">
        <v>187</v>
      </c>
      <c r="HZ9" s="401"/>
      <c r="IA9" s="402" t="s">
        <v>188</v>
      </c>
      <c r="IB9" s="387"/>
      <c r="IC9" s="401" t="s">
        <v>218</v>
      </c>
      <c r="ID9" s="401"/>
      <c r="IE9" s="402" t="s">
        <v>319</v>
      </c>
      <c r="IF9" s="402"/>
      <c r="IG9" s="387" t="s">
        <v>163</v>
      </c>
      <c r="IH9" s="387"/>
      <c r="II9" s="390" t="s">
        <v>285</v>
      </c>
      <c r="IJ9" s="392"/>
      <c r="IK9" s="390" t="s">
        <v>289</v>
      </c>
      <c r="IL9" s="392"/>
      <c r="IM9" s="390" t="s">
        <v>290</v>
      </c>
      <c r="IN9" s="392"/>
      <c r="IO9" s="390" t="s">
        <v>334</v>
      </c>
      <c r="IP9" s="392"/>
      <c r="IQ9" s="390"/>
      <c r="IR9" s="392"/>
      <c r="IS9" s="394"/>
      <c r="IT9" s="395"/>
      <c r="IU9" s="394" t="s">
        <v>163</v>
      </c>
      <c r="IV9" s="395"/>
      <c r="IW9" s="387" t="s">
        <v>161</v>
      </c>
      <c r="IX9" s="387"/>
      <c r="IY9" s="415" t="s">
        <v>435</v>
      </c>
      <c r="IZ9" s="416"/>
      <c r="JA9" s="415" t="s">
        <v>377</v>
      </c>
      <c r="JB9" s="416"/>
      <c r="JC9" s="415" t="s">
        <v>362</v>
      </c>
      <c r="JD9" s="416"/>
      <c r="JE9" s="387" t="s">
        <v>163</v>
      </c>
      <c r="JF9" s="387"/>
      <c r="JG9" s="387" t="s">
        <v>349</v>
      </c>
      <c r="JH9" s="387"/>
      <c r="JI9" s="387" t="s">
        <v>350</v>
      </c>
      <c r="JJ9" s="387"/>
      <c r="JK9" s="402" t="s">
        <v>452</v>
      </c>
      <c r="JL9" s="387"/>
      <c r="JM9" s="388" t="s">
        <v>453</v>
      </c>
      <c r="JN9" s="389"/>
      <c r="JO9" s="402" t="s">
        <v>378</v>
      </c>
      <c r="JP9" s="402"/>
      <c r="JQ9" s="402" t="s">
        <v>393</v>
      </c>
      <c r="JR9" s="387"/>
      <c r="JS9" s="415" t="s">
        <v>298</v>
      </c>
      <c r="JT9" s="416"/>
      <c r="JU9" s="387" t="s">
        <v>202</v>
      </c>
      <c r="JV9" s="387"/>
      <c r="JW9" s="387" t="s">
        <v>161</v>
      </c>
      <c r="JX9" s="387"/>
      <c r="JY9" s="402" t="s">
        <v>308</v>
      </c>
      <c r="JZ9" s="387"/>
      <c r="KA9" s="387" t="s">
        <v>163</v>
      </c>
      <c r="KB9" s="387"/>
      <c r="KC9" s="399" t="s">
        <v>306</v>
      </c>
      <c r="KD9" s="400"/>
      <c r="KE9" s="399" t="s">
        <v>287</v>
      </c>
      <c r="KF9" s="400"/>
      <c r="KG9" s="387" t="s">
        <v>163</v>
      </c>
      <c r="KH9" s="387"/>
      <c r="KI9" s="399" t="s">
        <v>310</v>
      </c>
      <c r="KJ9" s="408"/>
      <c r="KK9" s="375" t="s">
        <v>308</v>
      </c>
      <c r="KL9" s="375"/>
      <c r="KM9" s="387" t="s">
        <v>163</v>
      </c>
      <c r="KN9" s="387"/>
      <c r="KO9" s="414" t="s">
        <v>436</v>
      </c>
      <c r="KP9" s="414"/>
      <c r="KQ9" s="409"/>
      <c r="KR9" s="409"/>
      <c r="KS9" s="375" t="s">
        <v>163</v>
      </c>
      <c r="KT9" s="375"/>
      <c r="KU9" s="375" t="s">
        <v>206</v>
      </c>
      <c r="KV9" s="375"/>
      <c r="KW9" s="375" t="s">
        <v>163</v>
      </c>
      <c r="KX9" s="375"/>
      <c r="KY9" s="405"/>
      <c r="KZ9" s="406"/>
      <c r="LA9" s="410"/>
      <c r="LB9" s="411"/>
      <c r="LC9" s="412" t="s">
        <v>163</v>
      </c>
      <c r="LD9" s="413"/>
      <c r="LE9" s="375" t="s">
        <v>206</v>
      </c>
      <c r="LF9" s="375"/>
      <c r="LG9" s="375" t="s">
        <v>163</v>
      </c>
      <c r="LH9" s="375"/>
      <c r="LI9" s="374" t="s">
        <v>281</v>
      </c>
      <c r="LJ9" s="375"/>
      <c r="LK9" s="405" t="s">
        <v>297</v>
      </c>
      <c r="LL9" s="406"/>
      <c r="LM9" s="405" t="s">
        <v>322</v>
      </c>
      <c r="LN9" s="406"/>
      <c r="LO9" s="407" t="s">
        <v>362</v>
      </c>
      <c r="LP9" s="406"/>
      <c r="LQ9" s="403" t="s">
        <v>369</v>
      </c>
      <c r="LR9" s="404"/>
      <c r="LS9" s="375" t="s">
        <v>163</v>
      </c>
      <c r="LT9" s="375"/>
      <c r="LU9" s="374" t="s">
        <v>265</v>
      </c>
      <c r="LV9" s="374"/>
      <c r="LW9" s="374" t="s">
        <v>266</v>
      </c>
      <c r="LX9" s="374"/>
      <c r="LY9" s="375" t="s">
        <v>202</v>
      </c>
      <c r="LZ9" s="375"/>
      <c r="MA9" s="374" t="s">
        <v>388</v>
      </c>
      <c r="MB9" s="374"/>
      <c r="MC9" s="375" t="s">
        <v>331</v>
      </c>
      <c r="MD9" s="375"/>
      <c r="ME9" s="375" t="s">
        <v>297</v>
      </c>
      <c r="MF9" s="375"/>
      <c r="MG9" s="375" t="s">
        <v>365</v>
      </c>
      <c r="MH9" s="375"/>
      <c r="MI9" s="375" t="s">
        <v>202</v>
      </c>
      <c r="MJ9" s="375"/>
      <c r="MK9" s="380" t="s">
        <v>278</v>
      </c>
      <c r="ML9" s="381"/>
      <c r="MM9" s="382" t="s">
        <v>292</v>
      </c>
      <c r="MN9" s="382"/>
      <c r="MO9" s="375" t="s">
        <v>202</v>
      </c>
      <c r="MP9" s="375"/>
      <c r="MQ9" s="374" t="s">
        <v>297</v>
      </c>
      <c r="MR9" s="374"/>
      <c r="MS9" s="375" t="s">
        <v>202</v>
      </c>
      <c r="MT9" s="375"/>
      <c r="MU9" s="374"/>
      <c r="MV9" s="374"/>
      <c r="MW9" s="375" t="s">
        <v>202</v>
      </c>
      <c r="MX9" s="375"/>
      <c r="MY9" s="379" t="s">
        <v>434</v>
      </c>
      <c r="MZ9" s="379"/>
      <c r="NA9" s="375" t="s">
        <v>202</v>
      </c>
      <c r="NB9" s="375"/>
      <c r="NC9" s="374" t="s">
        <v>233</v>
      </c>
      <c r="ND9" s="374"/>
      <c r="NE9" s="375" t="s">
        <v>202</v>
      </c>
      <c r="NF9" s="375"/>
      <c r="NG9" s="374" t="s">
        <v>315</v>
      </c>
      <c r="NH9" s="374"/>
      <c r="NI9" s="375" t="s">
        <v>202</v>
      </c>
      <c r="NJ9" s="375"/>
      <c r="NK9" s="397" t="s">
        <v>318</v>
      </c>
      <c r="NL9" s="374"/>
      <c r="NM9" s="375" t="s">
        <v>202</v>
      </c>
      <c r="NN9" s="375"/>
      <c r="NO9" s="393" t="s">
        <v>353</v>
      </c>
      <c r="NP9" s="384"/>
      <c r="NQ9" s="390" t="s">
        <v>354</v>
      </c>
      <c r="NR9" s="392"/>
      <c r="NS9" s="390" t="s">
        <v>355</v>
      </c>
      <c r="NT9" s="392"/>
      <c r="NU9" s="385" t="s">
        <v>391</v>
      </c>
      <c r="NV9" s="386"/>
      <c r="NW9" s="394" t="s">
        <v>202</v>
      </c>
      <c r="NX9" s="395"/>
      <c r="NY9" s="393" t="s">
        <v>337</v>
      </c>
      <c r="NZ9" s="384"/>
      <c r="OA9" s="393" t="s">
        <v>338</v>
      </c>
      <c r="OB9" s="384"/>
      <c r="OC9" s="393" t="s">
        <v>339</v>
      </c>
      <c r="OD9" s="384"/>
      <c r="OE9" s="383" t="s">
        <v>375</v>
      </c>
      <c r="OF9" s="384"/>
      <c r="OG9" s="394" t="s">
        <v>202</v>
      </c>
      <c r="OH9" s="395"/>
      <c r="OI9" s="382" t="s">
        <v>367</v>
      </c>
      <c r="OJ9" s="382"/>
      <c r="OK9" s="373" t="s">
        <v>376</v>
      </c>
      <c r="OL9" s="372"/>
      <c r="OM9" s="371" t="s">
        <v>381</v>
      </c>
      <c r="ON9" s="372"/>
      <c r="OO9" s="375" t="s">
        <v>202</v>
      </c>
      <c r="OP9" s="375"/>
      <c r="OQ9" s="374"/>
      <c r="OR9" s="374"/>
      <c r="OS9" s="375" t="s">
        <v>202</v>
      </c>
      <c r="OT9" s="375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65" t="s">
        <v>164</v>
      </c>
      <c r="EN10" s="365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284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/>
      <c r="AB11" s="285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/>
      <c r="AH11" s="71"/>
      <c r="AI11" s="122"/>
      <c r="AJ11" s="122"/>
      <c r="AK11" s="326">
        <v>100</v>
      </c>
      <c r="AL11" s="327">
        <v>30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100</v>
      </c>
      <c r="AV11" s="4">
        <f t="shared" ref="AV11:AV42" si="2">AF11+AH11+AJ11+AL11+AN11+AP11+AR11+AT11</f>
        <v>30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5"/>
      <c r="BH11" s="296"/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8"/>
      <c r="CI11" s="91">
        <v>20.6</v>
      </c>
      <c r="CJ11" s="328">
        <v>6.5</v>
      </c>
      <c r="CK11" s="299"/>
      <c r="CL11" s="299"/>
      <c r="CM11" s="329">
        <v>5.15</v>
      </c>
      <c r="CN11" s="330">
        <v>1.5</v>
      </c>
      <c r="CO11" s="8">
        <f>CG11+CI11+CK11+CM11</f>
        <v>25.75</v>
      </c>
      <c r="CP11" s="8">
        <f>CH11+CJ11+CL11+CN11</f>
        <v>8</v>
      </c>
      <c r="CQ11" s="350">
        <v>247.40625</v>
      </c>
      <c r="CR11" s="300"/>
      <c r="CS11" s="300"/>
      <c r="CT11" s="301"/>
      <c r="CU11" s="351">
        <v>18.556701030927837</v>
      </c>
      <c r="CV11" s="302"/>
      <c r="CW11" s="352">
        <v>63.814432989690722</v>
      </c>
      <c r="CX11" s="301"/>
      <c r="CY11" s="301"/>
      <c r="CZ11" s="301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31">
        <v>42.371134020618562</v>
      </c>
      <c r="DL11" s="331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31">
        <v>41.1</v>
      </c>
      <c r="DP11" s="331">
        <v>13.700000000000001</v>
      </c>
      <c r="DQ11" s="332"/>
      <c r="DR11" s="332"/>
      <c r="DS11" s="8"/>
      <c r="DT11" s="8"/>
      <c r="DU11" s="303"/>
      <c r="DV11" s="304"/>
      <c r="DW11" s="304"/>
      <c r="DX11" s="304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3">
        <v>40.21</v>
      </c>
      <c r="EH11" s="334">
        <v>10.0525</v>
      </c>
      <c r="EI11" s="94">
        <v>154.63917525773195</v>
      </c>
      <c r="EJ11" s="94">
        <v>38.659793814432987</v>
      </c>
      <c r="EK11" s="329">
        <v>53.608247422680414</v>
      </c>
      <c r="EL11" s="335">
        <v>13.402061855670103</v>
      </c>
      <c r="EM11" s="336"/>
      <c r="EN11" s="336"/>
      <c r="EO11" s="336"/>
      <c r="EP11" s="336"/>
      <c r="EQ11" s="8">
        <f>EE11+EG11+EI11+EK11+EM11+EO11</f>
        <v>248.45742268041238</v>
      </c>
      <c r="ER11" s="8">
        <f>EF11+EH11+EJ11+EL11</f>
        <v>62.114355670103095</v>
      </c>
      <c r="ES11" s="302"/>
      <c r="ET11" s="302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3">
        <v>26</v>
      </c>
      <c r="FB11" s="337">
        <v>0</v>
      </c>
      <c r="FC11" s="114">
        <v>0</v>
      </c>
      <c r="FD11" s="330">
        <v>0</v>
      </c>
      <c r="FE11" s="8"/>
      <c r="FF11" s="8"/>
      <c r="FG11" s="306"/>
      <c r="FH11" s="307"/>
      <c r="FI11" s="8"/>
      <c r="FJ11" s="8"/>
      <c r="FK11" s="8"/>
      <c r="FL11" s="8"/>
      <c r="FM11" s="330"/>
      <c r="FN11" s="330"/>
      <c r="FO11" s="4"/>
      <c r="FP11" s="8"/>
      <c r="FQ11" s="308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9"/>
      <c r="GJ11" s="309"/>
      <c r="GK11" s="297"/>
      <c r="GL11" s="297"/>
      <c r="GM11" s="310"/>
      <c r="GN11" s="311"/>
      <c r="GO11" s="299"/>
      <c r="GP11" s="312"/>
      <c r="GQ11" s="312"/>
      <c r="GR11" s="312"/>
      <c r="GS11" s="311"/>
      <c r="GT11" s="311"/>
      <c r="GU11" s="311"/>
      <c r="GV11" s="311"/>
      <c r="GW11" s="311"/>
      <c r="GX11" s="311"/>
      <c r="GY11" s="311"/>
      <c r="GZ11" s="311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4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3.3</v>
      </c>
      <c r="HZ11" s="338">
        <v>0.82499999999999996</v>
      </c>
      <c r="IA11" s="313"/>
      <c r="IB11" s="305"/>
      <c r="IC11" s="340">
        <v>12</v>
      </c>
      <c r="ID11" s="130">
        <v>3</v>
      </c>
      <c r="IE11" s="314"/>
      <c r="IF11" s="8"/>
      <c r="IG11" s="8">
        <f>HW11+HY11+IA11+IC11+IE11</f>
        <v>15.3</v>
      </c>
      <c r="IH11" s="8">
        <f>HX11+HZ11+IB11+ID11+IF11</f>
        <v>3.8250000000000002</v>
      </c>
      <c r="II11" s="8"/>
      <c r="IJ11" s="8"/>
      <c r="IK11" s="8"/>
      <c r="IL11" s="8"/>
      <c r="IM11" s="4"/>
      <c r="IN11" s="304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5"/>
      <c r="JD11" s="285"/>
      <c r="JE11" s="8">
        <f>IY11+JA11+JC11</f>
        <v>20.62</v>
      </c>
      <c r="JF11" s="8">
        <f>IZ11+JB11+JD11</f>
        <v>0</v>
      </c>
      <c r="JG11" s="338">
        <v>6.5372000000000003</v>
      </c>
      <c r="JH11" s="338">
        <v>1</v>
      </c>
      <c r="JI11" s="338">
        <v>6.5373000000000001</v>
      </c>
      <c r="JJ11" s="338">
        <v>1</v>
      </c>
      <c r="JK11" s="338">
        <v>51.55</v>
      </c>
      <c r="JL11" s="338">
        <v>11</v>
      </c>
      <c r="JM11" s="91">
        <v>0</v>
      </c>
      <c r="JN11" s="338">
        <v>0</v>
      </c>
      <c r="JO11" s="91">
        <v>26.8</v>
      </c>
      <c r="JP11" s="338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30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1">
        <v>24.38</v>
      </c>
      <c r="LJ11" s="342">
        <v>0</v>
      </c>
      <c r="LK11" s="343">
        <v>24.02</v>
      </c>
      <c r="LL11" s="344">
        <v>0</v>
      </c>
      <c r="LM11" s="343">
        <v>6.6</v>
      </c>
      <c r="LN11" s="345">
        <v>0</v>
      </c>
      <c r="LO11" s="75"/>
      <c r="LP11" s="362"/>
      <c r="LQ11" s="323"/>
      <c r="LR11" s="323"/>
      <c r="LS11" s="4">
        <f>LM11+LK11+LI11+LO11+LQ11</f>
        <v>55</v>
      </c>
      <c r="LT11" s="4">
        <f>LN11+LL11+LJ11+LR11</f>
        <v>0</v>
      </c>
      <c r="LU11" s="324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53"/>
      <c r="MD11" s="325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47">
        <v>0</v>
      </c>
      <c r="ML11" s="92">
        <v>0</v>
      </c>
      <c r="MM11" s="114">
        <v>0</v>
      </c>
      <c r="MN11" s="348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9">
        <v>0</v>
      </c>
      <c r="NA11" s="4">
        <f>MY11</f>
        <v>0</v>
      </c>
      <c r="NB11" s="4">
        <f>MZ11</f>
        <v>0</v>
      </c>
      <c r="NC11" s="302"/>
      <c r="ND11" s="302"/>
      <c r="NE11" s="302">
        <f>NC11</f>
        <v>0</v>
      </c>
      <c r="NF11" s="302">
        <f>ND11</f>
        <v>0</v>
      </c>
      <c r="NG11" s="302"/>
      <c r="NH11" s="302"/>
      <c r="NI11" s="302">
        <f>NG11</f>
        <v>0</v>
      </c>
      <c r="NJ11" s="302">
        <f>NH11</f>
        <v>0</v>
      </c>
      <c r="NK11" s="297"/>
      <c r="NL11" s="302"/>
      <c r="NM11" s="302">
        <f>NK11</f>
        <v>0</v>
      </c>
      <c r="NN11" s="302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61">
        <v>0</v>
      </c>
      <c r="NV11" s="361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60">
        <v>0</v>
      </c>
      <c r="OB11" s="74"/>
      <c r="OC11" s="360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2"/>
      <c r="OK11" s="354">
        <v>0</v>
      </c>
      <c r="OL11" s="302"/>
      <c r="OM11" s="196">
        <v>0</v>
      </c>
      <c r="ON11" s="302"/>
      <c r="OO11" s="302">
        <f>OI11+OK11</f>
        <v>0</v>
      </c>
      <c r="OP11" s="302">
        <f>OJ11+OL11</f>
        <v>0</v>
      </c>
      <c r="OQ11" s="302"/>
      <c r="OR11" s="302"/>
      <c r="OS11" s="302">
        <f t="shared" ref="OS11:OS42" si="13">OQ11</f>
        <v>0</v>
      </c>
      <c r="OT11" s="302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/>
      <c r="AB12" s="285"/>
      <c r="AC12" s="8">
        <f t="shared" ref="AC12:AC75" si="17">Y12+AA12</f>
        <v>0</v>
      </c>
      <c r="AD12" s="8">
        <f t="shared" ref="AD12:AD75" si="18">Z12+AB12</f>
        <v>0</v>
      </c>
      <c r="AE12" s="71">
        <v>0</v>
      </c>
      <c r="AF12" s="71">
        <v>0</v>
      </c>
      <c r="AG12" s="71"/>
      <c r="AH12" s="71"/>
      <c r="AI12" s="122"/>
      <c r="AJ12" s="122"/>
      <c r="AK12" s="326">
        <v>100</v>
      </c>
      <c r="AL12" s="327">
        <v>30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100</v>
      </c>
      <c r="AV12" s="4">
        <f t="shared" si="2"/>
        <v>30</v>
      </c>
      <c r="AW12" s="78"/>
      <c r="AX12" s="78"/>
      <c r="AY12" s="315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5"/>
      <c r="BH12" s="296"/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8"/>
      <c r="CI12" s="91">
        <v>20.6</v>
      </c>
      <c r="CJ12" s="328">
        <v>6.5</v>
      </c>
      <c r="CK12" s="299"/>
      <c r="CL12" s="299"/>
      <c r="CM12" s="329">
        <v>5.15</v>
      </c>
      <c r="CN12" s="330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50">
        <v>247.40625</v>
      </c>
      <c r="CR12" s="300"/>
      <c r="CS12" s="300"/>
      <c r="CT12" s="301"/>
      <c r="CU12" s="351">
        <v>18.556701030927837</v>
      </c>
      <c r="CV12" s="302"/>
      <c r="CW12" s="352">
        <v>63.814432989690722</v>
      </c>
      <c r="CX12" s="301"/>
      <c r="CY12" s="301"/>
      <c r="CZ12" s="301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31">
        <v>42.371134020618562</v>
      </c>
      <c r="DL12" s="331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31">
        <v>41.1</v>
      </c>
      <c r="DP12" s="331">
        <v>13.700000000000001</v>
      </c>
      <c r="DQ12" s="332"/>
      <c r="DR12" s="332"/>
      <c r="DS12" s="8"/>
      <c r="DT12" s="8"/>
      <c r="DU12" s="303"/>
      <c r="DV12" s="304"/>
      <c r="DW12" s="304"/>
      <c r="DX12" s="304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3">
        <v>40.21</v>
      </c>
      <c r="EH12" s="334">
        <v>10.0525</v>
      </c>
      <c r="EI12" s="94">
        <v>154.63917525773195</v>
      </c>
      <c r="EJ12" s="94">
        <v>38.659793814432987</v>
      </c>
      <c r="EK12" s="329">
        <v>53.608247422680414</v>
      </c>
      <c r="EL12" s="335">
        <v>13.402061855670103</v>
      </c>
      <c r="EM12" s="336"/>
      <c r="EN12" s="336"/>
      <c r="EO12" s="336"/>
      <c r="EP12" s="336"/>
      <c r="EQ12" s="8">
        <f t="shared" ref="EQ12:EQ75" si="31">EE12+EG12+EI12+EK12+EM12+EO12</f>
        <v>248.45742268041238</v>
      </c>
      <c r="ER12" s="8">
        <f t="shared" ref="ER12:ER43" si="32">EF12+EH12+EJ12+EL12</f>
        <v>62.114355670103095</v>
      </c>
      <c r="ES12" s="302"/>
      <c r="ET12" s="302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3">
        <v>26</v>
      </c>
      <c r="FB12" s="337">
        <v>0</v>
      </c>
      <c r="FC12" s="114">
        <v>0</v>
      </c>
      <c r="FD12" s="330">
        <v>0</v>
      </c>
      <c r="FE12" s="8"/>
      <c r="FF12" s="8"/>
      <c r="FG12" s="306"/>
      <c r="FH12" s="307"/>
      <c r="FI12" s="8"/>
      <c r="FJ12" s="8"/>
      <c r="FK12" s="8"/>
      <c r="FL12" s="8"/>
      <c r="FM12" s="330"/>
      <c r="FN12" s="330"/>
      <c r="FO12" s="4"/>
      <c r="FP12" s="8"/>
      <c r="FQ12" s="308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9"/>
      <c r="GJ12" s="309"/>
      <c r="GK12" s="297"/>
      <c r="GL12" s="297"/>
      <c r="GM12" s="310"/>
      <c r="GN12" s="311"/>
      <c r="GO12" s="299"/>
      <c r="GP12" s="312"/>
      <c r="GQ12" s="312"/>
      <c r="GR12" s="312"/>
      <c r="GS12" s="311"/>
      <c r="GT12" s="311"/>
      <c r="GU12" s="311"/>
      <c r="GV12" s="311"/>
      <c r="GW12" s="311"/>
      <c r="GX12" s="311"/>
      <c r="GY12" s="311"/>
      <c r="GZ12" s="311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4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3.3</v>
      </c>
      <c r="HZ12" s="338">
        <v>0.82499999999999996</v>
      </c>
      <c r="IA12" s="313"/>
      <c r="IB12" s="305"/>
      <c r="IC12" s="340">
        <v>12</v>
      </c>
      <c r="ID12" s="130">
        <v>3</v>
      </c>
      <c r="IE12" s="314"/>
      <c r="IF12" s="314"/>
      <c r="IG12" s="8">
        <f>HW12+HY12+IA12+IC12+IE12</f>
        <v>15.3</v>
      </c>
      <c r="IH12" s="8">
        <f t="shared" ref="IH12:IH75" si="45">HX12+HZ12+IB12+ID12+IF12</f>
        <v>3.8250000000000002</v>
      </c>
      <c r="II12" s="8"/>
      <c r="IJ12" s="8"/>
      <c r="IK12" s="8"/>
      <c r="IL12" s="8"/>
      <c r="IM12" s="4"/>
      <c r="IN12" s="304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5"/>
      <c r="JD12" s="285"/>
      <c r="JE12" s="8">
        <f t="shared" ref="JE12:JE75" si="46">IY12+JA12+JC12</f>
        <v>20.62</v>
      </c>
      <c r="JF12" s="8">
        <f t="shared" ref="JF12:JF75" si="47">IZ12+JB12+JD12</f>
        <v>0</v>
      </c>
      <c r="JG12" s="338">
        <v>6.5372000000000003</v>
      </c>
      <c r="JH12" s="338">
        <v>1</v>
      </c>
      <c r="JI12" s="338">
        <v>6.5373000000000001</v>
      </c>
      <c r="JJ12" s="338">
        <v>1</v>
      </c>
      <c r="JK12" s="338">
        <v>51.55</v>
      </c>
      <c r="JL12" s="338">
        <v>11</v>
      </c>
      <c r="JM12" s="91">
        <v>0</v>
      </c>
      <c r="JN12" s="338">
        <v>0</v>
      </c>
      <c r="JO12" s="91">
        <v>26.8</v>
      </c>
      <c r="JP12" s="338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30"/>
      <c r="KP12" s="4"/>
      <c r="KQ12" s="4"/>
      <c r="KR12" s="4"/>
      <c r="KS12" s="1">
        <f t="shared" ref="KS12:KS75" si="51">KO12+KQ12</f>
        <v>0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341">
        <v>24.38</v>
      </c>
      <c r="LJ12" s="342">
        <v>0</v>
      </c>
      <c r="LK12" s="343">
        <v>24.02</v>
      </c>
      <c r="LL12" s="344">
        <v>0</v>
      </c>
      <c r="LM12" s="343">
        <v>6.6</v>
      </c>
      <c r="LN12" s="346">
        <v>0</v>
      </c>
      <c r="LO12" s="75"/>
      <c r="LP12" s="362"/>
      <c r="LQ12" s="323"/>
      <c r="LR12" s="323"/>
      <c r="LS12" s="4">
        <f t="shared" ref="LS12:LS43" si="59">LM12+LK12+LI12+LO12</f>
        <v>55</v>
      </c>
      <c r="LT12" s="4">
        <f t="shared" ref="LT12:LT75" si="60">LN12+LL12+LJ12+LR12</f>
        <v>0</v>
      </c>
      <c r="LU12" s="324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53"/>
      <c r="MD12" s="325"/>
      <c r="ME12" s="75"/>
      <c r="MF12" s="4"/>
      <c r="MG12" s="9"/>
      <c r="MH12" s="4"/>
      <c r="MI12" s="4">
        <f t="shared" ref="MI12:MI75" si="63">MA12+MC12+ME12+MG12</f>
        <v>0</v>
      </c>
      <c r="MJ12" s="4">
        <f t="shared" ref="MJ12:MJ75" si="64">MD12+MB12+MF12+MH12</f>
        <v>0</v>
      </c>
      <c r="MK12" s="347">
        <v>0</v>
      </c>
      <c r="ML12" s="92">
        <v>0</v>
      </c>
      <c r="MM12" s="114">
        <v>0</v>
      </c>
      <c r="MN12" s="348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9">
        <v>0</v>
      </c>
      <c r="NA12" s="4">
        <f t="shared" ref="NA12:NA75" si="71">MY12</f>
        <v>0</v>
      </c>
      <c r="NB12" s="4">
        <f t="shared" ref="NB12:NB75" si="72">MZ12</f>
        <v>0</v>
      </c>
      <c r="NC12" s="302"/>
      <c r="ND12" s="302"/>
      <c r="NE12" s="302">
        <f t="shared" ref="NE12:NE75" si="73">NC12</f>
        <v>0</v>
      </c>
      <c r="NF12" s="302">
        <f t="shared" ref="NF12:NF75" si="74">ND12</f>
        <v>0</v>
      </c>
      <c r="NG12" s="302"/>
      <c r="NH12" s="302"/>
      <c r="NI12" s="302">
        <f t="shared" ref="NI12:NI75" si="75">NG12</f>
        <v>0</v>
      </c>
      <c r="NJ12" s="302">
        <f t="shared" ref="NJ12:NJ75" si="76">NH12</f>
        <v>0</v>
      </c>
      <c r="NK12" s="297"/>
      <c r="NL12" s="302"/>
      <c r="NM12" s="302">
        <f t="shared" ref="NM12:NM75" si="77">NK12</f>
        <v>0</v>
      </c>
      <c r="NN12" s="302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61">
        <v>0</v>
      </c>
      <c r="NV12" s="361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60">
        <v>0</v>
      </c>
      <c r="OB12" s="74"/>
      <c r="OC12" s="360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2"/>
      <c r="OK12" s="354">
        <v>0</v>
      </c>
      <c r="OL12" s="302"/>
      <c r="OM12" s="196">
        <v>0</v>
      </c>
      <c r="ON12" s="302"/>
      <c r="OO12" s="302">
        <f t="shared" ref="OO12:OO75" si="82">OI12+OK12</f>
        <v>0</v>
      </c>
      <c r="OP12" s="302">
        <f t="shared" ref="OP12:OP75" si="83">OJ12+OL12</f>
        <v>0</v>
      </c>
      <c r="OQ12" s="302"/>
      <c r="OR12" s="302"/>
      <c r="OS12" s="302">
        <f t="shared" si="13"/>
        <v>0</v>
      </c>
      <c r="OT12" s="302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/>
      <c r="AB13" s="285"/>
      <c r="AC13" s="8">
        <f t="shared" si="17"/>
        <v>0</v>
      </c>
      <c r="AD13" s="8">
        <f t="shared" si="18"/>
        <v>0</v>
      </c>
      <c r="AE13" s="71">
        <v>0</v>
      </c>
      <c r="AF13" s="71">
        <v>0</v>
      </c>
      <c r="AG13" s="71"/>
      <c r="AH13" s="71"/>
      <c r="AI13" s="122"/>
      <c r="AJ13" s="122"/>
      <c r="AK13" s="326">
        <v>100</v>
      </c>
      <c r="AL13" s="327">
        <v>30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100</v>
      </c>
      <c r="AV13" s="4">
        <f t="shared" si="2"/>
        <v>30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5"/>
      <c r="BH13" s="296"/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8"/>
      <c r="CI13" s="91">
        <v>20.6</v>
      </c>
      <c r="CJ13" s="328">
        <v>6.5</v>
      </c>
      <c r="CK13" s="299"/>
      <c r="CL13" s="299"/>
      <c r="CM13" s="329">
        <v>5.15</v>
      </c>
      <c r="CN13" s="330">
        <v>1.5</v>
      </c>
      <c r="CO13" s="8">
        <f t="shared" si="22"/>
        <v>25.75</v>
      </c>
      <c r="CP13" s="8">
        <f t="shared" si="23"/>
        <v>8</v>
      </c>
      <c r="CQ13" s="350">
        <v>247.40625</v>
      </c>
      <c r="CR13" s="300"/>
      <c r="CS13" s="300"/>
      <c r="CT13" s="301"/>
      <c r="CU13" s="351">
        <v>18.556701030927837</v>
      </c>
      <c r="CV13" s="302"/>
      <c r="CW13" s="352">
        <v>63.814432989690722</v>
      </c>
      <c r="CX13" s="301"/>
      <c r="CY13" s="301"/>
      <c r="CZ13" s="301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31">
        <v>42.371134020618562</v>
      </c>
      <c r="DL13" s="331">
        <v>14.123711340206187</v>
      </c>
      <c r="DM13" s="78">
        <f t="shared" si="28"/>
        <v>42.371134020618562</v>
      </c>
      <c r="DN13" s="78">
        <f t="shared" si="29"/>
        <v>14.123711340206187</v>
      </c>
      <c r="DO13" s="331">
        <v>41.1</v>
      </c>
      <c r="DP13" s="331">
        <v>13.700000000000001</v>
      </c>
      <c r="DQ13" s="332"/>
      <c r="DR13" s="332"/>
      <c r="DS13" s="8"/>
      <c r="DT13" s="8"/>
      <c r="DU13" s="303"/>
      <c r="DV13" s="304"/>
      <c r="DW13" s="304"/>
      <c r="DX13" s="304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3">
        <v>40.21</v>
      </c>
      <c r="EH13" s="334">
        <v>10.0525</v>
      </c>
      <c r="EI13" s="94">
        <v>154.63917525773195</v>
      </c>
      <c r="EJ13" s="94">
        <v>38.659793814432987</v>
      </c>
      <c r="EK13" s="329">
        <v>53.608247422680414</v>
      </c>
      <c r="EL13" s="335">
        <v>13.402061855670103</v>
      </c>
      <c r="EM13" s="336"/>
      <c r="EN13" s="336"/>
      <c r="EO13" s="336"/>
      <c r="EP13" s="336"/>
      <c r="EQ13" s="8">
        <f t="shared" si="31"/>
        <v>248.45742268041238</v>
      </c>
      <c r="ER13" s="8">
        <f t="shared" si="32"/>
        <v>62.114355670103095</v>
      </c>
      <c r="ES13" s="302"/>
      <c r="ET13" s="302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3">
        <v>26</v>
      </c>
      <c r="FB13" s="337">
        <v>0</v>
      </c>
      <c r="FC13" s="114">
        <v>0</v>
      </c>
      <c r="FD13" s="330">
        <v>0</v>
      </c>
      <c r="FE13" s="8"/>
      <c r="FF13" s="8"/>
      <c r="FG13" s="306"/>
      <c r="FH13" s="307"/>
      <c r="FI13" s="8"/>
      <c r="FJ13" s="8"/>
      <c r="FK13" s="8"/>
      <c r="FL13" s="8"/>
      <c r="FM13" s="330"/>
      <c r="FN13" s="330"/>
      <c r="FO13" s="4"/>
      <c r="FP13" s="8"/>
      <c r="FQ13" s="308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9"/>
      <c r="GJ13" s="309"/>
      <c r="GK13" s="297"/>
      <c r="GL13" s="297"/>
      <c r="GM13" s="310"/>
      <c r="GN13" s="311"/>
      <c r="GO13" s="299"/>
      <c r="GP13" s="312"/>
      <c r="GQ13" s="312"/>
      <c r="GR13" s="312"/>
      <c r="GS13" s="311"/>
      <c r="GT13" s="311"/>
      <c r="GU13" s="311"/>
      <c r="GV13" s="311"/>
      <c r="GW13" s="311"/>
      <c r="GX13" s="311"/>
      <c r="GY13" s="311"/>
      <c r="GZ13" s="311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4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3.3</v>
      </c>
      <c r="HZ13" s="338">
        <v>0.82499999999999996</v>
      </c>
      <c r="IA13" s="313"/>
      <c r="IB13" s="305"/>
      <c r="IC13" s="340">
        <v>12</v>
      </c>
      <c r="ID13" s="130">
        <v>3</v>
      </c>
      <c r="IE13" s="314"/>
      <c r="IF13" s="314"/>
      <c r="IG13" s="8">
        <f t="shared" ref="IG13:IG76" si="84">HW13+HY13+IA13+IC13+IE13</f>
        <v>15.3</v>
      </c>
      <c r="IH13" s="8">
        <f t="shared" si="45"/>
        <v>3.8250000000000002</v>
      </c>
      <c r="II13" s="8"/>
      <c r="IJ13" s="8"/>
      <c r="IK13" s="8"/>
      <c r="IL13" s="8"/>
      <c r="IM13" s="4"/>
      <c r="IN13" s="304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5"/>
      <c r="JD13" s="285"/>
      <c r="JE13" s="8">
        <f t="shared" si="46"/>
        <v>20.62</v>
      </c>
      <c r="JF13" s="8">
        <f t="shared" si="47"/>
        <v>0</v>
      </c>
      <c r="JG13" s="338">
        <v>6.5372000000000003</v>
      </c>
      <c r="JH13" s="338">
        <v>1</v>
      </c>
      <c r="JI13" s="338">
        <v>6.5373000000000001</v>
      </c>
      <c r="JJ13" s="338">
        <v>1</v>
      </c>
      <c r="JK13" s="338">
        <v>51.55</v>
      </c>
      <c r="JL13" s="338">
        <v>11</v>
      </c>
      <c r="JM13" s="91">
        <v>0</v>
      </c>
      <c r="JN13" s="338">
        <v>0</v>
      </c>
      <c r="JO13" s="91">
        <v>26.8</v>
      </c>
      <c r="JP13" s="338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30"/>
      <c r="KP13" s="4"/>
      <c r="KQ13" s="4"/>
      <c r="KR13" s="4"/>
      <c r="KS13" s="1">
        <f t="shared" si="51"/>
        <v>0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341">
        <v>24.38</v>
      </c>
      <c r="LJ13" s="342">
        <v>0</v>
      </c>
      <c r="LK13" s="343">
        <v>24.02</v>
      </c>
      <c r="LL13" s="344">
        <v>0</v>
      </c>
      <c r="LM13" s="343">
        <v>6.6</v>
      </c>
      <c r="LN13" s="346">
        <v>0</v>
      </c>
      <c r="LO13" s="75"/>
      <c r="LP13" s="362"/>
      <c r="LQ13" s="323"/>
      <c r="LR13" s="323"/>
      <c r="LS13" s="4">
        <f t="shared" si="59"/>
        <v>55</v>
      </c>
      <c r="LT13" s="4">
        <f t="shared" si="60"/>
        <v>0</v>
      </c>
      <c r="LU13" s="324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53"/>
      <c r="MD13" s="325"/>
      <c r="ME13" s="75"/>
      <c r="MF13" s="4"/>
      <c r="MG13" s="9"/>
      <c r="MH13" s="4"/>
      <c r="MI13" s="4">
        <f t="shared" si="63"/>
        <v>0</v>
      </c>
      <c r="MJ13" s="4">
        <f t="shared" si="64"/>
        <v>0</v>
      </c>
      <c r="MK13" s="347">
        <v>0</v>
      </c>
      <c r="ML13" s="92">
        <v>0</v>
      </c>
      <c r="MM13" s="114">
        <v>0</v>
      </c>
      <c r="MN13" s="348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9">
        <v>0</v>
      </c>
      <c r="NA13" s="4">
        <f t="shared" si="71"/>
        <v>0</v>
      </c>
      <c r="NB13" s="4">
        <f t="shared" si="72"/>
        <v>0</v>
      </c>
      <c r="NC13" s="302"/>
      <c r="ND13" s="302"/>
      <c r="NE13" s="302">
        <f t="shared" si="73"/>
        <v>0</v>
      </c>
      <c r="NF13" s="302">
        <f t="shared" si="74"/>
        <v>0</v>
      </c>
      <c r="NG13" s="302"/>
      <c r="NH13" s="302"/>
      <c r="NI13" s="302">
        <f t="shared" si="75"/>
        <v>0</v>
      </c>
      <c r="NJ13" s="302">
        <f t="shared" si="76"/>
        <v>0</v>
      </c>
      <c r="NK13" s="297"/>
      <c r="NL13" s="302"/>
      <c r="NM13" s="302">
        <f t="shared" si="77"/>
        <v>0</v>
      </c>
      <c r="NN13" s="302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61">
        <v>0</v>
      </c>
      <c r="NV13" s="361"/>
      <c r="NW13" s="4">
        <f t="shared" si="79"/>
        <v>0</v>
      </c>
      <c r="NX13" s="4">
        <f t="shared" si="12"/>
        <v>0</v>
      </c>
      <c r="NY13" s="74">
        <v>0</v>
      </c>
      <c r="NZ13" s="74"/>
      <c r="OA13" s="360">
        <v>0</v>
      </c>
      <c r="OB13" s="74"/>
      <c r="OC13" s="360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2"/>
      <c r="OK13" s="354">
        <v>0</v>
      </c>
      <c r="OL13" s="302"/>
      <c r="OM13" s="196">
        <v>0</v>
      </c>
      <c r="ON13" s="302"/>
      <c r="OO13" s="302">
        <f t="shared" si="82"/>
        <v>0</v>
      </c>
      <c r="OP13" s="302">
        <f t="shared" si="83"/>
        <v>0</v>
      </c>
      <c r="OQ13" s="302"/>
      <c r="OR13" s="302"/>
      <c r="OS13" s="302">
        <f t="shared" si="13"/>
        <v>0</v>
      </c>
      <c r="OT13" s="302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/>
      <c r="AB14" s="285"/>
      <c r="AC14" s="8">
        <f t="shared" si="17"/>
        <v>0</v>
      </c>
      <c r="AD14" s="8">
        <f t="shared" si="18"/>
        <v>0</v>
      </c>
      <c r="AE14" s="71">
        <v>0</v>
      </c>
      <c r="AF14" s="71">
        <v>0</v>
      </c>
      <c r="AG14" s="71"/>
      <c r="AH14" s="71"/>
      <c r="AI14" s="122"/>
      <c r="AJ14" s="122"/>
      <c r="AK14" s="326">
        <v>100</v>
      </c>
      <c r="AL14" s="327">
        <v>30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100</v>
      </c>
      <c r="AV14" s="4">
        <f t="shared" si="2"/>
        <v>30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5"/>
      <c r="BH14" s="296"/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8"/>
      <c r="CI14" s="91">
        <v>20.6</v>
      </c>
      <c r="CJ14" s="328">
        <v>6.5</v>
      </c>
      <c r="CK14" s="299"/>
      <c r="CL14" s="299"/>
      <c r="CM14" s="329">
        <v>5.15</v>
      </c>
      <c r="CN14" s="330">
        <v>1.5</v>
      </c>
      <c r="CO14" s="8">
        <f t="shared" si="22"/>
        <v>25.75</v>
      </c>
      <c r="CP14" s="8">
        <f t="shared" si="23"/>
        <v>8</v>
      </c>
      <c r="CQ14" s="350">
        <v>247.40625</v>
      </c>
      <c r="CR14" s="300"/>
      <c r="CS14" s="300"/>
      <c r="CT14" s="301"/>
      <c r="CU14" s="351">
        <v>18.556701030927837</v>
      </c>
      <c r="CV14" s="302"/>
      <c r="CW14" s="352">
        <v>63.814432989690722</v>
      </c>
      <c r="CX14" s="301"/>
      <c r="CY14" s="301"/>
      <c r="CZ14" s="301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31">
        <v>42.371134020618562</v>
      </c>
      <c r="DL14" s="331">
        <v>14.123711340206187</v>
      </c>
      <c r="DM14" s="78">
        <f t="shared" si="28"/>
        <v>42.371134020618562</v>
      </c>
      <c r="DN14" s="78">
        <f t="shared" si="29"/>
        <v>14.123711340206187</v>
      </c>
      <c r="DO14" s="331">
        <v>41.1</v>
      </c>
      <c r="DP14" s="331">
        <v>13.700000000000001</v>
      </c>
      <c r="DQ14" s="332"/>
      <c r="DR14" s="332"/>
      <c r="DS14" s="8"/>
      <c r="DT14" s="8"/>
      <c r="DU14" s="303"/>
      <c r="DV14" s="304"/>
      <c r="DW14" s="304"/>
      <c r="DX14" s="304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3">
        <v>40.21</v>
      </c>
      <c r="EH14" s="334">
        <v>10.0525</v>
      </c>
      <c r="EI14" s="94">
        <v>154.63917525773195</v>
      </c>
      <c r="EJ14" s="94">
        <v>38.659793814432987</v>
      </c>
      <c r="EK14" s="329">
        <v>53.608247422680414</v>
      </c>
      <c r="EL14" s="335">
        <v>13.402061855670103</v>
      </c>
      <c r="EM14" s="336"/>
      <c r="EN14" s="336"/>
      <c r="EO14" s="336"/>
      <c r="EP14" s="336"/>
      <c r="EQ14" s="8">
        <f t="shared" si="31"/>
        <v>248.45742268041238</v>
      </c>
      <c r="ER14" s="8">
        <f t="shared" si="32"/>
        <v>62.114355670103095</v>
      </c>
      <c r="ES14" s="302"/>
      <c r="ET14" s="302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3">
        <v>26</v>
      </c>
      <c r="FB14" s="337">
        <v>0</v>
      </c>
      <c r="FC14" s="114">
        <v>0</v>
      </c>
      <c r="FD14" s="330">
        <v>0</v>
      </c>
      <c r="FE14" s="8"/>
      <c r="FF14" s="8"/>
      <c r="FG14" s="306"/>
      <c r="FH14" s="307"/>
      <c r="FI14" s="8"/>
      <c r="FJ14" s="8"/>
      <c r="FK14" s="8"/>
      <c r="FL14" s="8"/>
      <c r="FM14" s="330"/>
      <c r="FN14" s="330"/>
      <c r="FO14" s="4"/>
      <c r="FP14" s="8"/>
      <c r="FQ14" s="308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9"/>
      <c r="GJ14" s="309"/>
      <c r="GK14" s="297"/>
      <c r="GL14" s="297"/>
      <c r="GM14" s="310"/>
      <c r="GN14" s="311"/>
      <c r="GO14" s="298"/>
      <c r="GP14" s="298"/>
      <c r="GQ14" s="285"/>
      <c r="GR14" s="285"/>
      <c r="GS14" s="285"/>
      <c r="GT14" s="285"/>
      <c r="GU14" s="285"/>
      <c r="GV14" s="285"/>
      <c r="GW14" s="285"/>
      <c r="GX14" s="285"/>
      <c r="GY14" s="285"/>
      <c r="GZ14" s="311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4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3.3</v>
      </c>
      <c r="HZ14" s="338">
        <v>0.82499999999999996</v>
      </c>
      <c r="IA14" s="313"/>
      <c r="IB14" s="305"/>
      <c r="IC14" s="340">
        <v>12</v>
      </c>
      <c r="ID14" s="130">
        <v>3</v>
      </c>
      <c r="IE14" s="314"/>
      <c r="IF14" s="314"/>
      <c r="IG14" s="8">
        <f t="shared" si="84"/>
        <v>15.3</v>
      </c>
      <c r="IH14" s="8">
        <f t="shared" si="45"/>
        <v>3.8250000000000002</v>
      </c>
      <c r="II14" s="8"/>
      <c r="IJ14" s="8"/>
      <c r="IK14" s="8"/>
      <c r="IL14" s="8"/>
      <c r="IM14" s="4"/>
      <c r="IN14" s="304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5"/>
      <c r="JD14" s="285"/>
      <c r="JE14" s="8">
        <f t="shared" si="46"/>
        <v>20.62</v>
      </c>
      <c r="JF14" s="8">
        <f t="shared" si="47"/>
        <v>0</v>
      </c>
      <c r="JG14" s="338">
        <v>6.5372000000000003</v>
      </c>
      <c r="JH14" s="338">
        <v>1</v>
      </c>
      <c r="JI14" s="338">
        <v>6.5373000000000001</v>
      </c>
      <c r="JJ14" s="338">
        <v>1</v>
      </c>
      <c r="JK14" s="338">
        <v>51.55</v>
      </c>
      <c r="JL14" s="338">
        <v>11</v>
      </c>
      <c r="JM14" s="91">
        <v>0</v>
      </c>
      <c r="JN14" s="338">
        <v>0</v>
      </c>
      <c r="JO14" s="91">
        <v>26.8</v>
      </c>
      <c r="JP14" s="338">
        <v>5</v>
      </c>
      <c r="JQ14" s="71">
        <v>17.53</v>
      </c>
      <c r="JR14" s="285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30"/>
      <c r="KP14" s="4"/>
      <c r="KQ14" s="4"/>
      <c r="KR14" s="4"/>
      <c r="KS14" s="1">
        <f t="shared" si="51"/>
        <v>0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341">
        <v>24.38</v>
      </c>
      <c r="LJ14" s="342">
        <v>0</v>
      </c>
      <c r="LK14" s="343">
        <v>24.02</v>
      </c>
      <c r="LL14" s="344">
        <v>0</v>
      </c>
      <c r="LM14" s="343">
        <v>6.6</v>
      </c>
      <c r="LN14" s="346">
        <v>0</v>
      </c>
      <c r="LO14" s="75"/>
      <c r="LP14" s="362"/>
      <c r="LQ14" s="323"/>
      <c r="LR14" s="323"/>
      <c r="LS14" s="4">
        <f t="shared" si="59"/>
        <v>55</v>
      </c>
      <c r="LT14" s="4">
        <f t="shared" si="60"/>
        <v>0</v>
      </c>
      <c r="LU14" s="324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53"/>
      <c r="MD14" s="325"/>
      <c r="ME14" s="75"/>
      <c r="MF14" s="4"/>
      <c r="MG14" s="9"/>
      <c r="MH14" s="4"/>
      <c r="MI14" s="4">
        <f t="shared" si="63"/>
        <v>0</v>
      </c>
      <c r="MJ14" s="4">
        <f t="shared" si="64"/>
        <v>0</v>
      </c>
      <c r="MK14" s="347">
        <v>0</v>
      </c>
      <c r="ML14" s="92">
        <v>0</v>
      </c>
      <c r="MM14" s="114">
        <v>0</v>
      </c>
      <c r="MN14" s="348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9">
        <v>0</v>
      </c>
      <c r="NA14" s="4">
        <f t="shared" si="71"/>
        <v>0</v>
      </c>
      <c r="NB14" s="4">
        <f t="shared" si="72"/>
        <v>0</v>
      </c>
      <c r="NC14" s="302"/>
      <c r="ND14" s="302"/>
      <c r="NE14" s="302">
        <f t="shared" si="73"/>
        <v>0</v>
      </c>
      <c r="NF14" s="302">
        <f t="shared" si="74"/>
        <v>0</v>
      </c>
      <c r="NG14" s="302"/>
      <c r="NH14" s="302"/>
      <c r="NI14" s="302">
        <f t="shared" si="75"/>
        <v>0</v>
      </c>
      <c r="NJ14" s="302">
        <f t="shared" si="76"/>
        <v>0</v>
      </c>
      <c r="NK14" s="297"/>
      <c r="NL14" s="302"/>
      <c r="NM14" s="302">
        <f t="shared" si="77"/>
        <v>0</v>
      </c>
      <c r="NN14" s="302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61">
        <v>0</v>
      </c>
      <c r="NV14" s="361"/>
      <c r="NW14" s="4">
        <f t="shared" si="79"/>
        <v>0</v>
      </c>
      <c r="NX14" s="4">
        <f t="shared" si="12"/>
        <v>0</v>
      </c>
      <c r="NY14" s="74">
        <v>0</v>
      </c>
      <c r="NZ14" s="74"/>
      <c r="OA14" s="360">
        <v>0</v>
      </c>
      <c r="OB14" s="74"/>
      <c r="OC14" s="360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2"/>
      <c r="OK14" s="354">
        <v>0</v>
      </c>
      <c r="OL14" s="302"/>
      <c r="OM14" s="196">
        <v>0</v>
      </c>
      <c r="ON14" s="302"/>
      <c r="OO14" s="302">
        <f t="shared" si="82"/>
        <v>0</v>
      </c>
      <c r="OP14" s="302">
        <f t="shared" si="83"/>
        <v>0</v>
      </c>
      <c r="OQ14" s="302"/>
      <c r="OR14" s="302"/>
      <c r="OS14" s="302">
        <f t="shared" si="13"/>
        <v>0</v>
      </c>
      <c r="OT14" s="302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/>
      <c r="AB15" s="285"/>
      <c r="AC15" s="8">
        <f t="shared" si="17"/>
        <v>0</v>
      </c>
      <c r="AD15" s="8">
        <f t="shared" si="18"/>
        <v>0</v>
      </c>
      <c r="AE15" s="71">
        <v>0</v>
      </c>
      <c r="AF15" s="71">
        <v>0</v>
      </c>
      <c r="AG15" s="71"/>
      <c r="AH15" s="71"/>
      <c r="AI15" s="122"/>
      <c r="AJ15" s="122"/>
      <c r="AK15" s="326">
        <v>100</v>
      </c>
      <c r="AL15" s="327">
        <v>30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100</v>
      </c>
      <c r="AV15" s="4">
        <f t="shared" si="2"/>
        <v>30</v>
      </c>
      <c r="AW15" s="78"/>
      <c r="AX15" s="78"/>
      <c r="AY15" s="316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5"/>
      <c r="BH15" s="296"/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8"/>
      <c r="CI15" s="91">
        <v>20.6</v>
      </c>
      <c r="CJ15" s="328">
        <v>6.5</v>
      </c>
      <c r="CK15" s="299"/>
      <c r="CL15" s="299"/>
      <c r="CM15" s="329">
        <v>5.15</v>
      </c>
      <c r="CN15" s="330">
        <v>1.5</v>
      </c>
      <c r="CO15" s="8">
        <f t="shared" si="22"/>
        <v>25.75</v>
      </c>
      <c r="CP15" s="8">
        <f t="shared" si="23"/>
        <v>8</v>
      </c>
      <c r="CQ15" s="350">
        <v>247.40625</v>
      </c>
      <c r="CR15" s="300"/>
      <c r="CS15" s="300"/>
      <c r="CT15" s="301"/>
      <c r="CU15" s="351">
        <v>18.556701030927837</v>
      </c>
      <c r="CV15" s="302"/>
      <c r="CW15" s="352">
        <v>63.814432989690722</v>
      </c>
      <c r="CX15" s="301"/>
      <c r="CY15" s="301"/>
      <c r="CZ15" s="301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31">
        <v>42.371134020618562</v>
      </c>
      <c r="DL15" s="331">
        <v>14.123711340206187</v>
      </c>
      <c r="DM15" s="78">
        <f t="shared" si="28"/>
        <v>42.371134020618562</v>
      </c>
      <c r="DN15" s="78">
        <f t="shared" si="29"/>
        <v>14.123711340206187</v>
      </c>
      <c r="DO15" s="331">
        <v>41.1</v>
      </c>
      <c r="DP15" s="331">
        <v>13.700000000000001</v>
      </c>
      <c r="DQ15" s="332"/>
      <c r="DR15" s="332"/>
      <c r="DS15" s="8"/>
      <c r="DT15" s="8"/>
      <c r="DU15" s="303"/>
      <c r="DV15" s="304"/>
      <c r="DW15" s="304"/>
      <c r="DX15" s="304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3">
        <v>40.21</v>
      </c>
      <c r="EH15" s="334">
        <v>10.0525</v>
      </c>
      <c r="EI15" s="94">
        <v>154.63917525773195</v>
      </c>
      <c r="EJ15" s="94">
        <v>38.659793814432987</v>
      </c>
      <c r="EK15" s="329">
        <v>53.608247422680414</v>
      </c>
      <c r="EL15" s="335">
        <v>13.402061855670103</v>
      </c>
      <c r="EM15" s="336"/>
      <c r="EN15" s="336"/>
      <c r="EO15" s="336"/>
      <c r="EP15" s="336"/>
      <c r="EQ15" s="8">
        <f t="shared" si="31"/>
        <v>248.45742268041238</v>
      </c>
      <c r="ER15" s="8">
        <f t="shared" si="32"/>
        <v>62.114355670103095</v>
      </c>
      <c r="ES15" s="302"/>
      <c r="ET15" s="302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3">
        <v>26</v>
      </c>
      <c r="FB15" s="337">
        <v>0</v>
      </c>
      <c r="FC15" s="114">
        <v>0</v>
      </c>
      <c r="FD15" s="330">
        <v>0</v>
      </c>
      <c r="FE15" s="8"/>
      <c r="FF15" s="8"/>
      <c r="FG15" s="306"/>
      <c r="FH15" s="307"/>
      <c r="FI15" s="8"/>
      <c r="FJ15" s="8"/>
      <c r="FK15" s="8"/>
      <c r="FL15" s="8"/>
      <c r="FM15" s="330"/>
      <c r="FN15" s="330"/>
      <c r="FO15" s="4"/>
      <c r="FP15" s="8"/>
      <c r="FQ15" s="308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9"/>
      <c r="GJ15" s="309"/>
      <c r="GK15" s="297"/>
      <c r="GL15" s="297"/>
      <c r="GM15" s="310"/>
      <c r="GN15" s="311"/>
      <c r="GO15" s="299"/>
      <c r="GP15" s="312"/>
      <c r="GQ15" s="312"/>
      <c r="GR15" s="312"/>
      <c r="GS15" s="311"/>
      <c r="GT15" s="311"/>
      <c r="GU15" s="311"/>
      <c r="GV15" s="311"/>
      <c r="GW15" s="311"/>
      <c r="GX15" s="311"/>
      <c r="GY15" s="311"/>
      <c r="GZ15" s="311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4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3.3</v>
      </c>
      <c r="HZ15" s="338">
        <v>0.82499999999999996</v>
      </c>
      <c r="IA15" s="313"/>
      <c r="IB15" s="305"/>
      <c r="IC15" s="340">
        <v>12</v>
      </c>
      <c r="ID15" s="130">
        <v>3</v>
      </c>
      <c r="IE15" s="314"/>
      <c r="IF15" s="314"/>
      <c r="IG15" s="8">
        <f t="shared" si="84"/>
        <v>15.3</v>
      </c>
      <c r="IH15" s="8">
        <f t="shared" si="45"/>
        <v>3.8250000000000002</v>
      </c>
      <c r="II15" s="8"/>
      <c r="IJ15" s="8"/>
      <c r="IK15" s="8"/>
      <c r="IL15" s="8"/>
      <c r="IM15" s="4"/>
      <c r="IN15" s="304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5"/>
      <c r="JD15" s="285"/>
      <c r="JE15" s="8">
        <f t="shared" si="46"/>
        <v>20.62</v>
      </c>
      <c r="JF15" s="8">
        <f t="shared" si="47"/>
        <v>0</v>
      </c>
      <c r="JG15" s="338">
        <v>6.5372000000000003</v>
      </c>
      <c r="JH15" s="338">
        <v>1</v>
      </c>
      <c r="JI15" s="338">
        <v>6.5373000000000001</v>
      </c>
      <c r="JJ15" s="338">
        <v>1</v>
      </c>
      <c r="JK15" s="338">
        <v>51.55</v>
      </c>
      <c r="JL15" s="338">
        <v>11</v>
      </c>
      <c r="JM15" s="91">
        <v>0</v>
      </c>
      <c r="JN15" s="338">
        <v>0</v>
      </c>
      <c r="JO15" s="91">
        <v>26.8</v>
      </c>
      <c r="JP15" s="338">
        <v>5</v>
      </c>
      <c r="JQ15" s="71">
        <v>17.53</v>
      </c>
      <c r="JR15" s="285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30"/>
      <c r="KP15" s="4"/>
      <c r="KQ15" s="4"/>
      <c r="KR15" s="4"/>
      <c r="KS15" s="1">
        <f t="shared" si="51"/>
        <v>0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341">
        <v>24.38</v>
      </c>
      <c r="LJ15" s="342">
        <v>0</v>
      </c>
      <c r="LK15" s="343">
        <v>24.02</v>
      </c>
      <c r="LL15" s="344">
        <v>0</v>
      </c>
      <c r="LM15" s="343">
        <v>6.6</v>
      </c>
      <c r="LN15" s="346">
        <v>0</v>
      </c>
      <c r="LO15" s="75"/>
      <c r="LP15" s="362"/>
      <c r="LQ15" s="323"/>
      <c r="LR15" s="323"/>
      <c r="LS15" s="4">
        <f t="shared" si="59"/>
        <v>55</v>
      </c>
      <c r="LT15" s="4">
        <f t="shared" si="60"/>
        <v>0</v>
      </c>
      <c r="LU15" s="324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53"/>
      <c r="MD15" s="325"/>
      <c r="ME15" s="75"/>
      <c r="MF15" s="4"/>
      <c r="MG15" s="9"/>
      <c r="MH15" s="4"/>
      <c r="MI15" s="4">
        <f t="shared" si="63"/>
        <v>0</v>
      </c>
      <c r="MJ15" s="4">
        <f t="shared" si="64"/>
        <v>0</v>
      </c>
      <c r="MK15" s="347">
        <v>0</v>
      </c>
      <c r="ML15" s="92">
        <v>0</v>
      </c>
      <c r="MM15" s="114">
        <v>0</v>
      </c>
      <c r="MN15" s="348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9">
        <v>0</v>
      </c>
      <c r="NA15" s="4">
        <f t="shared" si="71"/>
        <v>0</v>
      </c>
      <c r="NB15" s="4">
        <f t="shared" si="72"/>
        <v>0</v>
      </c>
      <c r="NC15" s="302"/>
      <c r="ND15" s="302"/>
      <c r="NE15" s="302">
        <f t="shared" si="73"/>
        <v>0</v>
      </c>
      <c r="NF15" s="302">
        <f t="shared" si="74"/>
        <v>0</v>
      </c>
      <c r="NG15" s="302"/>
      <c r="NH15" s="302"/>
      <c r="NI15" s="302">
        <f t="shared" si="75"/>
        <v>0</v>
      </c>
      <c r="NJ15" s="302">
        <f t="shared" si="76"/>
        <v>0</v>
      </c>
      <c r="NK15" s="297"/>
      <c r="NL15" s="302"/>
      <c r="NM15" s="302">
        <f t="shared" si="77"/>
        <v>0</v>
      </c>
      <c r="NN15" s="302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61">
        <v>0</v>
      </c>
      <c r="NV15" s="361"/>
      <c r="NW15" s="4">
        <f t="shared" si="79"/>
        <v>0</v>
      </c>
      <c r="NX15" s="4">
        <f t="shared" si="12"/>
        <v>0</v>
      </c>
      <c r="NY15" s="74">
        <v>0</v>
      </c>
      <c r="NZ15" s="74"/>
      <c r="OA15" s="360">
        <v>0</v>
      </c>
      <c r="OB15" s="74"/>
      <c r="OC15" s="360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2"/>
      <c r="OK15" s="354">
        <v>0</v>
      </c>
      <c r="OL15" s="302"/>
      <c r="OM15" s="196">
        <v>0</v>
      </c>
      <c r="ON15" s="302"/>
      <c r="OO15" s="302">
        <f t="shared" si="82"/>
        <v>0</v>
      </c>
      <c r="OP15" s="302">
        <f t="shared" si="83"/>
        <v>0</v>
      </c>
      <c r="OQ15" s="302"/>
      <c r="OR15" s="302"/>
      <c r="OS15" s="302">
        <f t="shared" si="13"/>
        <v>0</v>
      </c>
      <c r="OT15" s="302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/>
      <c r="AB16" s="285"/>
      <c r="AC16" s="8">
        <f t="shared" si="17"/>
        <v>0</v>
      </c>
      <c r="AD16" s="8">
        <f t="shared" si="18"/>
        <v>0</v>
      </c>
      <c r="AE16" s="71">
        <v>0</v>
      </c>
      <c r="AF16" s="71">
        <v>0</v>
      </c>
      <c r="AG16" s="71"/>
      <c r="AH16" s="71"/>
      <c r="AI16" s="122"/>
      <c r="AJ16" s="122"/>
      <c r="AK16" s="326">
        <v>100</v>
      </c>
      <c r="AL16" s="327">
        <v>30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100</v>
      </c>
      <c r="AV16" s="4">
        <f t="shared" si="2"/>
        <v>30</v>
      </c>
      <c r="AW16" s="78"/>
      <c r="AX16" s="78"/>
      <c r="AY16" s="316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5"/>
      <c r="BH16" s="296"/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8"/>
      <c r="CI16" s="91">
        <v>20.6</v>
      </c>
      <c r="CJ16" s="328">
        <v>6.5</v>
      </c>
      <c r="CK16" s="299"/>
      <c r="CL16" s="299"/>
      <c r="CM16" s="329">
        <v>5.15</v>
      </c>
      <c r="CN16" s="330">
        <v>1.5</v>
      </c>
      <c r="CO16" s="8">
        <f t="shared" si="22"/>
        <v>25.75</v>
      </c>
      <c r="CP16" s="8">
        <f t="shared" si="23"/>
        <v>8</v>
      </c>
      <c r="CQ16" s="350">
        <v>247.40625</v>
      </c>
      <c r="CR16" s="300"/>
      <c r="CS16" s="300"/>
      <c r="CT16" s="301"/>
      <c r="CU16" s="351">
        <v>18.556701030927837</v>
      </c>
      <c r="CV16" s="302"/>
      <c r="CW16" s="352">
        <v>63.814432989690722</v>
      </c>
      <c r="CX16" s="301"/>
      <c r="CY16" s="301"/>
      <c r="CZ16" s="301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31">
        <v>42.371134020618562</v>
      </c>
      <c r="DL16" s="331">
        <v>14.123711340206187</v>
      </c>
      <c r="DM16" s="78">
        <f t="shared" si="28"/>
        <v>42.371134020618562</v>
      </c>
      <c r="DN16" s="78">
        <f t="shared" si="29"/>
        <v>14.123711340206187</v>
      </c>
      <c r="DO16" s="331">
        <v>41.1</v>
      </c>
      <c r="DP16" s="331">
        <v>13.700000000000001</v>
      </c>
      <c r="DQ16" s="332"/>
      <c r="DR16" s="332"/>
      <c r="DS16" s="8"/>
      <c r="DT16" s="8"/>
      <c r="DU16" s="303"/>
      <c r="DV16" s="304"/>
      <c r="DW16" s="304"/>
      <c r="DX16" s="304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3">
        <v>40.21</v>
      </c>
      <c r="EH16" s="334">
        <v>10.0525</v>
      </c>
      <c r="EI16" s="94">
        <v>154.63917525773195</v>
      </c>
      <c r="EJ16" s="94">
        <v>38.659793814432987</v>
      </c>
      <c r="EK16" s="329">
        <v>53.608247422680414</v>
      </c>
      <c r="EL16" s="335">
        <v>13.402061855670103</v>
      </c>
      <c r="EM16" s="336"/>
      <c r="EN16" s="336"/>
      <c r="EO16" s="336"/>
      <c r="EP16" s="336"/>
      <c r="EQ16" s="8">
        <f t="shared" si="31"/>
        <v>248.45742268041238</v>
      </c>
      <c r="ER16" s="8">
        <f t="shared" si="32"/>
        <v>62.114355670103095</v>
      </c>
      <c r="ES16" s="302"/>
      <c r="ET16" s="302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3">
        <v>26</v>
      </c>
      <c r="FB16" s="337">
        <v>0</v>
      </c>
      <c r="FC16" s="114">
        <v>0</v>
      </c>
      <c r="FD16" s="330">
        <v>0</v>
      </c>
      <c r="FE16" s="8"/>
      <c r="FF16" s="8"/>
      <c r="FG16" s="306"/>
      <c r="FH16" s="307"/>
      <c r="FI16" s="8"/>
      <c r="FJ16" s="8"/>
      <c r="FK16" s="8"/>
      <c r="FL16" s="8"/>
      <c r="FM16" s="330"/>
      <c r="FN16" s="330"/>
      <c r="FO16" s="4"/>
      <c r="FP16" s="8"/>
      <c r="FQ16" s="308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9"/>
      <c r="GJ16" s="309"/>
      <c r="GK16" s="297"/>
      <c r="GL16" s="297"/>
      <c r="GM16" s="310"/>
      <c r="GN16" s="311"/>
      <c r="GO16" s="299"/>
      <c r="GP16" s="312"/>
      <c r="GQ16" s="312"/>
      <c r="GR16" s="312"/>
      <c r="GS16" s="311"/>
      <c r="GT16" s="311"/>
      <c r="GU16" s="311"/>
      <c r="GV16" s="311"/>
      <c r="GW16" s="311"/>
      <c r="GX16" s="311"/>
      <c r="GY16" s="311"/>
      <c r="GZ16" s="311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4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3.3</v>
      </c>
      <c r="HZ16" s="338">
        <v>0.82499999999999996</v>
      </c>
      <c r="IA16" s="313"/>
      <c r="IB16" s="305"/>
      <c r="IC16" s="340">
        <v>12</v>
      </c>
      <c r="ID16" s="130">
        <v>3</v>
      </c>
      <c r="IE16" s="314"/>
      <c r="IF16" s="314"/>
      <c r="IG16" s="8">
        <f t="shared" si="84"/>
        <v>15.3</v>
      </c>
      <c r="IH16" s="8">
        <f t="shared" si="45"/>
        <v>3.8250000000000002</v>
      </c>
      <c r="II16" s="8"/>
      <c r="IJ16" s="8"/>
      <c r="IK16" s="8"/>
      <c r="IL16" s="8"/>
      <c r="IM16" s="4"/>
      <c r="IN16" s="304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5"/>
      <c r="JD16" s="285"/>
      <c r="JE16" s="8">
        <f t="shared" si="46"/>
        <v>20.62</v>
      </c>
      <c r="JF16" s="8">
        <f t="shared" si="47"/>
        <v>0</v>
      </c>
      <c r="JG16" s="338">
        <v>6.5372000000000003</v>
      </c>
      <c r="JH16" s="338">
        <v>1</v>
      </c>
      <c r="JI16" s="338">
        <v>6.5373000000000001</v>
      </c>
      <c r="JJ16" s="338">
        <v>1</v>
      </c>
      <c r="JK16" s="338">
        <v>51.55</v>
      </c>
      <c r="JL16" s="338">
        <v>11</v>
      </c>
      <c r="JM16" s="91">
        <v>0</v>
      </c>
      <c r="JN16" s="338">
        <v>0</v>
      </c>
      <c r="JO16" s="91">
        <v>26.8</v>
      </c>
      <c r="JP16" s="338">
        <v>5</v>
      </c>
      <c r="JQ16" s="71">
        <v>17.53</v>
      </c>
      <c r="JR16" s="285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30"/>
      <c r="KP16" s="4"/>
      <c r="KQ16" s="4"/>
      <c r="KR16" s="4"/>
      <c r="KS16" s="1">
        <f t="shared" si="51"/>
        <v>0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341">
        <v>24.38</v>
      </c>
      <c r="LJ16" s="342">
        <v>0</v>
      </c>
      <c r="LK16" s="343">
        <v>24.02</v>
      </c>
      <c r="LL16" s="344">
        <v>0</v>
      </c>
      <c r="LM16" s="343">
        <v>6.6</v>
      </c>
      <c r="LN16" s="346">
        <v>0</v>
      </c>
      <c r="LO16" s="75"/>
      <c r="LP16" s="362"/>
      <c r="LQ16" s="323"/>
      <c r="LR16" s="323"/>
      <c r="LS16" s="4">
        <f t="shared" si="59"/>
        <v>55</v>
      </c>
      <c r="LT16" s="4">
        <f t="shared" si="60"/>
        <v>0</v>
      </c>
      <c r="LU16" s="324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53"/>
      <c r="MD16" s="325"/>
      <c r="ME16" s="75"/>
      <c r="MF16" s="4"/>
      <c r="MG16" s="9"/>
      <c r="MH16" s="4"/>
      <c r="MI16" s="4">
        <f t="shared" si="63"/>
        <v>0</v>
      </c>
      <c r="MJ16" s="4">
        <f t="shared" si="64"/>
        <v>0</v>
      </c>
      <c r="MK16" s="347">
        <v>0</v>
      </c>
      <c r="ML16" s="92">
        <v>0</v>
      </c>
      <c r="MM16" s="114">
        <v>0</v>
      </c>
      <c r="MN16" s="348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9">
        <v>0</v>
      </c>
      <c r="NA16" s="4">
        <f t="shared" si="71"/>
        <v>0</v>
      </c>
      <c r="NB16" s="4">
        <f t="shared" si="72"/>
        <v>0</v>
      </c>
      <c r="NC16" s="302"/>
      <c r="ND16" s="302"/>
      <c r="NE16" s="302">
        <f t="shared" si="73"/>
        <v>0</v>
      </c>
      <c r="NF16" s="302">
        <f t="shared" si="74"/>
        <v>0</v>
      </c>
      <c r="NG16" s="302"/>
      <c r="NH16" s="302"/>
      <c r="NI16" s="302">
        <f t="shared" si="75"/>
        <v>0</v>
      </c>
      <c r="NJ16" s="302">
        <f t="shared" si="76"/>
        <v>0</v>
      </c>
      <c r="NK16" s="297"/>
      <c r="NL16" s="302"/>
      <c r="NM16" s="302">
        <f t="shared" si="77"/>
        <v>0</v>
      </c>
      <c r="NN16" s="302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61">
        <v>0</v>
      </c>
      <c r="NV16" s="361"/>
      <c r="NW16" s="4">
        <f t="shared" si="79"/>
        <v>0</v>
      </c>
      <c r="NX16" s="4">
        <f t="shared" si="12"/>
        <v>0</v>
      </c>
      <c r="NY16" s="74">
        <v>0</v>
      </c>
      <c r="NZ16" s="74"/>
      <c r="OA16" s="360">
        <v>0</v>
      </c>
      <c r="OB16" s="74"/>
      <c r="OC16" s="360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2"/>
      <c r="OK16" s="354">
        <v>0</v>
      </c>
      <c r="OL16" s="302"/>
      <c r="OM16" s="196">
        <v>0</v>
      </c>
      <c r="ON16" s="302"/>
      <c r="OO16" s="302">
        <f t="shared" si="82"/>
        <v>0</v>
      </c>
      <c r="OP16" s="302">
        <f t="shared" si="83"/>
        <v>0</v>
      </c>
      <c r="OQ16" s="302"/>
      <c r="OR16" s="302"/>
      <c r="OS16" s="302">
        <f t="shared" si="13"/>
        <v>0</v>
      </c>
      <c r="OT16" s="302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/>
      <c r="AB17" s="285"/>
      <c r="AC17" s="8">
        <f t="shared" si="17"/>
        <v>0</v>
      </c>
      <c r="AD17" s="8">
        <f t="shared" si="18"/>
        <v>0</v>
      </c>
      <c r="AE17" s="71">
        <v>0</v>
      </c>
      <c r="AF17" s="71">
        <v>0</v>
      </c>
      <c r="AG17" s="71"/>
      <c r="AH17" s="71"/>
      <c r="AI17" s="122"/>
      <c r="AJ17" s="122"/>
      <c r="AK17" s="326">
        <v>100</v>
      </c>
      <c r="AL17" s="327">
        <v>30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100</v>
      </c>
      <c r="AV17" s="4">
        <f t="shared" si="2"/>
        <v>30</v>
      </c>
      <c r="AW17" s="78"/>
      <c r="AX17" s="78"/>
      <c r="AY17" s="316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5"/>
      <c r="BH17" s="296"/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8"/>
      <c r="CI17" s="91">
        <v>20.6</v>
      </c>
      <c r="CJ17" s="328">
        <v>6.5</v>
      </c>
      <c r="CK17" s="299"/>
      <c r="CL17" s="299"/>
      <c r="CM17" s="329">
        <v>5.15</v>
      </c>
      <c r="CN17" s="330">
        <v>1.5</v>
      </c>
      <c r="CO17" s="8">
        <f t="shared" si="22"/>
        <v>25.75</v>
      </c>
      <c r="CP17" s="8">
        <f t="shared" si="23"/>
        <v>8</v>
      </c>
      <c r="CQ17" s="350">
        <v>247.40625</v>
      </c>
      <c r="CR17" s="300"/>
      <c r="CS17" s="300"/>
      <c r="CT17" s="301"/>
      <c r="CU17" s="351">
        <v>18.556701030927837</v>
      </c>
      <c r="CV17" s="302"/>
      <c r="CW17" s="352">
        <v>63.814432989690722</v>
      </c>
      <c r="CX17" s="301"/>
      <c r="CY17" s="301"/>
      <c r="CZ17" s="301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31">
        <v>42.371134020618562</v>
      </c>
      <c r="DL17" s="331">
        <v>14.123711340206187</v>
      </c>
      <c r="DM17" s="78">
        <f t="shared" si="28"/>
        <v>42.371134020618562</v>
      </c>
      <c r="DN17" s="78">
        <f t="shared" si="29"/>
        <v>14.123711340206187</v>
      </c>
      <c r="DO17" s="331">
        <v>41.1</v>
      </c>
      <c r="DP17" s="331">
        <v>13.700000000000001</v>
      </c>
      <c r="DQ17" s="332"/>
      <c r="DR17" s="332"/>
      <c r="DS17" s="8"/>
      <c r="DT17" s="8"/>
      <c r="DU17" s="303"/>
      <c r="DV17" s="304"/>
      <c r="DW17" s="304"/>
      <c r="DX17" s="304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3">
        <v>40.21</v>
      </c>
      <c r="EH17" s="334">
        <v>10.0525</v>
      </c>
      <c r="EI17" s="94">
        <v>154.63917525773195</v>
      </c>
      <c r="EJ17" s="94">
        <v>38.659793814432987</v>
      </c>
      <c r="EK17" s="329">
        <v>53.608247422680414</v>
      </c>
      <c r="EL17" s="335">
        <v>13.402061855670103</v>
      </c>
      <c r="EM17" s="336"/>
      <c r="EN17" s="336"/>
      <c r="EO17" s="336"/>
      <c r="EP17" s="336"/>
      <c r="EQ17" s="8">
        <f t="shared" si="31"/>
        <v>248.45742268041238</v>
      </c>
      <c r="ER17" s="8">
        <f t="shared" si="32"/>
        <v>62.114355670103095</v>
      </c>
      <c r="ES17" s="302"/>
      <c r="ET17" s="302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3">
        <v>26</v>
      </c>
      <c r="FB17" s="337">
        <v>0</v>
      </c>
      <c r="FC17" s="114">
        <v>0</v>
      </c>
      <c r="FD17" s="330">
        <v>0</v>
      </c>
      <c r="FE17" s="8"/>
      <c r="FF17" s="8"/>
      <c r="FG17" s="306"/>
      <c r="FH17" s="307"/>
      <c r="FI17" s="8"/>
      <c r="FJ17" s="8"/>
      <c r="FK17" s="8"/>
      <c r="FL17" s="8"/>
      <c r="FM17" s="330"/>
      <c r="FN17" s="330"/>
      <c r="FO17" s="4"/>
      <c r="FP17" s="8"/>
      <c r="FQ17" s="308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9"/>
      <c r="GJ17" s="309"/>
      <c r="GK17" s="297"/>
      <c r="GL17" s="297"/>
      <c r="GM17" s="310"/>
      <c r="GN17" s="311"/>
      <c r="GO17" s="299"/>
      <c r="GP17" s="312"/>
      <c r="GQ17" s="312"/>
      <c r="GR17" s="312"/>
      <c r="GS17" s="311"/>
      <c r="GT17" s="311"/>
      <c r="GU17" s="311"/>
      <c r="GV17" s="311"/>
      <c r="GW17" s="311"/>
      <c r="GX17" s="311"/>
      <c r="GY17" s="311"/>
      <c r="GZ17" s="311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4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3.3</v>
      </c>
      <c r="HZ17" s="338">
        <v>0.82499999999999996</v>
      </c>
      <c r="IA17" s="313"/>
      <c r="IB17" s="305"/>
      <c r="IC17" s="340">
        <v>12</v>
      </c>
      <c r="ID17" s="130">
        <v>3</v>
      </c>
      <c r="IE17" s="314"/>
      <c r="IF17" s="314"/>
      <c r="IG17" s="8">
        <f t="shared" si="84"/>
        <v>15.3</v>
      </c>
      <c r="IH17" s="8">
        <f t="shared" si="45"/>
        <v>3.8250000000000002</v>
      </c>
      <c r="II17" s="8"/>
      <c r="IJ17" s="8"/>
      <c r="IK17" s="8"/>
      <c r="IL17" s="8"/>
      <c r="IM17" s="4"/>
      <c r="IN17" s="304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5"/>
      <c r="JD17" s="285"/>
      <c r="JE17" s="8">
        <f t="shared" si="46"/>
        <v>20.62</v>
      </c>
      <c r="JF17" s="8">
        <f t="shared" si="47"/>
        <v>0</v>
      </c>
      <c r="JG17" s="338">
        <v>6.5372000000000003</v>
      </c>
      <c r="JH17" s="338">
        <v>1</v>
      </c>
      <c r="JI17" s="338">
        <v>6.5373000000000001</v>
      </c>
      <c r="JJ17" s="338">
        <v>1</v>
      </c>
      <c r="JK17" s="338">
        <v>51.55</v>
      </c>
      <c r="JL17" s="338">
        <v>11</v>
      </c>
      <c r="JM17" s="91">
        <v>0</v>
      </c>
      <c r="JN17" s="338">
        <v>0</v>
      </c>
      <c r="JO17" s="91">
        <v>26.8</v>
      </c>
      <c r="JP17" s="338">
        <v>5</v>
      </c>
      <c r="JQ17" s="71">
        <v>17.53</v>
      </c>
      <c r="JR17" s="285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30"/>
      <c r="KP17" s="4"/>
      <c r="KQ17" s="4"/>
      <c r="KR17" s="4"/>
      <c r="KS17" s="1">
        <f t="shared" si="51"/>
        <v>0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341">
        <v>24.38</v>
      </c>
      <c r="LJ17" s="342">
        <v>0</v>
      </c>
      <c r="LK17" s="343">
        <v>24.02</v>
      </c>
      <c r="LL17" s="344">
        <v>0</v>
      </c>
      <c r="LM17" s="343">
        <v>6.6</v>
      </c>
      <c r="LN17" s="346">
        <v>0</v>
      </c>
      <c r="LO17" s="75"/>
      <c r="LP17" s="362"/>
      <c r="LQ17" s="323"/>
      <c r="LR17" s="323"/>
      <c r="LS17" s="4">
        <f t="shared" si="59"/>
        <v>55</v>
      </c>
      <c r="LT17" s="4">
        <f t="shared" si="60"/>
        <v>0</v>
      </c>
      <c r="LU17" s="324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53"/>
      <c r="MD17" s="325"/>
      <c r="ME17" s="75"/>
      <c r="MF17" s="4"/>
      <c r="MG17" s="9"/>
      <c r="MH17" s="4"/>
      <c r="MI17" s="4">
        <f t="shared" si="63"/>
        <v>0</v>
      </c>
      <c r="MJ17" s="4">
        <f t="shared" si="64"/>
        <v>0</v>
      </c>
      <c r="MK17" s="347">
        <v>0</v>
      </c>
      <c r="ML17" s="92">
        <v>0</v>
      </c>
      <c r="MM17" s="114">
        <v>0</v>
      </c>
      <c r="MN17" s="348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9">
        <v>0</v>
      </c>
      <c r="NA17" s="4">
        <f t="shared" si="71"/>
        <v>0</v>
      </c>
      <c r="NB17" s="4">
        <f t="shared" si="72"/>
        <v>0</v>
      </c>
      <c r="NC17" s="302"/>
      <c r="ND17" s="302"/>
      <c r="NE17" s="302">
        <f t="shared" si="73"/>
        <v>0</v>
      </c>
      <c r="NF17" s="302">
        <f t="shared" si="74"/>
        <v>0</v>
      </c>
      <c r="NG17" s="302"/>
      <c r="NH17" s="302"/>
      <c r="NI17" s="302">
        <f t="shared" si="75"/>
        <v>0</v>
      </c>
      <c r="NJ17" s="302">
        <f t="shared" si="76"/>
        <v>0</v>
      </c>
      <c r="NK17" s="297"/>
      <c r="NL17" s="302"/>
      <c r="NM17" s="302">
        <f t="shared" si="77"/>
        <v>0</v>
      </c>
      <c r="NN17" s="302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61">
        <v>0</v>
      </c>
      <c r="NV17" s="361"/>
      <c r="NW17" s="4">
        <f t="shared" si="79"/>
        <v>0</v>
      </c>
      <c r="NX17" s="4">
        <f t="shared" si="12"/>
        <v>0</v>
      </c>
      <c r="NY17" s="74">
        <v>0</v>
      </c>
      <c r="NZ17" s="74"/>
      <c r="OA17" s="360">
        <v>0</v>
      </c>
      <c r="OB17" s="74"/>
      <c r="OC17" s="360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2"/>
      <c r="OK17" s="354">
        <v>0</v>
      </c>
      <c r="OL17" s="302"/>
      <c r="OM17" s="196">
        <v>0</v>
      </c>
      <c r="ON17" s="302"/>
      <c r="OO17" s="302">
        <f t="shared" si="82"/>
        <v>0</v>
      </c>
      <c r="OP17" s="302">
        <f t="shared" si="83"/>
        <v>0</v>
      </c>
      <c r="OQ17" s="302"/>
      <c r="OR17" s="302"/>
      <c r="OS17" s="302">
        <f t="shared" si="13"/>
        <v>0</v>
      </c>
      <c r="OT17" s="302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/>
      <c r="AB18" s="285"/>
      <c r="AC18" s="8">
        <f t="shared" si="17"/>
        <v>0</v>
      </c>
      <c r="AD18" s="8">
        <f t="shared" si="18"/>
        <v>0</v>
      </c>
      <c r="AE18" s="71">
        <v>0</v>
      </c>
      <c r="AF18" s="71">
        <v>0</v>
      </c>
      <c r="AG18" s="71"/>
      <c r="AH18" s="71"/>
      <c r="AI18" s="122"/>
      <c r="AJ18" s="122"/>
      <c r="AK18" s="326">
        <v>100</v>
      </c>
      <c r="AL18" s="327">
        <v>30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100</v>
      </c>
      <c r="AV18" s="4">
        <f t="shared" si="2"/>
        <v>30</v>
      </c>
      <c r="AW18" s="78"/>
      <c r="AX18" s="78"/>
      <c r="AY18" s="316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5"/>
      <c r="BH18" s="296"/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8"/>
      <c r="CI18" s="91">
        <v>20.6</v>
      </c>
      <c r="CJ18" s="328">
        <v>6.5</v>
      </c>
      <c r="CK18" s="299"/>
      <c r="CL18" s="299"/>
      <c r="CM18" s="329">
        <v>5.15</v>
      </c>
      <c r="CN18" s="330">
        <v>1.5</v>
      </c>
      <c r="CO18" s="8">
        <f t="shared" si="22"/>
        <v>25.75</v>
      </c>
      <c r="CP18" s="8">
        <f t="shared" si="23"/>
        <v>8</v>
      </c>
      <c r="CQ18" s="350">
        <v>247.40625</v>
      </c>
      <c r="CR18" s="300"/>
      <c r="CS18" s="300"/>
      <c r="CT18" s="301"/>
      <c r="CU18" s="351">
        <v>18.556701030927837</v>
      </c>
      <c r="CV18" s="302"/>
      <c r="CW18" s="352">
        <v>63.814432989690722</v>
      </c>
      <c r="CX18" s="301"/>
      <c r="CY18" s="301"/>
      <c r="CZ18" s="301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31">
        <v>42.371134020618562</v>
      </c>
      <c r="DL18" s="331">
        <v>14.123711340206187</v>
      </c>
      <c r="DM18" s="78">
        <f t="shared" si="28"/>
        <v>42.371134020618562</v>
      </c>
      <c r="DN18" s="78">
        <f t="shared" si="29"/>
        <v>14.123711340206187</v>
      </c>
      <c r="DO18" s="331">
        <v>41.1</v>
      </c>
      <c r="DP18" s="331">
        <v>13.700000000000001</v>
      </c>
      <c r="DQ18" s="332"/>
      <c r="DR18" s="332"/>
      <c r="DS18" s="8"/>
      <c r="DT18" s="8"/>
      <c r="DU18" s="303"/>
      <c r="DV18" s="304"/>
      <c r="DW18" s="304"/>
      <c r="DX18" s="304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3">
        <v>40.21</v>
      </c>
      <c r="EH18" s="334">
        <v>10.0525</v>
      </c>
      <c r="EI18" s="94">
        <v>154.63917525773195</v>
      </c>
      <c r="EJ18" s="94">
        <v>38.659793814432987</v>
      </c>
      <c r="EK18" s="329">
        <v>53.608247422680414</v>
      </c>
      <c r="EL18" s="335">
        <v>13.402061855670103</v>
      </c>
      <c r="EM18" s="336"/>
      <c r="EN18" s="336"/>
      <c r="EO18" s="336"/>
      <c r="EP18" s="336"/>
      <c r="EQ18" s="8">
        <f t="shared" si="31"/>
        <v>248.45742268041238</v>
      </c>
      <c r="ER18" s="8">
        <f t="shared" si="32"/>
        <v>62.114355670103095</v>
      </c>
      <c r="ES18" s="302"/>
      <c r="ET18" s="302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3">
        <v>26</v>
      </c>
      <c r="FB18" s="337">
        <v>0</v>
      </c>
      <c r="FC18" s="114">
        <v>0</v>
      </c>
      <c r="FD18" s="330">
        <v>0</v>
      </c>
      <c r="FE18" s="8"/>
      <c r="FF18" s="8"/>
      <c r="FG18" s="306"/>
      <c r="FH18" s="307"/>
      <c r="FI18" s="8"/>
      <c r="FJ18" s="8"/>
      <c r="FK18" s="8"/>
      <c r="FL18" s="8"/>
      <c r="FM18" s="330"/>
      <c r="FN18" s="330"/>
      <c r="FO18" s="4"/>
      <c r="FP18" s="8"/>
      <c r="FQ18" s="308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9"/>
      <c r="GJ18" s="309"/>
      <c r="GK18" s="297"/>
      <c r="GL18" s="297"/>
      <c r="GM18" s="310"/>
      <c r="GN18" s="311"/>
      <c r="GO18" s="299"/>
      <c r="GP18" s="312"/>
      <c r="GQ18" s="312"/>
      <c r="GR18" s="312"/>
      <c r="GS18" s="311"/>
      <c r="GT18" s="311"/>
      <c r="GU18" s="311"/>
      <c r="GV18" s="311"/>
      <c r="GW18" s="311"/>
      <c r="GX18" s="311"/>
      <c r="GY18" s="311"/>
      <c r="GZ18" s="311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4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3.3</v>
      </c>
      <c r="HZ18" s="338">
        <v>0.82499999999999996</v>
      </c>
      <c r="IA18" s="313"/>
      <c r="IB18" s="305"/>
      <c r="IC18" s="340">
        <v>12</v>
      </c>
      <c r="ID18" s="130">
        <v>3</v>
      </c>
      <c r="IE18" s="314"/>
      <c r="IF18" s="314"/>
      <c r="IG18" s="8">
        <f t="shared" si="84"/>
        <v>15.3</v>
      </c>
      <c r="IH18" s="8">
        <f t="shared" si="45"/>
        <v>3.8250000000000002</v>
      </c>
      <c r="II18" s="8"/>
      <c r="IJ18" s="8"/>
      <c r="IK18" s="8"/>
      <c r="IL18" s="8"/>
      <c r="IM18" s="4"/>
      <c r="IN18" s="304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5"/>
      <c r="JD18" s="285"/>
      <c r="JE18" s="8">
        <f t="shared" si="46"/>
        <v>20.62</v>
      </c>
      <c r="JF18" s="8">
        <f t="shared" si="47"/>
        <v>0</v>
      </c>
      <c r="JG18" s="338">
        <v>6.5372000000000003</v>
      </c>
      <c r="JH18" s="338">
        <v>1</v>
      </c>
      <c r="JI18" s="338">
        <v>6.5373000000000001</v>
      </c>
      <c r="JJ18" s="338">
        <v>1</v>
      </c>
      <c r="JK18" s="338">
        <v>51.55</v>
      </c>
      <c r="JL18" s="338">
        <v>11</v>
      </c>
      <c r="JM18" s="91">
        <v>0</v>
      </c>
      <c r="JN18" s="338">
        <v>0</v>
      </c>
      <c r="JO18" s="91">
        <v>26.8</v>
      </c>
      <c r="JP18" s="338">
        <v>5</v>
      </c>
      <c r="JQ18" s="71">
        <v>17.53</v>
      </c>
      <c r="JR18" s="285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30"/>
      <c r="KP18" s="4"/>
      <c r="KQ18" s="4"/>
      <c r="KR18" s="4"/>
      <c r="KS18" s="1">
        <f t="shared" si="51"/>
        <v>0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341">
        <v>24.38</v>
      </c>
      <c r="LJ18" s="342">
        <v>0</v>
      </c>
      <c r="LK18" s="343">
        <v>24.02</v>
      </c>
      <c r="LL18" s="344">
        <v>0</v>
      </c>
      <c r="LM18" s="343">
        <v>6.6</v>
      </c>
      <c r="LN18" s="346">
        <v>0</v>
      </c>
      <c r="LO18" s="75"/>
      <c r="LP18" s="362"/>
      <c r="LQ18" s="323"/>
      <c r="LR18" s="323"/>
      <c r="LS18" s="4">
        <f t="shared" si="59"/>
        <v>55</v>
      </c>
      <c r="LT18" s="4">
        <f t="shared" si="60"/>
        <v>0</v>
      </c>
      <c r="LU18" s="324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53"/>
      <c r="MD18" s="325"/>
      <c r="ME18" s="75"/>
      <c r="MF18" s="4"/>
      <c r="MG18" s="9"/>
      <c r="MH18" s="4"/>
      <c r="MI18" s="4">
        <f t="shared" si="63"/>
        <v>0</v>
      </c>
      <c r="MJ18" s="4">
        <f t="shared" si="64"/>
        <v>0</v>
      </c>
      <c r="MK18" s="347">
        <v>0</v>
      </c>
      <c r="ML18" s="92">
        <v>0</v>
      </c>
      <c r="MM18" s="114">
        <v>0</v>
      </c>
      <c r="MN18" s="348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9">
        <v>0</v>
      </c>
      <c r="NA18" s="4">
        <f t="shared" si="71"/>
        <v>0</v>
      </c>
      <c r="NB18" s="4">
        <f t="shared" si="72"/>
        <v>0</v>
      </c>
      <c r="NC18" s="302"/>
      <c r="ND18" s="302"/>
      <c r="NE18" s="302">
        <f t="shared" si="73"/>
        <v>0</v>
      </c>
      <c r="NF18" s="302">
        <f t="shared" si="74"/>
        <v>0</v>
      </c>
      <c r="NG18" s="302"/>
      <c r="NH18" s="302"/>
      <c r="NI18" s="302">
        <f t="shared" si="75"/>
        <v>0</v>
      </c>
      <c r="NJ18" s="302">
        <f t="shared" si="76"/>
        <v>0</v>
      </c>
      <c r="NK18" s="297"/>
      <c r="NL18" s="302"/>
      <c r="NM18" s="302">
        <f t="shared" si="77"/>
        <v>0</v>
      </c>
      <c r="NN18" s="302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61">
        <v>0</v>
      </c>
      <c r="NV18" s="361"/>
      <c r="NW18" s="4">
        <f t="shared" si="79"/>
        <v>0</v>
      </c>
      <c r="NX18" s="4">
        <f t="shared" si="12"/>
        <v>0</v>
      </c>
      <c r="NY18" s="74">
        <v>0</v>
      </c>
      <c r="NZ18" s="74"/>
      <c r="OA18" s="360">
        <v>0</v>
      </c>
      <c r="OB18" s="74"/>
      <c r="OC18" s="360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2"/>
      <c r="OK18" s="354">
        <v>0</v>
      </c>
      <c r="OL18" s="302"/>
      <c r="OM18" s="196">
        <v>0</v>
      </c>
      <c r="ON18" s="302"/>
      <c r="OO18" s="302">
        <f t="shared" si="82"/>
        <v>0</v>
      </c>
      <c r="OP18" s="302">
        <f t="shared" si="83"/>
        <v>0</v>
      </c>
      <c r="OQ18" s="302"/>
      <c r="OR18" s="302"/>
      <c r="OS18" s="302">
        <f t="shared" si="13"/>
        <v>0</v>
      </c>
      <c r="OT18" s="302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/>
      <c r="AB19" s="285"/>
      <c r="AC19" s="8">
        <f t="shared" si="17"/>
        <v>0</v>
      </c>
      <c r="AD19" s="8">
        <f t="shared" si="18"/>
        <v>0</v>
      </c>
      <c r="AE19" s="71">
        <v>0</v>
      </c>
      <c r="AF19" s="71">
        <v>0</v>
      </c>
      <c r="AG19" s="71"/>
      <c r="AH19" s="71"/>
      <c r="AI19" s="122"/>
      <c r="AJ19" s="122"/>
      <c r="AK19" s="326">
        <v>100</v>
      </c>
      <c r="AL19" s="327">
        <v>30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100</v>
      </c>
      <c r="AV19" s="4">
        <f t="shared" si="2"/>
        <v>30</v>
      </c>
      <c r="AW19" s="78"/>
      <c r="AX19" s="78"/>
      <c r="AY19" s="316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5"/>
      <c r="BH19" s="296"/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8"/>
      <c r="CI19" s="91">
        <v>20.6</v>
      </c>
      <c r="CJ19" s="328">
        <v>6.5</v>
      </c>
      <c r="CK19" s="299"/>
      <c r="CL19" s="299"/>
      <c r="CM19" s="329">
        <v>5.15</v>
      </c>
      <c r="CN19" s="330">
        <v>1.5</v>
      </c>
      <c r="CO19" s="8">
        <f t="shared" si="22"/>
        <v>25.75</v>
      </c>
      <c r="CP19" s="8">
        <f t="shared" si="23"/>
        <v>8</v>
      </c>
      <c r="CQ19" s="350">
        <v>247.40625</v>
      </c>
      <c r="CR19" s="300"/>
      <c r="CS19" s="300"/>
      <c r="CT19" s="301"/>
      <c r="CU19" s="351">
        <v>18.556701030927837</v>
      </c>
      <c r="CV19" s="302"/>
      <c r="CW19" s="352">
        <v>63.814432989690722</v>
      </c>
      <c r="CX19" s="301"/>
      <c r="CY19" s="301"/>
      <c r="CZ19" s="301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31">
        <v>42.371134020618562</v>
      </c>
      <c r="DL19" s="331">
        <v>14.123711340206187</v>
      </c>
      <c r="DM19" s="78">
        <f t="shared" si="28"/>
        <v>42.371134020618562</v>
      </c>
      <c r="DN19" s="78">
        <f t="shared" si="29"/>
        <v>14.123711340206187</v>
      </c>
      <c r="DO19" s="331">
        <v>41.1</v>
      </c>
      <c r="DP19" s="331">
        <v>13.700000000000001</v>
      </c>
      <c r="DQ19" s="332"/>
      <c r="DR19" s="332"/>
      <c r="DS19" s="8"/>
      <c r="DT19" s="8"/>
      <c r="DU19" s="303"/>
      <c r="DV19" s="304"/>
      <c r="DW19" s="304"/>
      <c r="DX19" s="304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3">
        <v>40.21</v>
      </c>
      <c r="EH19" s="334">
        <v>10.0525</v>
      </c>
      <c r="EI19" s="94">
        <v>154.63917525773195</v>
      </c>
      <c r="EJ19" s="94">
        <v>38.659793814432987</v>
      </c>
      <c r="EK19" s="329">
        <v>53.608247422680414</v>
      </c>
      <c r="EL19" s="335">
        <v>13.402061855670103</v>
      </c>
      <c r="EM19" s="336"/>
      <c r="EN19" s="336"/>
      <c r="EO19" s="336"/>
      <c r="EP19" s="336"/>
      <c r="EQ19" s="8">
        <f t="shared" si="31"/>
        <v>248.45742268041238</v>
      </c>
      <c r="ER19" s="8">
        <f t="shared" si="32"/>
        <v>62.114355670103095</v>
      </c>
      <c r="ES19" s="302"/>
      <c r="ET19" s="302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3">
        <v>36</v>
      </c>
      <c r="FB19" s="337">
        <v>0</v>
      </c>
      <c r="FC19" s="114">
        <v>37</v>
      </c>
      <c r="FD19" s="330">
        <v>0</v>
      </c>
      <c r="FE19" s="8"/>
      <c r="FF19" s="8"/>
      <c r="FG19" s="306"/>
      <c r="FH19" s="307"/>
      <c r="FI19" s="8"/>
      <c r="FJ19" s="8"/>
      <c r="FK19" s="8"/>
      <c r="FL19" s="8"/>
      <c r="FM19" s="330"/>
      <c r="FN19" s="330"/>
      <c r="FO19" s="4"/>
      <c r="FP19" s="8"/>
      <c r="FQ19" s="308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9"/>
      <c r="GJ19" s="309"/>
      <c r="GK19" s="297"/>
      <c r="GL19" s="297"/>
      <c r="GM19" s="310"/>
      <c r="GN19" s="311"/>
      <c r="GO19" s="299"/>
      <c r="GP19" s="312"/>
      <c r="GQ19" s="312"/>
      <c r="GR19" s="312"/>
      <c r="GS19" s="311"/>
      <c r="GT19" s="311"/>
      <c r="GU19" s="311"/>
      <c r="GV19" s="311"/>
      <c r="GW19" s="311"/>
      <c r="GX19" s="311"/>
      <c r="GY19" s="311"/>
      <c r="GZ19" s="311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4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3.3</v>
      </c>
      <c r="HZ19" s="338">
        <v>0.82499999999999996</v>
      </c>
      <c r="IA19" s="313"/>
      <c r="IB19" s="305"/>
      <c r="IC19" s="340">
        <v>12</v>
      </c>
      <c r="ID19" s="130">
        <v>3</v>
      </c>
      <c r="IE19" s="314"/>
      <c r="IF19" s="314"/>
      <c r="IG19" s="8">
        <f t="shared" si="84"/>
        <v>15.3</v>
      </c>
      <c r="IH19" s="8">
        <f t="shared" si="45"/>
        <v>3.8250000000000002</v>
      </c>
      <c r="II19" s="8"/>
      <c r="IJ19" s="8"/>
      <c r="IK19" s="8"/>
      <c r="IL19" s="8"/>
      <c r="IM19" s="4"/>
      <c r="IN19" s="304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5"/>
      <c r="JD19" s="285"/>
      <c r="JE19" s="8">
        <f t="shared" si="46"/>
        <v>20.62</v>
      </c>
      <c r="JF19" s="8">
        <f t="shared" si="47"/>
        <v>0</v>
      </c>
      <c r="JG19" s="338">
        <v>6.5372000000000003</v>
      </c>
      <c r="JH19" s="338">
        <v>1</v>
      </c>
      <c r="JI19" s="338">
        <v>6.5373000000000001</v>
      </c>
      <c r="JJ19" s="338">
        <v>1</v>
      </c>
      <c r="JK19" s="338">
        <v>51.55</v>
      </c>
      <c r="JL19" s="338">
        <v>11</v>
      </c>
      <c r="JM19" s="91">
        <v>0</v>
      </c>
      <c r="JN19" s="338">
        <v>0</v>
      </c>
      <c r="JO19" s="91">
        <v>26.8</v>
      </c>
      <c r="JP19" s="338">
        <v>5</v>
      </c>
      <c r="JQ19" s="71">
        <v>17.53</v>
      </c>
      <c r="JR19" s="285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30"/>
      <c r="KP19" s="4"/>
      <c r="KQ19" s="4"/>
      <c r="KR19" s="4"/>
      <c r="KS19" s="1">
        <f t="shared" si="51"/>
        <v>0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341">
        <v>24.38</v>
      </c>
      <c r="LJ19" s="342">
        <v>0</v>
      </c>
      <c r="LK19" s="343">
        <v>24.02</v>
      </c>
      <c r="LL19" s="344">
        <v>0</v>
      </c>
      <c r="LM19" s="343">
        <v>6.6</v>
      </c>
      <c r="LN19" s="346">
        <v>0</v>
      </c>
      <c r="LO19" s="75"/>
      <c r="LP19" s="362"/>
      <c r="LQ19" s="323"/>
      <c r="LR19" s="323"/>
      <c r="LS19" s="4">
        <f t="shared" si="59"/>
        <v>55</v>
      </c>
      <c r="LT19" s="4">
        <f t="shared" si="60"/>
        <v>0</v>
      </c>
      <c r="LU19" s="324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53"/>
      <c r="MD19" s="325"/>
      <c r="ME19" s="75"/>
      <c r="MF19" s="4"/>
      <c r="MG19" s="9"/>
      <c r="MH19" s="4"/>
      <c r="MI19" s="4">
        <f t="shared" si="63"/>
        <v>0</v>
      </c>
      <c r="MJ19" s="4">
        <f t="shared" si="64"/>
        <v>0</v>
      </c>
      <c r="MK19" s="347">
        <v>0</v>
      </c>
      <c r="ML19" s="92">
        <v>0</v>
      </c>
      <c r="MM19" s="114">
        <v>0</v>
      </c>
      <c r="MN19" s="348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9">
        <v>0</v>
      </c>
      <c r="NA19" s="4">
        <f t="shared" si="71"/>
        <v>0</v>
      </c>
      <c r="NB19" s="4">
        <f t="shared" si="72"/>
        <v>0</v>
      </c>
      <c r="NC19" s="302"/>
      <c r="ND19" s="302"/>
      <c r="NE19" s="302">
        <f t="shared" si="73"/>
        <v>0</v>
      </c>
      <c r="NF19" s="302">
        <f t="shared" si="74"/>
        <v>0</v>
      </c>
      <c r="NG19" s="302"/>
      <c r="NH19" s="302"/>
      <c r="NI19" s="302">
        <f t="shared" si="75"/>
        <v>0</v>
      </c>
      <c r="NJ19" s="302">
        <f t="shared" si="76"/>
        <v>0</v>
      </c>
      <c r="NK19" s="297"/>
      <c r="NL19" s="302"/>
      <c r="NM19" s="302">
        <f t="shared" si="77"/>
        <v>0</v>
      </c>
      <c r="NN19" s="302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61">
        <v>0</v>
      </c>
      <c r="NV19" s="361"/>
      <c r="NW19" s="4">
        <f t="shared" si="79"/>
        <v>0</v>
      </c>
      <c r="NX19" s="4">
        <f t="shared" si="12"/>
        <v>0</v>
      </c>
      <c r="NY19" s="74">
        <v>0</v>
      </c>
      <c r="NZ19" s="74"/>
      <c r="OA19" s="360">
        <v>0</v>
      </c>
      <c r="OB19" s="74"/>
      <c r="OC19" s="360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2"/>
      <c r="OK19" s="354">
        <v>0</v>
      </c>
      <c r="OL19" s="302"/>
      <c r="OM19" s="196">
        <v>0</v>
      </c>
      <c r="ON19" s="302"/>
      <c r="OO19" s="302">
        <f t="shared" si="82"/>
        <v>0</v>
      </c>
      <c r="OP19" s="302">
        <f t="shared" si="83"/>
        <v>0</v>
      </c>
      <c r="OQ19" s="302"/>
      <c r="OR19" s="302"/>
      <c r="OS19" s="302">
        <f t="shared" si="13"/>
        <v>0</v>
      </c>
      <c r="OT19" s="302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/>
      <c r="AB20" s="285"/>
      <c r="AC20" s="8">
        <f t="shared" si="17"/>
        <v>0</v>
      </c>
      <c r="AD20" s="8">
        <f t="shared" si="18"/>
        <v>0</v>
      </c>
      <c r="AE20" s="71">
        <v>0</v>
      </c>
      <c r="AF20" s="71">
        <v>0</v>
      </c>
      <c r="AG20" s="71"/>
      <c r="AH20" s="71"/>
      <c r="AI20" s="122"/>
      <c r="AJ20" s="122"/>
      <c r="AK20" s="326">
        <v>100</v>
      </c>
      <c r="AL20" s="327">
        <v>30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100</v>
      </c>
      <c r="AV20" s="4">
        <f t="shared" si="2"/>
        <v>30</v>
      </c>
      <c r="AW20" s="78"/>
      <c r="AX20" s="78"/>
      <c r="AY20" s="316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5"/>
      <c r="BH20" s="296"/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8"/>
      <c r="CI20" s="91">
        <v>20.6</v>
      </c>
      <c r="CJ20" s="328">
        <v>6.5</v>
      </c>
      <c r="CK20" s="299"/>
      <c r="CL20" s="299"/>
      <c r="CM20" s="329">
        <v>5.15</v>
      </c>
      <c r="CN20" s="330">
        <v>1.5</v>
      </c>
      <c r="CO20" s="8">
        <f t="shared" si="22"/>
        <v>25.75</v>
      </c>
      <c r="CP20" s="8">
        <f t="shared" si="23"/>
        <v>8</v>
      </c>
      <c r="CQ20" s="350">
        <v>247.40625</v>
      </c>
      <c r="CR20" s="300"/>
      <c r="CS20" s="300"/>
      <c r="CT20" s="301"/>
      <c r="CU20" s="351">
        <v>18.556701030927837</v>
      </c>
      <c r="CV20" s="302"/>
      <c r="CW20" s="352">
        <v>63.814432989690722</v>
      </c>
      <c r="CX20" s="301"/>
      <c r="CY20" s="301"/>
      <c r="CZ20" s="301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31">
        <v>42.371134020618562</v>
      </c>
      <c r="DL20" s="331">
        <v>14.123711340206187</v>
      </c>
      <c r="DM20" s="78">
        <f t="shared" si="28"/>
        <v>42.371134020618562</v>
      </c>
      <c r="DN20" s="78">
        <f t="shared" si="29"/>
        <v>14.123711340206187</v>
      </c>
      <c r="DO20" s="331">
        <v>41.1</v>
      </c>
      <c r="DP20" s="331">
        <v>13.700000000000001</v>
      </c>
      <c r="DQ20" s="332"/>
      <c r="DR20" s="332"/>
      <c r="DS20" s="8"/>
      <c r="DT20" s="8"/>
      <c r="DU20" s="303"/>
      <c r="DV20" s="304"/>
      <c r="DW20" s="304"/>
      <c r="DX20" s="304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3">
        <v>40.21</v>
      </c>
      <c r="EH20" s="334">
        <v>10.0525</v>
      </c>
      <c r="EI20" s="94">
        <v>154.63917525773195</v>
      </c>
      <c r="EJ20" s="94">
        <v>38.659793814432987</v>
      </c>
      <c r="EK20" s="329">
        <v>53.608247422680414</v>
      </c>
      <c r="EL20" s="335">
        <v>13.402061855670103</v>
      </c>
      <c r="EM20" s="336"/>
      <c r="EN20" s="336"/>
      <c r="EO20" s="336"/>
      <c r="EP20" s="336"/>
      <c r="EQ20" s="8">
        <f t="shared" si="31"/>
        <v>248.45742268041238</v>
      </c>
      <c r="ER20" s="8">
        <f t="shared" si="32"/>
        <v>62.114355670103095</v>
      </c>
      <c r="ES20" s="302"/>
      <c r="ET20" s="302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3">
        <v>36</v>
      </c>
      <c r="FB20" s="337">
        <v>0</v>
      </c>
      <c r="FC20" s="114">
        <v>37</v>
      </c>
      <c r="FD20" s="330">
        <v>0</v>
      </c>
      <c r="FE20" s="8"/>
      <c r="FF20" s="8"/>
      <c r="FG20" s="306"/>
      <c r="FH20" s="307"/>
      <c r="FI20" s="8"/>
      <c r="FJ20" s="8"/>
      <c r="FK20" s="8"/>
      <c r="FL20" s="8"/>
      <c r="FM20" s="330"/>
      <c r="FN20" s="330"/>
      <c r="FO20" s="4"/>
      <c r="FP20" s="8"/>
      <c r="FQ20" s="308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9"/>
      <c r="GJ20" s="309"/>
      <c r="GK20" s="297"/>
      <c r="GL20" s="297"/>
      <c r="GM20" s="310"/>
      <c r="GN20" s="311"/>
      <c r="GO20" s="299"/>
      <c r="GP20" s="312"/>
      <c r="GQ20" s="312"/>
      <c r="GR20" s="312"/>
      <c r="GS20" s="311"/>
      <c r="GT20" s="311"/>
      <c r="GU20" s="311"/>
      <c r="GV20" s="311"/>
      <c r="GW20" s="311"/>
      <c r="GX20" s="311"/>
      <c r="GY20" s="311"/>
      <c r="GZ20" s="311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4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3.3</v>
      </c>
      <c r="HZ20" s="338">
        <v>0.82499999999999996</v>
      </c>
      <c r="IA20" s="313"/>
      <c r="IB20" s="305"/>
      <c r="IC20" s="340">
        <v>12</v>
      </c>
      <c r="ID20" s="130">
        <v>3</v>
      </c>
      <c r="IE20" s="314"/>
      <c r="IF20" s="314"/>
      <c r="IG20" s="8">
        <f t="shared" si="84"/>
        <v>15.3</v>
      </c>
      <c r="IH20" s="8">
        <f t="shared" si="45"/>
        <v>3.8250000000000002</v>
      </c>
      <c r="II20" s="8"/>
      <c r="IJ20" s="8"/>
      <c r="IK20" s="8"/>
      <c r="IL20" s="8"/>
      <c r="IM20" s="4"/>
      <c r="IN20" s="304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5"/>
      <c r="JD20" s="285"/>
      <c r="JE20" s="8">
        <f t="shared" si="46"/>
        <v>20.62</v>
      </c>
      <c r="JF20" s="8">
        <f t="shared" si="47"/>
        <v>0</v>
      </c>
      <c r="JG20" s="338">
        <v>6.5372000000000003</v>
      </c>
      <c r="JH20" s="338">
        <v>1</v>
      </c>
      <c r="JI20" s="338">
        <v>6.5373000000000001</v>
      </c>
      <c r="JJ20" s="338">
        <v>1</v>
      </c>
      <c r="JK20" s="338">
        <v>51.55</v>
      </c>
      <c r="JL20" s="338">
        <v>11</v>
      </c>
      <c r="JM20" s="91">
        <v>0</v>
      </c>
      <c r="JN20" s="338">
        <v>0</v>
      </c>
      <c r="JO20" s="91">
        <v>26.8</v>
      </c>
      <c r="JP20" s="338">
        <v>5</v>
      </c>
      <c r="JQ20" s="71">
        <v>17.53</v>
      </c>
      <c r="JR20" s="285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30"/>
      <c r="KP20" s="4"/>
      <c r="KQ20" s="4"/>
      <c r="KR20" s="4"/>
      <c r="KS20" s="1">
        <f t="shared" si="51"/>
        <v>0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341">
        <v>24.38</v>
      </c>
      <c r="LJ20" s="342">
        <v>0</v>
      </c>
      <c r="LK20" s="343">
        <v>24.02</v>
      </c>
      <c r="LL20" s="344">
        <v>0</v>
      </c>
      <c r="LM20" s="343">
        <v>6.6</v>
      </c>
      <c r="LN20" s="346">
        <v>0</v>
      </c>
      <c r="LO20" s="75"/>
      <c r="LP20" s="362"/>
      <c r="LQ20" s="323"/>
      <c r="LR20" s="323"/>
      <c r="LS20" s="4">
        <f t="shared" si="59"/>
        <v>55</v>
      </c>
      <c r="LT20" s="4">
        <f t="shared" si="60"/>
        <v>0</v>
      </c>
      <c r="LU20" s="324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53"/>
      <c r="MD20" s="325"/>
      <c r="ME20" s="75"/>
      <c r="MF20" s="4"/>
      <c r="MG20" s="9"/>
      <c r="MH20" s="4"/>
      <c r="MI20" s="4">
        <f t="shared" si="63"/>
        <v>0</v>
      </c>
      <c r="MJ20" s="4">
        <f t="shared" si="64"/>
        <v>0</v>
      </c>
      <c r="MK20" s="347">
        <v>0</v>
      </c>
      <c r="ML20" s="92">
        <v>0</v>
      </c>
      <c r="MM20" s="114">
        <v>0</v>
      </c>
      <c r="MN20" s="348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9">
        <v>0</v>
      </c>
      <c r="NA20" s="4">
        <f t="shared" si="71"/>
        <v>0</v>
      </c>
      <c r="NB20" s="4">
        <f t="shared" si="72"/>
        <v>0</v>
      </c>
      <c r="NC20" s="302"/>
      <c r="ND20" s="302"/>
      <c r="NE20" s="302">
        <f t="shared" si="73"/>
        <v>0</v>
      </c>
      <c r="NF20" s="302">
        <f t="shared" si="74"/>
        <v>0</v>
      </c>
      <c r="NG20" s="302"/>
      <c r="NH20" s="302"/>
      <c r="NI20" s="302">
        <f t="shared" si="75"/>
        <v>0</v>
      </c>
      <c r="NJ20" s="302">
        <f t="shared" si="76"/>
        <v>0</v>
      </c>
      <c r="NK20" s="297"/>
      <c r="NL20" s="302"/>
      <c r="NM20" s="302">
        <f t="shared" si="77"/>
        <v>0</v>
      </c>
      <c r="NN20" s="302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61">
        <v>0</v>
      </c>
      <c r="NV20" s="361"/>
      <c r="NW20" s="4">
        <f t="shared" si="79"/>
        <v>0</v>
      </c>
      <c r="NX20" s="4">
        <f t="shared" si="12"/>
        <v>0</v>
      </c>
      <c r="NY20" s="74">
        <v>0</v>
      </c>
      <c r="NZ20" s="74"/>
      <c r="OA20" s="360">
        <v>0</v>
      </c>
      <c r="OB20" s="74"/>
      <c r="OC20" s="360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2"/>
      <c r="OK20" s="354">
        <v>0</v>
      </c>
      <c r="OL20" s="302"/>
      <c r="OM20" s="196">
        <v>0</v>
      </c>
      <c r="ON20" s="302"/>
      <c r="OO20" s="302">
        <f t="shared" si="82"/>
        <v>0</v>
      </c>
      <c r="OP20" s="302">
        <f t="shared" si="83"/>
        <v>0</v>
      </c>
      <c r="OQ20" s="302"/>
      <c r="OR20" s="302"/>
      <c r="OS20" s="302">
        <f t="shared" si="13"/>
        <v>0</v>
      </c>
      <c r="OT20" s="302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/>
      <c r="AB21" s="285"/>
      <c r="AC21" s="8">
        <f t="shared" si="17"/>
        <v>0</v>
      </c>
      <c r="AD21" s="8">
        <f t="shared" si="18"/>
        <v>0</v>
      </c>
      <c r="AE21" s="71">
        <v>0</v>
      </c>
      <c r="AF21" s="71">
        <v>0</v>
      </c>
      <c r="AG21" s="71"/>
      <c r="AH21" s="71"/>
      <c r="AI21" s="122"/>
      <c r="AJ21" s="122"/>
      <c r="AK21" s="326">
        <v>100</v>
      </c>
      <c r="AL21" s="327">
        <v>30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100</v>
      </c>
      <c r="AV21" s="4">
        <f t="shared" si="2"/>
        <v>30</v>
      </c>
      <c r="AW21" s="78"/>
      <c r="AX21" s="78"/>
      <c r="AY21" s="316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5"/>
      <c r="BH21" s="296"/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8"/>
      <c r="CI21" s="91">
        <v>20.6</v>
      </c>
      <c r="CJ21" s="328">
        <v>6.5</v>
      </c>
      <c r="CK21" s="299"/>
      <c r="CL21" s="299"/>
      <c r="CM21" s="329">
        <v>5.15</v>
      </c>
      <c r="CN21" s="330">
        <v>1.5</v>
      </c>
      <c r="CO21" s="8">
        <f t="shared" si="22"/>
        <v>25.75</v>
      </c>
      <c r="CP21" s="8">
        <f t="shared" si="23"/>
        <v>8</v>
      </c>
      <c r="CQ21" s="350">
        <v>247.40625</v>
      </c>
      <c r="CR21" s="300"/>
      <c r="CS21" s="300"/>
      <c r="CT21" s="301"/>
      <c r="CU21" s="351">
        <v>18.556701030927837</v>
      </c>
      <c r="CV21" s="302"/>
      <c r="CW21" s="352">
        <v>63.814432989690722</v>
      </c>
      <c r="CX21" s="301"/>
      <c r="CY21" s="301"/>
      <c r="CZ21" s="301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31">
        <v>42.371134020618562</v>
      </c>
      <c r="DL21" s="331">
        <v>14.123711340206187</v>
      </c>
      <c r="DM21" s="78">
        <f t="shared" si="28"/>
        <v>42.371134020618562</v>
      </c>
      <c r="DN21" s="78">
        <f t="shared" si="29"/>
        <v>14.123711340206187</v>
      </c>
      <c r="DO21" s="331">
        <v>41.1</v>
      </c>
      <c r="DP21" s="331">
        <v>13.700000000000001</v>
      </c>
      <c r="DQ21" s="332"/>
      <c r="DR21" s="332"/>
      <c r="DS21" s="8"/>
      <c r="DT21" s="8"/>
      <c r="DU21" s="303"/>
      <c r="DV21" s="304"/>
      <c r="DW21" s="304"/>
      <c r="DX21" s="304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3">
        <v>40.21</v>
      </c>
      <c r="EH21" s="334">
        <v>10.0525</v>
      </c>
      <c r="EI21" s="94">
        <v>154.63917525773195</v>
      </c>
      <c r="EJ21" s="94">
        <v>38.659793814432987</v>
      </c>
      <c r="EK21" s="329">
        <v>53.608247422680414</v>
      </c>
      <c r="EL21" s="335">
        <v>13.402061855670103</v>
      </c>
      <c r="EM21" s="336"/>
      <c r="EN21" s="336"/>
      <c r="EO21" s="336"/>
      <c r="EP21" s="336"/>
      <c r="EQ21" s="8">
        <f t="shared" si="31"/>
        <v>248.45742268041238</v>
      </c>
      <c r="ER21" s="8">
        <f t="shared" si="32"/>
        <v>62.114355670103095</v>
      </c>
      <c r="ES21" s="302"/>
      <c r="ET21" s="302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3">
        <v>36</v>
      </c>
      <c r="FB21" s="337">
        <v>0</v>
      </c>
      <c r="FC21" s="114">
        <v>37</v>
      </c>
      <c r="FD21" s="330">
        <v>0</v>
      </c>
      <c r="FE21" s="8"/>
      <c r="FF21" s="8"/>
      <c r="FG21" s="306"/>
      <c r="FH21" s="307"/>
      <c r="FI21" s="8"/>
      <c r="FJ21" s="8"/>
      <c r="FK21" s="8"/>
      <c r="FL21" s="8"/>
      <c r="FM21" s="330"/>
      <c r="FN21" s="330"/>
      <c r="FO21" s="4"/>
      <c r="FP21" s="8"/>
      <c r="FQ21" s="308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9"/>
      <c r="GJ21" s="309"/>
      <c r="GK21" s="297"/>
      <c r="GL21" s="297"/>
      <c r="GM21" s="310"/>
      <c r="GN21" s="311"/>
      <c r="GO21" s="299"/>
      <c r="GP21" s="312"/>
      <c r="GQ21" s="312"/>
      <c r="GR21" s="312"/>
      <c r="GS21" s="311"/>
      <c r="GT21" s="311"/>
      <c r="GU21" s="311"/>
      <c r="GV21" s="311"/>
      <c r="GW21" s="311"/>
      <c r="GX21" s="311"/>
      <c r="GY21" s="311"/>
      <c r="GZ21" s="311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4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3.3</v>
      </c>
      <c r="HZ21" s="338">
        <v>0.82499999999999996</v>
      </c>
      <c r="IA21" s="313"/>
      <c r="IB21" s="305"/>
      <c r="IC21" s="340">
        <v>12</v>
      </c>
      <c r="ID21" s="130">
        <v>3</v>
      </c>
      <c r="IE21" s="314"/>
      <c r="IF21" s="314"/>
      <c r="IG21" s="8">
        <f t="shared" si="84"/>
        <v>15.3</v>
      </c>
      <c r="IH21" s="8">
        <f t="shared" si="45"/>
        <v>3.8250000000000002</v>
      </c>
      <c r="II21" s="8"/>
      <c r="IJ21" s="8"/>
      <c r="IK21" s="8"/>
      <c r="IL21" s="8"/>
      <c r="IM21" s="4"/>
      <c r="IN21" s="304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5"/>
      <c r="JD21" s="285"/>
      <c r="JE21" s="8">
        <f t="shared" si="46"/>
        <v>20.62</v>
      </c>
      <c r="JF21" s="8">
        <f t="shared" si="47"/>
        <v>0</v>
      </c>
      <c r="JG21" s="338">
        <v>6.5372000000000003</v>
      </c>
      <c r="JH21" s="338">
        <v>1</v>
      </c>
      <c r="JI21" s="338">
        <v>6.5373000000000001</v>
      </c>
      <c r="JJ21" s="338">
        <v>1</v>
      </c>
      <c r="JK21" s="338">
        <v>51.55</v>
      </c>
      <c r="JL21" s="338">
        <v>11</v>
      </c>
      <c r="JM21" s="91">
        <v>0</v>
      </c>
      <c r="JN21" s="338">
        <v>0</v>
      </c>
      <c r="JO21" s="91">
        <v>26.8</v>
      </c>
      <c r="JP21" s="338">
        <v>5</v>
      </c>
      <c r="JQ21" s="71">
        <v>17.53</v>
      </c>
      <c r="JR21" s="285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30"/>
      <c r="KP21" s="4"/>
      <c r="KQ21" s="4"/>
      <c r="KR21" s="4"/>
      <c r="KS21" s="1">
        <f t="shared" si="51"/>
        <v>0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341">
        <v>24.38</v>
      </c>
      <c r="LJ21" s="342">
        <v>0</v>
      </c>
      <c r="LK21" s="343">
        <v>24.02</v>
      </c>
      <c r="LL21" s="344">
        <v>0</v>
      </c>
      <c r="LM21" s="343">
        <v>6.6</v>
      </c>
      <c r="LN21" s="346">
        <v>0</v>
      </c>
      <c r="LO21" s="75"/>
      <c r="LP21" s="362"/>
      <c r="LQ21" s="323"/>
      <c r="LR21" s="323"/>
      <c r="LS21" s="4">
        <f t="shared" si="59"/>
        <v>55</v>
      </c>
      <c r="LT21" s="4">
        <f t="shared" si="60"/>
        <v>0</v>
      </c>
      <c r="LU21" s="324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53"/>
      <c r="MD21" s="325"/>
      <c r="ME21" s="75"/>
      <c r="MF21" s="4"/>
      <c r="MG21" s="9"/>
      <c r="MH21" s="4"/>
      <c r="MI21" s="4">
        <f t="shared" si="63"/>
        <v>0</v>
      </c>
      <c r="MJ21" s="4">
        <f t="shared" si="64"/>
        <v>0</v>
      </c>
      <c r="MK21" s="347">
        <v>0</v>
      </c>
      <c r="ML21" s="92">
        <v>0</v>
      </c>
      <c r="MM21" s="114">
        <v>0</v>
      </c>
      <c r="MN21" s="348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9">
        <v>0</v>
      </c>
      <c r="NA21" s="4">
        <f t="shared" si="71"/>
        <v>0</v>
      </c>
      <c r="NB21" s="4">
        <f t="shared" si="72"/>
        <v>0</v>
      </c>
      <c r="NC21" s="302"/>
      <c r="ND21" s="302"/>
      <c r="NE21" s="302">
        <f t="shared" si="73"/>
        <v>0</v>
      </c>
      <c r="NF21" s="302">
        <f t="shared" si="74"/>
        <v>0</v>
      </c>
      <c r="NG21" s="302"/>
      <c r="NH21" s="302"/>
      <c r="NI21" s="302">
        <f t="shared" si="75"/>
        <v>0</v>
      </c>
      <c r="NJ21" s="302">
        <f t="shared" si="76"/>
        <v>0</v>
      </c>
      <c r="NK21" s="297"/>
      <c r="NL21" s="302"/>
      <c r="NM21" s="302">
        <f t="shared" si="77"/>
        <v>0</v>
      </c>
      <c r="NN21" s="302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61">
        <v>0</v>
      </c>
      <c r="NV21" s="361"/>
      <c r="NW21" s="4">
        <f t="shared" si="79"/>
        <v>0</v>
      </c>
      <c r="NX21" s="4">
        <f t="shared" si="12"/>
        <v>0</v>
      </c>
      <c r="NY21" s="74">
        <v>0</v>
      </c>
      <c r="NZ21" s="74"/>
      <c r="OA21" s="360">
        <v>0</v>
      </c>
      <c r="OB21" s="74"/>
      <c r="OC21" s="360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2"/>
      <c r="OK21" s="354">
        <v>0</v>
      </c>
      <c r="OL21" s="302"/>
      <c r="OM21" s="196">
        <v>0</v>
      </c>
      <c r="ON21" s="302"/>
      <c r="OO21" s="302">
        <f t="shared" si="82"/>
        <v>0</v>
      </c>
      <c r="OP21" s="302">
        <f t="shared" si="83"/>
        <v>0</v>
      </c>
      <c r="OQ21" s="302"/>
      <c r="OR21" s="302"/>
      <c r="OS21" s="302">
        <f t="shared" si="13"/>
        <v>0</v>
      </c>
      <c r="OT21" s="302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/>
      <c r="AB22" s="285"/>
      <c r="AC22" s="8">
        <f t="shared" si="17"/>
        <v>0</v>
      </c>
      <c r="AD22" s="8">
        <f t="shared" si="18"/>
        <v>0</v>
      </c>
      <c r="AE22" s="71">
        <v>0</v>
      </c>
      <c r="AF22" s="71">
        <v>0</v>
      </c>
      <c r="AG22" s="71"/>
      <c r="AH22" s="71"/>
      <c r="AI22" s="122"/>
      <c r="AJ22" s="122"/>
      <c r="AK22" s="326">
        <v>100</v>
      </c>
      <c r="AL22" s="327">
        <v>30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100</v>
      </c>
      <c r="AV22" s="4">
        <f t="shared" si="2"/>
        <v>30</v>
      </c>
      <c r="AW22" s="78"/>
      <c r="AX22" s="78"/>
      <c r="AY22" s="316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5"/>
      <c r="BH22" s="296"/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8"/>
      <c r="CI22" s="91">
        <v>20.6</v>
      </c>
      <c r="CJ22" s="328">
        <v>6.5</v>
      </c>
      <c r="CK22" s="299"/>
      <c r="CL22" s="299"/>
      <c r="CM22" s="329">
        <v>5.15</v>
      </c>
      <c r="CN22" s="330">
        <v>1.5</v>
      </c>
      <c r="CO22" s="8">
        <f t="shared" si="22"/>
        <v>25.75</v>
      </c>
      <c r="CP22" s="8">
        <f t="shared" si="23"/>
        <v>8</v>
      </c>
      <c r="CQ22" s="350">
        <v>247.40625</v>
      </c>
      <c r="CR22" s="300"/>
      <c r="CS22" s="300"/>
      <c r="CT22" s="301"/>
      <c r="CU22" s="351">
        <v>18.556701030927837</v>
      </c>
      <c r="CV22" s="302"/>
      <c r="CW22" s="352">
        <v>63.814432989690722</v>
      </c>
      <c r="CX22" s="301"/>
      <c r="CY22" s="301"/>
      <c r="CZ22" s="301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31">
        <v>42.371134020618562</v>
      </c>
      <c r="DL22" s="331">
        <v>14.123711340206187</v>
      </c>
      <c r="DM22" s="78">
        <f t="shared" si="28"/>
        <v>42.371134020618562</v>
      </c>
      <c r="DN22" s="78">
        <f t="shared" si="29"/>
        <v>14.123711340206187</v>
      </c>
      <c r="DO22" s="331">
        <v>41.1</v>
      </c>
      <c r="DP22" s="331">
        <v>13.700000000000001</v>
      </c>
      <c r="DQ22" s="332"/>
      <c r="DR22" s="332"/>
      <c r="DS22" s="8"/>
      <c r="DT22" s="8"/>
      <c r="DU22" s="303"/>
      <c r="DV22" s="304"/>
      <c r="DW22" s="304"/>
      <c r="DX22" s="304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3">
        <v>40.21</v>
      </c>
      <c r="EH22" s="334">
        <v>10.0525</v>
      </c>
      <c r="EI22" s="94">
        <v>154.63917525773195</v>
      </c>
      <c r="EJ22" s="94">
        <v>38.659793814432987</v>
      </c>
      <c r="EK22" s="329">
        <v>53.608247422680414</v>
      </c>
      <c r="EL22" s="335">
        <v>13.402061855670103</v>
      </c>
      <c r="EM22" s="336"/>
      <c r="EN22" s="336"/>
      <c r="EO22" s="336"/>
      <c r="EP22" s="336"/>
      <c r="EQ22" s="8">
        <f t="shared" si="31"/>
        <v>248.45742268041238</v>
      </c>
      <c r="ER22" s="8">
        <f t="shared" si="32"/>
        <v>62.114355670103095</v>
      </c>
      <c r="ES22" s="302"/>
      <c r="ET22" s="302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3">
        <v>36</v>
      </c>
      <c r="FB22" s="337">
        <v>0</v>
      </c>
      <c r="FC22" s="114">
        <v>37</v>
      </c>
      <c r="FD22" s="330">
        <v>0</v>
      </c>
      <c r="FE22" s="8"/>
      <c r="FF22" s="8"/>
      <c r="FG22" s="306"/>
      <c r="FH22" s="307"/>
      <c r="FI22" s="8"/>
      <c r="FJ22" s="8"/>
      <c r="FK22" s="8"/>
      <c r="FL22" s="8"/>
      <c r="FM22" s="330"/>
      <c r="FN22" s="330"/>
      <c r="FO22" s="4"/>
      <c r="FP22" s="8"/>
      <c r="FQ22" s="308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9"/>
      <c r="GJ22" s="309"/>
      <c r="GK22" s="297"/>
      <c r="GL22" s="297"/>
      <c r="GM22" s="310"/>
      <c r="GN22" s="311"/>
      <c r="GO22" s="299"/>
      <c r="GP22" s="312"/>
      <c r="GQ22" s="312"/>
      <c r="GR22" s="312"/>
      <c r="GS22" s="311"/>
      <c r="GT22" s="311"/>
      <c r="GU22" s="311"/>
      <c r="GV22" s="311"/>
      <c r="GW22" s="311"/>
      <c r="GX22" s="311"/>
      <c r="GY22" s="311"/>
      <c r="GZ22" s="311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4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3.3</v>
      </c>
      <c r="HZ22" s="338">
        <v>0.82499999999999996</v>
      </c>
      <c r="IA22" s="313"/>
      <c r="IB22" s="305"/>
      <c r="IC22" s="340">
        <v>12</v>
      </c>
      <c r="ID22" s="130">
        <v>3</v>
      </c>
      <c r="IE22" s="314"/>
      <c r="IF22" s="314"/>
      <c r="IG22" s="8">
        <f t="shared" si="84"/>
        <v>15.3</v>
      </c>
      <c r="IH22" s="8">
        <f t="shared" si="45"/>
        <v>3.8250000000000002</v>
      </c>
      <c r="II22" s="8"/>
      <c r="IJ22" s="8"/>
      <c r="IK22" s="8"/>
      <c r="IL22" s="8"/>
      <c r="IM22" s="4"/>
      <c r="IN22" s="304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5"/>
      <c r="JD22" s="285"/>
      <c r="JE22" s="8">
        <f t="shared" si="46"/>
        <v>20.62</v>
      </c>
      <c r="JF22" s="8">
        <f t="shared" si="47"/>
        <v>0</v>
      </c>
      <c r="JG22" s="338">
        <v>6.5372000000000003</v>
      </c>
      <c r="JH22" s="338">
        <v>1</v>
      </c>
      <c r="JI22" s="338">
        <v>6.5373000000000001</v>
      </c>
      <c r="JJ22" s="338">
        <v>1</v>
      </c>
      <c r="JK22" s="338">
        <v>51.55</v>
      </c>
      <c r="JL22" s="338">
        <v>11</v>
      </c>
      <c r="JM22" s="91">
        <v>0</v>
      </c>
      <c r="JN22" s="338">
        <v>0</v>
      </c>
      <c r="JO22" s="91">
        <v>26.8</v>
      </c>
      <c r="JP22" s="338">
        <v>5</v>
      </c>
      <c r="JQ22" s="71">
        <v>17.53</v>
      </c>
      <c r="JR22" s="285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30"/>
      <c r="KP22" s="4"/>
      <c r="KQ22" s="4"/>
      <c r="KR22" s="4"/>
      <c r="KS22" s="1">
        <f t="shared" si="51"/>
        <v>0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341">
        <v>24.38</v>
      </c>
      <c r="LJ22" s="342">
        <v>0</v>
      </c>
      <c r="LK22" s="343">
        <v>24.02</v>
      </c>
      <c r="LL22" s="344">
        <v>0</v>
      </c>
      <c r="LM22" s="343">
        <v>6.6</v>
      </c>
      <c r="LN22" s="346">
        <v>0</v>
      </c>
      <c r="LO22" s="75"/>
      <c r="LP22" s="362"/>
      <c r="LQ22" s="323"/>
      <c r="LR22" s="323"/>
      <c r="LS22" s="4">
        <f t="shared" si="59"/>
        <v>55</v>
      </c>
      <c r="LT22" s="4">
        <f t="shared" si="60"/>
        <v>0</v>
      </c>
      <c r="LU22" s="324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53"/>
      <c r="MD22" s="325"/>
      <c r="ME22" s="75"/>
      <c r="MF22" s="4"/>
      <c r="MG22" s="9"/>
      <c r="MH22" s="4"/>
      <c r="MI22" s="4">
        <f t="shared" si="63"/>
        <v>0</v>
      </c>
      <c r="MJ22" s="4">
        <f t="shared" si="64"/>
        <v>0</v>
      </c>
      <c r="MK22" s="347">
        <v>0</v>
      </c>
      <c r="ML22" s="92">
        <v>0</v>
      </c>
      <c r="MM22" s="114">
        <v>0</v>
      </c>
      <c r="MN22" s="348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9">
        <v>0</v>
      </c>
      <c r="NA22" s="4">
        <f t="shared" si="71"/>
        <v>0</v>
      </c>
      <c r="NB22" s="4">
        <f t="shared" si="72"/>
        <v>0</v>
      </c>
      <c r="NC22" s="302"/>
      <c r="ND22" s="302"/>
      <c r="NE22" s="302">
        <f t="shared" si="73"/>
        <v>0</v>
      </c>
      <c r="NF22" s="302">
        <f t="shared" si="74"/>
        <v>0</v>
      </c>
      <c r="NG22" s="302"/>
      <c r="NH22" s="302"/>
      <c r="NI22" s="302">
        <f t="shared" si="75"/>
        <v>0</v>
      </c>
      <c r="NJ22" s="302">
        <f t="shared" si="76"/>
        <v>0</v>
      </c>
      <c r="NK22" s="297"/>
      <c r="NL22" s="302"/>
      <c r="NM22" s="302">
        <f t="shared" si="77"/>
        <v>0</v>
      </c>
      <c r="NN22" s="302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61">
        <v>0</v>
      </c>
      <c r="NV22" s="361"/>
      <c r="NW22" s="4">
        <f t="shared" si="79"/>
        <v>0</v>
      </c>
      <c r="NX22" s="4">
        <f t="shared" si="12"/>
        <v>0</v>
      </c>
      <c r="NY22" s="74">
        <v>0</v>
      </c>
      <c r="NZ22" s="74"/>
      <c r="OA22" s="360">
        <v>0</v>
      </c>
      <c r="OB22" s="74"/>
      <c r="OC22" s="360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2"/>
      <c r="OK22" s="354">
        <v>0</v>
      </c>
      <c r="OL22" s="302"/>
      <c r="OM22" s="196">
        <v>0</v>
      </c>
      <c r="ON22" s="302"/>
      <c r="OO22" s="302">
        <f t="shared" si="82"/>
        <v>0</v>
      </c>
      <c r="OP22" s="302">
        <f t="shared" si="83"/>
        <v>0</v>
      </c>
      <c r="OQ22" s="302"/>
      <c r="OR22" s="302"/>
      <c r="OS22" s="302">
        <f t="shared" si="13"/>
        <v>0</v>
      </c>
      <c r="OT22" s="302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78"/>
      <c r="Z23" s="78"/>
      <c r="AA23" s="9"/>
      <c r="AB23" s="285"/>
      <c r="AC23" s="8">
        <f t="shared" si="17"/>
        <v>0</v>
      </c>
      <c r="AD23" s="8">
        <f t="shared" si="18"/>
        <v>0</v>
      </c>
      <c r="AE23" s="71">
        <v>0</v>
      </c>
      <c r="AF23" s="71">
        <v>0</v>
      </c>
      <c r="AG23" s="71"/>
      <c r="AH23" s="71"/>
      <c r="AI23" s="122"/>
      <c r="AJ23" s="122"/>
      <c r="AK23" s="326">
        <v>100</v>
      </c>
      <c r="AL23" s="327">
        <v>30</v>
      </c>
      <c r="AM23" s="293"/>
      <c r="AN23" s="293"/>
      <c r="AO23" s="294"/>
      <c r="AP23" s="294"/>
      <c r="AQ23" s="294"/>
      <c r="AR23" s="294"/>
      <c r="AS23" s="294"/>
      <c r="AT23" s="294"/>
      <c r="AU23" s="4">
        <f t="shared" si="19"/>
        <v>100</v>
      </c>
      <c r="AV23" s="4">
        <f t="shared" si="2"/>
        <v>30</v>
      </c>
      <c r="AW23" s="78"/>
      <c r="AX23" s="78"/>
      <c r="AY23" s="316"/>
      <c r="AZ23" s="8"/>
      <c r="BA23" s="8"/>
      <c r="BB23" s="8"/>
      <c r="BC23" s="8">
        <f t="shared" si="3"/>
        <v>0</v>
      </c>
      <c r="BD23" s="8">
        <f t="shared" si="4"/>
        <v>0</v>
      </c>
      <c r="BE23" s="8"/>
      <c r="BF23" s="8"/>
      <c r="BG23" s="295"/>
      <c r="BH23" s="296"/>
      <c r="BI23" s="295"/>
      <c r="BJ23" s="296"/>
      <c r="BK23" s="297"/>
      <c r="BL23" s="8"/>
      <c r="BM23" s="8"/>
      <c r="BN23" s="8"/>
      <c r="BO23" s="8"/>
      <c r="BP23" s="8"/>
      <c r="BQ23" s="8"/>
      <c r="BR23" s="8"/>
      <c r="BS23" s="2">
        <f t="shared" si="20"/>
        <v>0</v>
      </c>
      <c r="BT23" s="8">
        <f t="shared" si="21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8"/>
      <c r="CI23" s="91">
        <v>20.6</v>
      </c>
      <c r="CJ23" s="328">
        <v>6.5</v>
      </c>
      <c r="CK23" s="299"/>
      <c r="CL23" s="299"/>
      <c r="CM23" s="329">
        <v>5.15</v>
      </c>
      <c r="CN23" s="330">
        <v>1.5</v>
      </c>
      <c r="CO23" s="8">
        <f t="shared" si="22"/>
        <v>25.75</v>
      </c>
      <c r="CP23" s="8">
        <f t="shared" si="23"/>
        <v>8</v>
      </c>
      <c r="CQ23" s="350">
        <v>247.40625</v>
      </c>
      <c r="CR23" s="300"/>
      <c r="CS23" s="300"/>
      <c r="CT23" s="301"/>
      <c r="CU23" s="351">
        <v>18.556701030927837</v>
      </c>
      <c r="CV23" s="302"/>
      <c r="CW23" s="352">
        <v>63.814432989690722</v>
      </c>
      <c r="CX23" s="301"/>
      <c r="CY23" s="301"/>
      <c r="CZ23" s="301"/>
      <c r="DA23" s="7">
        <f t="shared" si="24"/>
        <v>329.77738402061857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31">
        <v>42.371134020618562</v>
      </c>
      <c r="DL23" s="331">
        <v>14.123711340206187</v>
      </c>
      <c r="DM23" s="78">
        <f t="shared" si="28"/>
        <v>42.371134020618562</v>
      </c>
      <c r="DN23" s="78">
        <f t="shared" si="29"/>
        <v>14.123711340206187</v>
      </c>
      <c r="DO23" s="331">
        <v>41.1</v>
      </c>
      <c r="DP23" s="331">
        <v>13.700000000000001</v>
      </c>
      <c r="DQ23" s="332"/>
      <c r="DR23" s="332"/>
      <c r="DS23" s="8"/>
      <c r="DT23" s="8"/>
      <c r="DU23" s="303"/>
      <c r="DV23" s="304"/>
      <c r="DW23" s="304"/>
      <c r="DX23" s="304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33">
        <v>40.21</v>
      </c>
      <c r="EH23" s="334">
        <v>10.0525</v>
      </c>
      <c r="EI23" s="94">
        <v>154.63917525773195</v>
      </c>
      <c r="EJ23" s="94">
        <v>38.659793814432987</v>
      </c>
      <c r="EK23" s="329">
        <v>53.608247422680414</v>
      </c>
      <c r="EL23" s="335">
        <v>13.402061855670103</v>
      </c>
      <c r="EM23" s="336"/>
      <c r="EN23" s="336"/>
      <c r="EO23" s="336"/>
      <c r="EP23" s="336"/>
      <c r="EQ23" s="8">
        <f t="shared" si="31"/>
        <v>248.45742268041238</v>
      </c>
      <c r="ER23" s="8">
        <f t="shared" si="32"/>
        <v>62.114355670103095</v>
      </c>
      <c r="ES23" s="302"/>
      <c r="ET23" s="302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63">
        <v>36</v>
      </c>
      <c r="FB23" s="337">
        <v>0</v>
      </c>
      <c r="FC23" s="114">
        <v>37</v>
      </c>
      <c r="FD23" s="330">
        <v>0</v>
      </c>
      <c r="FE23" s="8"/>
      <c r="FF23" s="8"/>
      <c r="FG23" s="306"/>
      <c r="FH23" s="307"/>
      <c r="FI23" s="8"/>
      <c r="FJ23" s="8"/>
      <c r="FK23" s="8"/>
      <c r="FL23" s="8"/>
      <c r="FM23" s="330"/>
      <c r="FN23" s="330"/>
      <c r="FO23" s="4"/>
      <c r="FP23" s="8"/>
      <c r="FQ23" s="308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9"/>
      <c r="GJ23" s="309"/>
      <c r="GK23" s="297"/>
      <c r="GL23" s="297"/>
      <c r="GM23" s="310"/>
      <c r="GN23" s="311"/>
      <c r="GO23" s="299"/>
      <c r="GP23" s="312"/>
      <c r="GQ23" s="312"/>
      <c r="GR23" s="312"/>
      <c r="GS23" s="311"/>
      <c r="GT23" s="311"/>
      <c r="GU23" s="311"/>
      <c r="GV23" s="311"/>
      <c r="GW23" s="311"/>
      <c r="GX23" s="311"/>
      <c r="GY23" s="311"/>
      <c r="GZ23" s="311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4"/>
      <c r="HO23" s="8">
        <f t="shared" si="41"/>
        <v>0</v>
      </c>
      <c r="HP23" s="8">
        <f t="shared" si="42"/>
        <v>0</v>
      </c>
      <c r="HQ23" s="91">
        <v>415</v>
      </c>
      <c r="HR23" s="285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3.3</v>
      </c>
      <c r="HZ23" s="338">
        <v>0.82499999999999996</v>
      </c>
      <c r="IA23" s="313"/>
      <c r="IB23" s="305"/>
      <c r="IC23" s="340">
        <v>12</v>
      </c>
      <c r="ID23" s="130">
        <v>3</v>
      </c>
      <c r="IE23" s="314"/>
      <c r="IF23" s="314"/>
      <c r="IG23" s="8">
        <f t="shared" si="84"/>
        <v>15.3</v>
      </c>
      <c r="IH23" s="8">
        <f t="shared" si="45"/>
        <v>3.8250000000000002</v>
      </c>
      <c r="II23" s="8"/>
      <c r="IJ23" s="8"/>
      <c r="IK23" s="8"/>
      <c r="IL23" s="8"/>
      <c r="IM23" s="4"/>
      <c r="IN23" s="304"/>
      <c r="IO23" s="8"/>
      <c r="IP23" s="8"/>
      <c r="IQ23" s="8"/>
      <c r="IR23" s="8"/>
      <c r="IS23" s="8"/>
      <c r="IT23" s="8"/>
      <c r="IU23" s="8">
        <f t="shared" si="8"/>
        <v>0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5"/>
      <c r="JD23" s="285"/>
      <c r="JE23" s="8">
        <f t="shared" si="46"/>
        <v>20.62</v>
      </c>
      <c r="JF23" s="8">
        <f t="shared" si="47"/>
        <v>0</v>
      </c>
      <c r="JG23" s="338">
        <v>6.5372000000000003</v>
      </c>
      <c r="JH23" s="338">
        <v>1</v>
      </c>
      <c r="JI23" s="338">
        <v>6.5373000000000001</v>
      </c>
      <c r="JJ23" s="338">
        <v>1</v>
      </c>
      <c r="JK23" s="338">
        <v>51.55</v>
      </c>
      <c r="JL23" s="338">
        <v>11</v>
      </c>
      <c r="JM23" s="91">
        <v>0</v>
      </c>
      <c r="JN23" s="338">
        <v>0</v>
      </c>
      <c r="JO23" s="91">
        <v>26.8</v>
      </c>
      <c r="JP23" s="338">
        <v>5</v>
      </c>
      <c r="JQ23" s="71">
        <v>17.53</v>
      </c>
      <c r="JR23" s="285">
        <v>4</v>
      </c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5"/>
      <c r="JZ23" s="285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330"/>
      <c r="KP23" s="4"/>
      <c r="KQ23" s="4"/>
      <c r="KR23" s="4"/>
      <c r="KS23" s="1">
        <f t="shared" si="51"/>
        <v>0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341">
        <v>24.38</v>
      </c>
      <c r="LJ23" s="342">
        <v>0</v>
      </c>
      <c r="LK23" s="343">
        <v>24.02</v>
      </c>
      <c r="LL23" s="344">
        <v>0</v>
      </c>
      <c r="LM23" s="343">
        <v>6.6</v>
      </c>
      <c r="LN23" s="346">
        <v>0</v>
      </c>
      <c r="LO23" s="75"/>
      <c r="LP23" s="362"/>
      <c r="LQ23" s="323"/>
      <c r="LR23" s="323"/>
      <c r="LS23" s="4">
        <f t="shared" si="59"/>
        <v>55</v>
      </c>
      <c r="LT23" s="4">
        <f t="shared" si="60"/>
        <v>0</v>
      </c>
      <c r="LU23" s="324"/>
      <c r="LV23" s="4"/>
      <c r="LW23" s="4"/>
      <c r="LX23" s="4"/>
      <c r="LY23" s="4">
        <f t="shared" si="61"/>
        <v>0</v>
      </c>
      <c r="LZ23" s="4">
        <f t="shared" si="62"/>
        <v>0</v>
      </c>
      <c r="MA23" s="114"/>
      <c r="MB23" s="4"/>
      <c r="MC23" s="353"/>
      <c r="MD23" s="325"/>
      <c r="ME23" s="75"/>
      <c r="MF23" s="4"/>
      <c r="MG23" s="9"/>
      <c r="MH23" s="4"/>
      <c r="MI23" s="4">
        <f t="shared" si="63"/>
        <v>0</v>
      </c>
      <c r="MJ23" s="4">
        <f t="shared" si="64"/>
        <v>0</v>
      </c>
      <c r="MK23" s="347">
        <v>0</v>
      </c>
      <c r="ML23" s="92">
        <v>0</v>
      </c>
      <c r="MM23" s="114">
        <v>0</v>
      </c>
      <c r="MN23" s="348">
        <v>0</v>
      </c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0</v>
      </c>
      <c r="MZ23" s="349">
        <v>0</v>
      </c>
      <c r="NA23" s="4">
        <f t="shared" si="71"/>
        <v>0</v>
      </c>
      <c r="NB23" s="4">
        <f t="shared" si="72"/>
        <v>0</v>
      </c>
      <c r="NC23" s="302"/>
      <c r="ND23" s="302"/>
      <c r="NE23" s="302">
        <f t="shared" si="73"/>
        <v>0</v>
      </c>
      <c r="NF23" s="302">
        <f t="shared" si="74"/>
        <v>0</v>
      </c>
      <c r="NG23" s="302"/>
      <c r="NH23" s="302"/>
      <c r="NI23" s="302">
        <f t="shared" si="75"/>
        <v>0</v>
      </c>
      <c r="NJ23" s="302">
        <f t="shared" si="76"/>
        <v>0</v>
      </c>
      <c r="NK23" s="297"/>
      <c r="NL23" s="302"/>
      <c r="NM23" s="302">
        <f t="shared" si="77"/>
        <v>0</v>
      </c>
      <c r="NN23" s="302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61">
        <v>0</v>
      </c>
      <c r="NV23" s="361"/>
      <c r="NW23" s="4">
        <f t="shared" si="79"/>
        <v>0</v>
      </c>
      <c r="NX23" s="4">
        <f t="shared" si="12"/>
        <v>0</v>
      </c>
      <c r="NY23" s="74">
        <v>0</v>
      </c>
      <c r="NZ23" s="74"/>
      <c r="OA23" s="360">
        <v>0</v>
      </c>
      <c r="OB23" s="74"/>
      <c r="OC23" s="360">
        <v>0</v>
      </c>
      <c r="OD23" s="74"/>
      <c r="OE23" s="74">
        <v>0</v>
      </c>
      <c r="OF23" s="74"/>
      <c r="OG23" s="4">
        <f t="shared" si="80"/>
        <v>0</v>
      </c>
      <c r="OH23" s="4">
        <f t="shared" si="81"/>
        <v>0</v>
      </c>
      <c r="OI23" s="196">
        <v>0</v>
      </c>
      <c r="OJ23" s="302"/>
      <c r="OK23" s="354">
        <v>0</v>
      </c>
      <c r="OL23" s="302"/>
      <c r="OM23" s="196">
        <v>0</v>
      </c>
      <c r="ON23" s="302"/>
      <c r="OO23" s="302">
        <f t="shared" si="82"/>
        <v>0</v>
      </c>
      <c r="OP23" s="302">
        <f t="shared" si="83"/>
        <v>0</v>
      </c>
      <c r="OQ23" s="302"/>
      <c r="OR23" s="302"/>
      <c r="OS23" s="302">
        <f t="shared" si="13"/>
        <v>0</v>
      </c>
      <c r="OT23" s="302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/>
      <c r="AB24" s="285"/>
      <c r="AC24" s="8">
        <f t="shared" si="17"/>
        <v>0</v>
      </c>
      <c r="AD24" s="8">
        <f t="shared" si="18"/>
        <v>0</v>
      </c>
      <c r="AE24" s="71">
        <v>0</v>
      </c>
      <c r="AF24" s="71">
        <v>0</v>
      </c>
      <c r="AG24" s="71"/>
      <c r="AH24" s="71"/>
      <c r="AI24" s="122"/>
      <c r="AJ24" s="122"/>
      <c r="AK24" s="326">
        <v>100</v>
      </c>
      <c r="AL24" s="327">
        <v>30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100</v>
      </c>
      <c r="AV24" s="4">
        <f t="shared" si="2"/>
        <v>30</v>
      </c>
      <c r="AW24" s="78"/>
      <c r="AX24" s="78"/>
      <c r="AY24" s="316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5"/>
      <c r="BH24" s="296"/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8"/>
      <c r="CI24" s="91">
        <v>20.6</v>
      </c>
      <c r="CJ24" s="328">
        <v>6.5</v>
      </c>
      <c r="CK24" s="299"/>
      <c r="CL24" s="299"/>
      <c r="CM24" s="329">
        <v>5.15</v>
      </c>
      <c r="CN24" s="330">
        <v>1.5</v>
      </c>
      <c r="CO24" s="8">
        <f t="shared" si="22"/>
        <v>25.75</v>
      </c>
      <c r="CP24" s="8">
        <f t="shared" si="23"/>
        <v>8</v>
      </c>
      <c r="CQ24" s="350">
        <v>247.40625</v>
      </c>
      <c r="CR24" s="300"/>
      <c r="CS24" s="300"/>
      <c r="CT24" s="301"/>
      <c r="CU24" s="351">
        <v>18.556701030927837</v>
      </c>
      <c r="CV24" s="302"/>
      <c r="CW24" s="352">
        <v>63.814432989690722</v>
      </c>
      <c r="CX24" s="301"/>
      <c r="CY24" s="301"/>
      <c r="CZ24" s="301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31">
        <v>42.371134020618562</v>
      </c>
      <c r="DL24" s="331">
        <v>14.123711340206187</v>
      </c>
      <c r="DM24" s="78">
        <f t="shared" si="28"/>
        <v>42.371134020618562</v>
      </c>
      <c r="DN24" s="78">
        <f t="shared" si="29"/>
        <v>14.123711340206187</v>
      </c>
      <c r="DO24" s="331">
        <v>41.1</v>
      </c>
      <c r="DP24" s="331">
        <v>13.700000000000001</v>
      </c>
      <c r="DQ24" s="332"/>
      <c r="DR24" s="332"/>
      <c r="DS24" s="8"/>
      <c r="DT24" s="8"/>
      <c r="DU24" s="303"/>
      <c r="DV24" s="304"/>
      <c r="DW24" s="304"/>
      <c r="DX24" s="304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3">
        <v>40.21</v>
      </c>
      <c r="EH24" s="334">
        <v>10.0525</v>
      </c>
      <c r="EI24" s="94">
        <v>154.63917525773195</v>
      </c>
      <c r="EJ24" s="94">
        <v>38.659793814432987</v>
      </c>
      <c r="EK24" s="329">
        <v>53.608247422680414</v>
      </c>
      <c r="EL24" s="335">
        <v>13.402061855670103</v>
      </c>
      <c r="EM24" s="336"/>
      <c r="EN24" s="336"/>
      <c r="EO24" s="336"/>
      <c r="EP24" s="336"/>
      <c r="EQ24" s="8">
        <f t="shared" si="31"/>
        <v>248.45742268041238</v>
      </c>
      <c r="ER24" s="8">
        <f t="shared" si="32"/>
        <v>62.114355670103095</v>
      </c>
      <c r="ES24" s="302"/>
      <c r="ET24" s="302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3">
        <v>36</v>
      </c>
      <c r="FB24" s="337">
        <v>0</v>
      </c>
      <c r="FC24" s="114">
        <v>37</v>
      </c>
      <c r="FD24" s="330">
        <v>0</v>
      </c>
      <c r="FE24" s="8"/>
      <c r="FF24" s="8"/>
      <c r="FG24" s="306"/>
      <c r="FH24" s="307"/>
      <c r="FI24" s="8"/>
      <c r="FJ24" s="8"/>
      <c r="FK24" s="8"/>
      <c r="FL24" s="8"/>
      <c r="FM24" s="330"/>
      <c r="FN24" s="330"/>
      <c r="FO24" s="4"/>
      <c r="FP24" s="8"/>
      <c r="FQ24" s="308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9"/>
      <c r="GJ24" s="309"/>
      <c r="GK24" s="297"/>
      <c r="GL24" s="297"/>
      <c r="GM24" s="310"/>
      <c r="GN24" s="311"/>
      <c r="GO24" s="299"/>
      <c r="GP24" s="312"/>
      <c r="GQ24" s="312"/>
      <c r="GR24" s="312"/>
      <c r="GS24" s="311"/>
      <c r="GT24" s="311"/>
      <c r="GU24" s="311"/>
      <c r="GV24" s="311"/>
      <c r="GW24" s="311"/>
      <c r="GX24" s="311"/>
      <c r="GY24" s="311"/>
      <c r="GZ24" s="311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4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3.3</v>
      </c>
      <c r="HZ24" s="338">
        <v>0.82499999999999996</v>
      </c>
      <c r="IA24" s="313"/>
      <c r="IB24" s="305"/>
      <c r="IC24" s="340">
        <v>12</v>
      </c>
      <c r="ID24" s="130">
        <v>3</v>
      </c>
      <c r="IE24" s="314"/>
      <c r="IF24" s="314"/>
      <c r="IG24" s="8">
        <f t="shared" si="84"/>
        <v>15.3</v>
      </c>
      <c r="IH24" s="8">
        <f t="shared" si="45"/>
        <v>3.8250000000000002</v>
      </c>
      <c r="II24" s="8"/>
      <c r="IJ24" s="8"/>
      <c r="IK24" s="8"/>
      <c r="IL24" s="8"/>
      <c r="IM24" s="4"/>
      <c r="IN24" s="304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5"/>
      <c r="JD24" s="285"/>
      <c r="JE24" s="8">
        <f t="shared" si="46"/>
        <v>20.62</v>
      </c>
      <c r="JF24" s="8">
        <f t="shared" si="47"/>
        <v>0</v>
      </c>
      <c r="JG24" s="338">
        <v>6.5372000000000003</v>
      </c>
      <c r="JH24" s="338">
        <v>1</v>
      </c>
      <c r="JI24" s="338">
        <v>6.5373000000000001</v>
      </c>
      <c r="JJ24" s="338">
        <v>1</v>
      </c>
      <c r="JK24" s="338">
        <v>51.55</v>
      </c>
      <c r="JL24" s="338">
        <v>11</v>
      </c>
      <c r="JM24" s="91">
        <v>0</v>
      </c>
      <c r="JN24" s="338">
        <v>0</v>
      </c>
      <c r="JO24" s="91">
        <v>26.8</v>
      </c>
      <c r="JP24" s="338">
        <v>5</v>
      </c>
      <c r="JQ24" s="71">
        <v>17.53</v>
      </c>
      <c r="JR24" s="285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30"/>
      <c r="KP24" s="4"/>
      <c r="KQ24" s="4"/>
      <c r="KR24" s="4"/>
      <c r="KS24" s="1">
        <f t="shared" si="51"/>
        <v>0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341">
        <v>24.38</v>
      </c>
      <c r="LJ24" s="342">
        <v>0</v>
      </c>
      <c r="LK24" s="343">
        <v>24.02</v>
      </c>
      <c r="LL24" s="344">
        <v>0</v>
      </c>
      <c r="LM24" s="343">
        <v>6.6</v>
      </c>
      <c r="LN24" s="346">
        <v>0</v>
      </c>
      <c r="LO24" s="75"/>
      <c r="LP24" s="362"/>
      <c r="LQ24" s="323"/>
      <c r="LR24" s="323"/>
      <c r="LS24" s="4">
        <f t="shared" si="59"/>
        <v>55</v>
      </c>
      <c r="LT24" s="4">
        <f t="shared" si="60"/>
        <v>0</v>
      </c>
      <c r="LU24" s="324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53"/>
      <c r="MD24" s="325"/>
      <c r="ME24" s="75"/>
      <c r="MF24" s="4"/>
      <c r="MG24" s="9"/>
      <c r="MH24" s="4"/>
      <c r="MI24" s="4">
        <f t="shared" si="63"/>
        <v>0</v>
      </c>
      <c r="MJ24" s="4">
        <f t="shared" si="64"/>
        <v>0</v>
      </c>
      <c r="MK24" s="347">
        <v>0</v>
      </c>
      <c r="ML24" s="92">
        <v>0</v>
      </c>
      <c r="MM24" s="114">
        <v>0</v>
      </c>
      <c r="MN24" s="348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9">
        <v>0</v>
      </c>
      <c r="NA24" s="4">
        <f t="shared" si="71"/>
        <v>0</v>
      </c>
      <c r="NB24" s="4">
        <f t="shared" si="72"/>
        <v>0</v>
      </c>
      <c r="NC24" s="302"/>
      <c r="ND24" s="302"/>
      <c r="NE24" s="302">
        <f t="shared" si="73"/>
        <v>0</v>
      </c>
      <c r="NF24" s="302">
        <f t="shared" si="74"/>
        <v>0</v>
      </c>
      <c r="NG24" s="302"/>
      <c r="NH24" s="302"/>
      <c r="NI24" s="302">
        <f t="shared" si="75"/>
        <v>0</v>
      </c>
      <c r="NJ24" s="302">
        <f t="shared" si="76"/>
        <v>0</v>
      </c>
      <c r="NK24" s="297"/>
      <c r="NL24" s="302"/>
      <c r="NM24" s="302">
        <f t="shared" si="77"/>
        <v>0</v>
      </c>
      <c r="NN24" s="302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61">
        <v>0</v>
      </c>
      <c r="NV24" s="361"/>
      <c r="NW24" s="4">
        <f t="shared" si="79"/>
        <v>0</v>
      </c>
      <c r="NX24" s="4">
        <f t="shared" si="12"/>
        <v>0</v>
      </c>
      <c r="NY24" s="74">
        <v>0</v>
      </c>
      <c r="NZ24" s="74"/>
      <c r="OA24" s="360">
        <v>0</v>
      </c>
      <c r="OB24" s="74"/>
      <c r="OC24" s="360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2"/>
      <c r="OK24" s="354">
        <v>0</v>
      </c>
      <c r="OL24" s="302"/>
      <c r="OM24" s="196">
        <v>0</v>
      </c>
      <c r="ON24" s="302"/>
      <c r="OO24" s="302">
        <f t="shared" si="82"/>
        <v>0</v>
      </c>
      <c r="OP24" s="302">
        <f t="shared" si="83"/>
        <v>0</v>
      </c>
      <c r="OQ24" s="302"/>
      <c r="OR24" s="302"/>
      <c r="OS24" s="302">
        <f t="shared" si="13"/>
        <v>0</v>
      </c>
      <c r="OT24" s="302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/>
      <c r="AB25" s="285"/>
      <c r="AC25" s="8">
        <f t="shared" si="17"/>
        <v>0</v>
      </c>
      <c r="AD25" s="8">
        <f t="shared" si="18"/>
        <v>0</v>
      </c>
      <c r="AE25" s="71">
        <v>0</v>
      </c>
      <c r="AF25" s="71">
        <v>0</v>
      </c>
      <c r="AG25" s="71"/>
      <c r="AH25" s="71"/>
      <c r="AI25" s="122"/>
      <c r="AJ25" s="122"/>
      <c r="AK25" s="326">
        <v>100</v>
      </c>
      <c r="AL25" s="327">
        <v>30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100</v>
      </c>
      <c r="AV25" s="4">
        <f t="shared" si="2"/>
        <v>30</v>
      </c>
      <c r="AW25" s="78"/>
      <c r="AX25" s="78"/>
      <c r="AY25" s="316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5"/>
      <c r="BH25" s="296"/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8"/>
      <c r="CI25" s="91">
        <v>20.6</v>
      </c>
      <c r="CJ25" s="328">
        <v>6.5</v>
      </c>
      <c r="CK25" s="299"/>
      <c r="CL25" s="299"/>
      <c r="CM25" s="329">
        <v>5.15</v>
      </c>
      <c r="CN25" s="330">
        <v>1.5</v>
      </c>
      <c r="CO25" s="8">
        <f t="shared" si="22"/>
        <v>25.75</v>
      </c>
      <c r="CP25" s="8">
        <f t="shared" si="23"/>
        <v>8</v>
      </c>
      <c r="CQ25" s="350">
        <v>247.40625</v>
      </c>
      <c r="CR25" s="300"/>
      <c r="CS25" s="300"/>
      <c r="CT25" s="301"/>
      <c r="CU25" s="351">
        <v>18.556701030927837</v>
      </c>
      <c r="CV25" s="302"/>
      <c r="CW25" s="352">
        <v>63.814432989690722</v>
      </c>
      <c r="CX25" s="301"/>
      <c r="CY25" s="301"/>
      <c r="CZ25" s="301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31">
        <v>42.371134020618562</v>
      </c>
      <c r="DL25" s="331">
        <v>14.123711340206187</v>
      </c>
      <c r="DM25" s="78">
        <f t="shared" si="28"/>
        <v>42.371134020618562</v>
      </c>
      <c r="DN25" s="78">
        <f t="shared" si="29"/>
        <v>14.123711340206187</v>
      </c>
      <c r="DO25" s="331">
        <v>41.1</v>
      </c>
      <c r="DP25" s="331">
        <v>13.700000000000001</v>
      </c>
      <c r="DQ25" s="332"/>
      <c r="DR25" s="332"/>
      <c r="DS25" s="8"/>
      <c r="DT25" s="8"/>
      <c r="DU25" s="303"/>
      <c r="DV25" s="304"/>
      <c r="DW25" s="304"/>
      <c r="DX25" s="304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3">
        <v>40.21</v>
      </c>
      <c r="EH25" s="334">
        <v>10.0525</v>
      </c>
      <c r="EI25" s="94">
        <v>154.63917525773195</v>
      </c>
      <c r="EJ25" s="94">
        <v>38.659793814432987</v>
      </c>
      <c r="EK25" s="329">
        <v>53.608247422680414</v>
      </c>
      <c r="EL25" s="335">
        <v>13.402061855670103</v>
      </c>
      <c r="EM25" s="336"/>
      <c r="EN25" s="336"/>
      <c r="EO25" s="336"/>
      <c r="EP25" s="336"/>
      <c r="EQ25" s="8">
        <f t="shared" si="31"/>
        <v>248.45742268041238</v>
      </c>
      <c r="ER25" s="8">
        <f t="shared" si="32"/>
        <v>62.114355670103095</v>
      </c>
      <c r="ES25" s="302"/>
      <c r="ET25" s="302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3">
        <v>36</v>
      </c>
      <c r="FB25" s="337">
        <v>0</v>
      </c>
      <c r="FC25" s="114">
        <v>37</v>
      </c>
      <c r="FD25" s="330">
        <v>0</v>
      </c>
      <c r="FE25" s="8"/>
      <c r="FF25" s="8"/>
      <c r="FG25" s="306"/>
      <c r="FH25" s="307"/>
      <c r="FI25" s="8"/>
      <c r="FJ25" s="8"/>
      <c r="FK25" s="8"/>
      <c r="FL25" s="8"/>
      <c r="FM25" s="330"/>
      <c r="FN25" s="330"/>
      <c r="FO25" s="4"/>
      <c r="FP25" s="8"/>
      <c r="FQ25" s="308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9"/>
      <c r="GJ25" s="309"/>
      <c r="GK25" s="297"/>
      <c r="GL25" s="297"/>
      <c r="GM25" s="310"/>
      <c r="GN25" s="311"/>
      <c r="GO25" s="299"/>
      <c r="GP25" s="312"/>
      <c r="GQ25" s="312"/>
      <c r="GR25" s="312"/>
      <c r="GS25" s="311"/>
      <c r="GT25" s="311"/>
      <c r="GU25" s="311"/>
      <c r="GV25" s="311"/>
      <c r="GW25" s="311"/>
      <c r="GX25" s="311"/>
      <c r="GY25" s="311"/>
      <c r="GZ25" s="311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4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3.3</v>
      </c>
      <c r="HZ25" s="338">
        <v>0.82499999999999996</v>
      </c>
      <c r="IA25" s="313"/>
      <c r="IB25" s="305"/>
      <c r="IC25" s="340">
        <v>12</v>
      </c>
      <c r="ID25" s="130">
        <v>3</v>
      </c>
      <c r="IE25" s="314"/>
      <c r="IF25" s="314"/>
      <c r="IG25" s="8">
        <f t="shared" si="84"/>
        <v>15.3</v>
      </c>
      <c r="IH25" s="8">
        <f t="shared" si="45"/>
        <v>3.8250000000000002</v>
      </c>
      <c r="II25" s="8"/>
      <c r="IJ25" s="8"/>
      <c r="IK25" s="8"/>
      <c r="IL25" s="8"/>
      <c r="IM25" s="4"/>
      <c r="IN25" s="304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5"/>
      <c r="JD25" s="285"/>
      <c r="JE25" s="8">
        <f t="shared" si="46"/>
        <v>20.62</v>
      </c>
      <c r="JF25" s="8">
        <f t="shared" si="47"/>
        <v>0</v>
      </c>
      <c r="JG25" s="338">
        <v>6.5372000000000003</v>
      </c>
      <c r="JH25" s="338">
        <v>1</v>
      </c>
      <c r="JI25" s="338">
        <v>6.5373000000000001</v>
      </c>
      <c r="JJ25" s="338">
        <v>1</v>
      </c>
      <c r="JK25" s="338">
        <v>51.55</v>
      </c>
      <c r="JL25" s="338">
        <v>11</v>
      </c>
      <c r="JM25" s="91">
        <v>0</v>
      </c>
      <c r="JN25" s="338">
        <v>0</v>
      </c>
      <c r="JO25" s="91">
        <v>26.8</v>
      </c>
      <c r="JP25" s="338">
        <v>5</v>
      </c>
      <c r="JQ25" s="71">
        <v>17.53</v>
      </c>
      <c r="JR25" s="285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30"/>
      <c r="KP25" s="4"/>
      <c r="KQ25" s="4"/>
      <c r="KR25" s="4"/>
      <c r="KS25" s="1">
        <f t="shared" si="51"/>
        <v>0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341">
        <v>24.38</v>
      </c>
      <c r="LJ25" s="342">
        <v>0</v>
      </c>
      <c r="LK25" s="343">
        <v>24.02</v>
      </c>
      <c r="LL25" s="344">
        <v>0</v>
      </c>
      <c r="LM25" s="343">
        <v>6.6</v>
      </c>
      <c r="LN25" s="346">
        <v>0</v>
      </c>
      <c r="LO25" s="75"/>
      <c r="LP25" s="362"/>
      <c r="LQ25" s="323"/>
      <c r="LR25" s="323"/>
      <c r="LS25" s="4">
        <f t="shared" si="59"/>
        <v>55</v>
      </c>
      <c r="LT25" s="4">
        <f t="shared" si="60"/>
        <v>0</v>
      </c>
      <c r="LU25" s="324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53"/>
      <c r="MD25" s="325"/>
      <c r="ME25" s="75"/>
      <c r="MF25" s="4"/>
      <c r="MG25" s="9"/>
      <c r="MH25" s="4"/>
      <c r="MI25" s="4">
        <f t="shared" si="63"/>
        <v>0</v>
      </c>
      <c r="MJ25" s="4">
        <f t="shared" si="64"/>
        <v>0</v>
      </c>
      <c r="MK25" s="347">
        <v>0</v>
      </c>
      <c r="ML25" s="92">
        <v>0</v>
      </c>
      <c r="MM25" s="114">
        <v>0</v>
      </c>
      <c r="MN25" s="348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9">
        <v>0</v>
      </c>
      <c r="NA25" s="4">
        <f t="shared" si="71"/>
        <v>0</v>
      </c>
      <c r="NB25" s="4">
        <f t="shared" si="72"/>
        <v>0</v>
      </c>
      <c r="NC25" s="302"/>
      <c r="ND25" s="302"/>
      <c r="NE25" s="302">
        <f t="shared" si="73"/>
        <v>0</v>
      </c>
      <c r="NF25" s="302">
        <f t="shared" si="74"/>
        <v>0</v>
      </c>
      <c r="NG25" s="302"/>
      <c r="NH25" s="302"/>
      <c r="NI25" s="302">
        <f t="shared" si="75"/>
        <v>0</v>
      </c>
      <c r="NJ25" s="302">
        <f t="shared" si="76"/>
        <v>0</v>
      </c>
      <c r="NK25" s="297"/>
      <c r="NL25" s="302"/>
      <c r="NM25" s="302">
        <f t="shared" si="77"/>
        <v>0</v>
      </c>
      <c r="NN25" s="302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61">
        <v>0</v>
      </c>
      <c r="NV25" s="361"/>
      <c r="NW25" s="4">
        <f t="shared" si="79"/>
        <v>0</v>
      </c>
      <c r="NX25" s="4">
        <f t="shared" si="12"/>
        <v>0</v>
      </c>
      <c r="NY25" s="74">
        <v>0</v>
      </c>
      <c r="NZ25" s="74"/>
      <c r="OA25" s="360">
        <v>0</v>
      </c>
      <c r="OB25" s="74"/>
      <c r="OC25" s="360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2"/>
      <c r="OK25" s="354">
        <v>0</v>
      </c>
      <c r="OL25" s="302"/>
      <c r="OM25" s="196">
        <v>0</v>
      </c>
      <c r="ON25" s="302"/>
      <c r="OO25" s="302">
        <f t="shared" si="82"/>
        <v>0</v>
      </c>
      <c r="OP25" s="302">
        <f t="shared" si="83"/>
        <v>0</v>
      </c>
      <c r="OQ25" s="302"/>
      <c r="OR25" s="302"/>
      <c r="OS25" s="302">
        <f t="shared" si="13"/>
        <v>0</v>
      </c>
      <c r="OT25" s="302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/>
      <c r="AB26" s="285"/>
      <c r="AC26" s="8">
        <f t="shared" si="17"/>
        <v>0</v>
      </c>
      <c r="AD26" s="8">
        <f t="shared" si="18"/>
        <v>0</v>
      </c>
      <c r="AE26" s="71">
        <v>0</v>
      </c>
      <c r="AF26" s="71">
        <v>0</v>
      </c>
      <c r="AG26" s="71"/>
      <c r="AH26" s="71"/>
      <c r="AI26" s="122"/>
      <c r="AJ26" s="122"/>
      <c r="AK26" s="326">
        <v>100</v>
      </c>
      <c r="AL26" s="327">
        <v>30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100</v>
      </c>
      <c r="AV26" s="4">
        <f t="shared" si="2"/>
        <v>30</v>
      </c>
      <c r="AW26" s="78"/>
      <c r="AX26" s="78"/>
      <c r="AY26" s="316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5"/>
      <c r="BH26" s="296"/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8"/>
      <c r="CI26" s="91">
        <v>20.6</v>
      </c>
      <c r="CJ26" s="328">
        <v>6.5</v>
      </c>
      <c r="CK26" s="299"/>
      <c r="CL26" s="299"/>
      <c r="CM26" s="329">
        <v>5.15</v>
      </c>
      <c r="CN26" s="330">
        <v>1.5</v>
      </c>
      <c r="CO26" s="8">
        <f t="shared" si="22"/>
        <v>25.75</v>
      </c>
      <c r="CP26" s="8">
        <f t="shared" si="23"/>
        <v>8</v>
      </c>
      <c r="CQ26" s="350">
        <v>247.40625</v>
      </c>
      <c r="CR26" s="300"/>
      <c r="CS26" s="300"/>
      <c r="CT26" s="301"/>
      <c r="CU26" s="351">
        <v>18.556701030927837</v>
      </c>
      <c r="CV26" s="302"/>
      <c r="CW26" s="352">
        <v>63.814432989690722</v>
      </c>
      <c r="CX26" s="301"/>
      <c r="CY26" s="301"/>
      <c r="CZ26" s="301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31">
        <v>42.371134020618562</v>
      </c>
      <c r="DL26" s="331">
        <v>14.123711340206187</v>
      </c>
      <c r="DM26" s="78">
        <f t="shared" si="28"/>
        <v>42.371134020618562</v>
      </c>
      <c r="DN26" s="78">
        <f t="shared" si="29"/>
        <v>14.123711340206187</v>
      </c>
      <c r="DO26" s="331">
        <v>41.1</v>
      </c>
      <c r="DP26" s="331">
        <v>13.700000000000001</v>
      </c>
      <c r="DQ26" s="332"/>
      <c r="DR26" s="332"/>
      <c r="DS26" s="8"/>
      <c r="DT26" s="8"/>
      <c r="DU26" s="303"/>
      <c r="DV26" s="304"/>
      <c r="DW26" s="304"/>
      <c r="DX26" s="304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3">
        <v>40.21</v>
      </c>
      <c r="EH26" s="334">
        <v>10.0525</v>
      </c>
      <c r="EI26" s="94">
        <v>154.63917525773195</v>
      </c>
      <c r="EJ26" s="94">
        <v>38.659793814432987</v>
      </c>
      <c r="EK26" s="329">
        <v>53.608247422680414</v>
      </c>
      <c r="EL26" s="335">
        <v>13.402061855670103</v>
      </c>
      <c r="EM26" s="336"/>
      <c r="EN26" s="336"/>
      <c r="EO26" s="336"/>
      <c r="EP26" s="336"/>
      <c r="EQ26" s="8">
        <f t="shared" si="31"/>
        <v>248.45742268041238</v>
      </c>
      <c r="ER26" s="8">
        <f t="shared" si="32"/>
        <v>62.114355670103095</v>
      </c>
      <c r="ES26" s="302"/>
      <c r="ET26" s="302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3">
        <v>36</v>
      </c>
      <c r="FB26" s="337">
        <v>0</v>
      </c>
      <c r="FC26" s="114">
        <v>37</v>
      </c>
      <c r="FD26" s="330">
        <v>0</v>
      </c>
      <c r="FE26" s="8"/>
      <c r="FF26" s="8"/>
      <c r="FG26" s="306"/>
      <c r="FH26" s="307"/>
      <c r="FI26" s="8"/>
      <c r="FJ26" s="8"/>
      <c r="FK26" s="8"/>
      <c r="FL26" s="8"/>
      <c r="FM26" s="330"/>
      <c r="FN26" s="330"/>
      <c r="FO26" s="4"/>
      <c r="FP26" s="8"/>
      <c r="FQ26" s="308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9"/>
      <c r="GJ26" s="309"/>
      <c r="GK26" s="297"/>
      <c r="GL26" s="297"/>
      <c r="GM26" s="310"/>
      <c r="GN26" s="311"/>
      <c r="GO26" s="299"/>
      <c r="GP26" s="312"/>
      <c r="GQ26" s="312"/>
      <c r="GR26" s="312"/>
      <c r="GS26" s="311"/>
      <c r="GT26" s="311"/>
      <c r="GU26" s="311"/>
      <c r="GV26" s="311"/>
      <c r="GW26" s="311"/>
      <c r="GX26" s="311"/>
      <c r="GY26" s="311"/>
      <c r="GZ26" s="311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4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3.3</v>
      </c>
      <c r="HZ26" s="338">
        <v>0.82499999999999996</v>
      </c>
      <c r="IA26" s="313"/>
      <c r="IB26" s="305"/>
      <c r="IC26" s="340">
        <v>12</v>
      </c>
      <c r="ID26" s="130">
        <v>3</v>
      </c>
      <c r="IE26" s="314"/>
      <c r="IF26" s="314"/>
      <c r="IG26" s="8">
        <f t="shared" si="84"/>
        <v>15.3</v>
      </c>
      <c r="IH26" s="8">
        <f t="shared" si="45"/>
        <v>3.8250000000000002</v>
      </c>
      <c r="II26" s="8"/>
      <c r="IJ26" s="8"/>
      <c r="IK26" s="8"/>
      <c r="IL26" s="8"/>
      <c r="IM26" s="4"/>
      <c r="IN26" s="304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5"/>
      <c r="JD26" s="285"/>
      <c r="JE26" s="8">
        <f t="shared" si="46"/>
        <v>20.62</v>
      </c>
      <c r="JF26" s="8">
        <f t="shared" si="47"/>
        <v>0</v>
      </c>
      <c r="JG26" s="338">
        <v>6.5372000000000003</v>
      </c>
      <c r="JH26" s="338">
        <v>1</v>
      </c>
      <c r="JI26" s="338">
        <v>6.5373000000000001</v>
      </c>
      <c r="JJ26" s="338">
        <v>1</v>
      </c>
      <c r="JK26" s="338">
        <v>51.55</v>
      </c>
      <c r="JL26" s="338">
        <v>11</v>
      </c>
      <c r="JM26" s="91">
        <v>0</v>
      </c>
      <c r="JN26" s="338">
        <v>0</v>
      </c>
      <c r="JO26" s="91">
        <v>26.8</v>
      </c>
      <c r="JP26" s="338">
        <v>5</v>
      </c>
      <c r="JQ26" s="71">
        <v>17.53</v>
      </c>
      <c r="JR26" s="285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30"/>
      <c r="KP26" s="4"/>
      <c r="KQ26" s="4"/>
      <c r="KR26" s="4"/>
      <c r="KS26" s="1">
        <f t="shared" si="51"/>
        <v>0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341">
        <v>24.38</v>
      </c>
      <c r="LJ26" s="342">
        <v>0</v>
      </c>
      <c r="LK26" s="343">
        <v>24.02</v>
      </c>
      <c r="LL26" s="344">
        <v>0</v>
      </c>
      <c r="LM26" s="343">
        <v>6.6</v>
      </c>
      <c r="LN26" s="346">
        <v>0</v>
      </c>
      <c r="LO26" s="75"/>
      <c r="LP26" s="362"/>
      <c r="LQ26" s="323"/>
      <c r="LR26" s="323"/>
      <c r="LS26" s="4">
        <f t="shared" si="59"/>
        <v>55</v>
      </c>
      <c r="LT26" s="4">
        <f t="shared" si="60"/>
        <v>0</v>
      </c>
      <c r="LU26" s="324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53"/>
      <c r="MD26" s="325"/>
      <c r="ME26" s="75"/>
      <c r="MF26" s="4"/>
      <c r="MG26" s="9"/>
      <c r="MH26" s="4"/>
      <c r="MI26" s="4">
        <f t="shared" si="63"/>
        <v>0</v>
      </c>
      <c r="MJ26" s="4">
        <f t="shared" si="64"/>
        <v>0</v>
      </c>
      <c r="MK26" s="347">
        <v>0</v>
      </c>
      <c r="ML26" s="92">
        <v>0</v>
      </c>
      <c r="MM26" s="114">
        <v>0</v>
      </c>
      <c r="MN26" s="348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9">
        <v>0</v>
      </c>
      <c r="NA26" s="4">
        <f t="shared" si="71"/>
        <v>0</v>
      </c>
      <c r="NB26" s="4">
        <f t="shared" si="72"/>
        <v>0</v>
      </c>
      <c r="NC26" s="302"/>
      <c r="ND26" s="302"/>
      <c r="NE26" s="302">
        <f t="shared" si="73"/>
        <v>0</v>
      </c>
      <c r="NF26" s="302">
        <f t="shared" si="74"/>
        <v>0</v>
      </c>
      <c r="NG26" s="302"/>
      <c r="NH26" s="302"/>
      <c r="NI26" s="302">
        <f t="shared" si="75"/>
        <v>0</v>
      </c>
      <c r="NJ26" s="302">
        <f t="shared" si="76"/>
        <v>0</v>
      </c>
      <c r="NK26" s="297"/>
      <c r="NL26" s="302"/>
      <c r="NM26" s="302">
        <f t="shared" si="77"/>
        <v>0</v>
      </c>
      <c r="NN26" s="302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61">
        <v>0</v>
      </c>
      <c r="NV26" s="361"/>
      <c r="NW26" s="4">
        <f t="shared" si="79"/>
        <v>0</v>
      </c>
      <c r="NX26" s="4">
        <f t="shared" si="12"/>
        <v>0</v>
      </c>
      <c r="NY26" s="74">
        <v>0</v>
      </c>
      <c r="NZ26" s="74"/>
      <c r="OA26" s="360">
        <v>0</v>
      </c>
      <c r="OB26" s="74"/>
      <c r="OC26" s="360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2"/>
      <c r="OK26" s="354">
        <v>0</v>
      </c>
      <c r="OL26" s="302"/>
      <c r="OM26" s="196">
        <v>0</v>
      </c>
      <c r="ON26" s="302"/>
      <c r="OO26" s="302">
        <f t="shared" si="82"/>
        <v>0</v>
      </c>
      <c r="OP26" s="302">
        <f t="shared" si="83"/>
        <v>0</v>
      </c>
      <c r="OQ26" s="302"/>
      <c r="OR26" s="302"/>
      <c r="OS26" s="302">
        <f t="shared" si="13"/>
        <v>0</v>
      </c>
      <c r="OT26" s="302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/>
      <c r="AB27" s="285"/>
      <c r="AC27" s="8">
        <f t="shared" si="17"/>
        <v>0</v>
      </c>
      <c r="AD27" s="8">
        <f t="shared" si="18"/>
        <v>0</v>
      </c>
      <c r="AE27" s="71">
        <v>0</v>
      </c>
      <c r="AF27" s="71">
        <v>0</v>
      </c>
      <c r="AG27" s="71"/>
      <c r="AH27" s="71"/>
      <c r="AI27" s="122"/>
      <c r="AJ27" s="122"/>
      <c r="AK27" s="326">
        <v>100</v>
      </c>
      <c r="AL27" s="327">
        <v>30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100</v>
      </c>
      <c r="AV27" s="4">
        <f t="shared" si="2"/>
        <v>30</v>
      </c>
      <c r="AW27" s="78"/>
      <c r="AX27" s="78"/>
      <c r="AY27" s="316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5"/>
      <c r="BH27" s="296"/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8"/>
      <c r="CI27" s="91">
        <v>20.6</v>
      </c>
      <c r="CJ27" s="328">
        <v>6.5</v>
      </c>
      <c r="CK27" s="299"/>
      <c r="CL27" s="299"/>
      <c r="CM27" s="329">
        <v>5.15</v>
      </c>
      <c r="CN27" s="330">
        <v>1.5</v>
      </c>
      <c r="CO27" s="8">
        <f t="shared" si="22"/>
        <v>25.75</v>
      </c>
      <c r="CP27" s="8">
        <f t="shared" si="23"/>
        <v>8</v>
      </c>
      <c r="CQ27" s="350">
        <v>247.40625</v>
      </c>
      <c r="CR27" s="300"/>
      <c r="CS27" s="300"/>
      <c r="CT27" s="301"/>
      <c r="CU27" s="351">
        <v>18.556701030927837</v>
      </c>
      <c r="CV27" s="302"/>
      <c r="CW27" s="352">
        <v>63.814432989690722</v>
      </c>
      <c r="CX27" s="301"/>
      <c r="CY27" s="301"/>
      <c r="CZ27" s="301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31">
        <v>42.371134020618562</v>
      </c>
      <c r="DL27" s="331">
        <v>14.123711340206187</v>
      </c>
      <c r="DM27" s="78">
        <f t="shared" si="28"/>
        <v>42.371134020618562</v>
      </c>
      <c r="DN27" s="78">
        <f t="shared" si="29"/>
        <v>14.123711340206187</v>
      </c>
      <c r="DO27" s="331">
        <v>41.1</v>
      </c>
      <c r="DP27" s="331">
        <v>13.700000000000001</v>
      </c>
      <c r="DQ27" s="332"/>
      <c r="DR27" s="332"/>
      <c r="DS27" s="8"/>
      <c r="DT27" s="8"/>
      <c r="DU27" s="303"/>
      <c r="DV27" s="304"/>
      <c r="DW27" s="304"/>
      <c r="DX27" s="304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3">
        <v>40.21</v>
      </c>
      <c r="EH27" s="334">
        <v>10.0525</v>
      </c>
      <c r="EI27" s="94">
        <v>154.63917525773195</v>
      </c>
      <c r="EJ27" s="94">
        <v>38.659793814432987</v>
      </c>
      <c r="EK27" s="329">
        <v>53.608247422680414</v>
      </c>
      <c r="EL27" s="335">
        <v>13.402061855670103</v>
      </c>
      <c r="EM27" s="336"/>
      <c r="EN27" s="336"/>
      <c r="EO27" s="336"/>
      <c r="EP27" s="336"/>
      <c r="EQ27" s="8">
        <f t="shared" si="31"/>
        <v>248.45742268041238</v>
      </c>
      <c r="ER27" s="8">
        <f t="shared" si="32"/>
        <v>62.114355670103095</v>
      </c>
      <c r="ES27" s="302"/>
      <c r="ET27" s="302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3">
        <v>36</v>
      </c>
      <c r="FB27" s="337">
        <v>0</v>
      </c>
      <c r="FC27" s="114">
        <v>37</v>
      </c>
      <c r="FD27" s="330">
        <v>0</v>
      </c>
      <c r="FE27" s="8"/>
      <c r="FF27" s="8"/>
      <c r="FG27" s="306"/>
      <c r="FH27" s="307"/>
      <c r="FI27" s="8"/>
      <c r="FJ27" s="8"/>
      <c r="FK27" s="8"/>
      <c r="FL27" s="8"/>
      <c r="FM27" s="330"/>
      <c r="FN27" s="330"/>
      <c r="FO27" s="4"/>
      <c r="FP27" s="8"/>
      <c r="FQ27" s="308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9"/>
      <c r="GJ27" s="309"/>
      <c r="GK27" s="297"/>
      <c r="GL27" s="297"/>
      <c r="GM27" s="310"/>
      <c r="GN27" s="311"/>
      <c r="GO27" s="299"/>
      <c r="GP27" s="312"/>
      <c r="GQ27" s="312"/>
      <c r="GR27" s="312"/>
      <c r="GS27" s="311"/>
      <c r="GT27" s="311"/>
      <c r="GU27" s="311"/>
      <c r="GV27" s="311"/>
      <c r="GW27" s="311"/>
      <c r="GX27" s="311"/>
      <c r="GY27" s="311"/>
      <c r="GZ27" s="311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4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3.3</v>
      </c>
      <c r="HZ27" s="338">
        <v>0.82499999999999996</v>
      </c>
      <c r="IA27" s="313"/>
      <c r="IB27" s="305"/>
      <c r="IC27" s="340">
        <v>12</v>
      </c>
      <c r="ID27" s="130">
        <v>3</v>
      </c>
      <c r="IE27" s="314"/>
      <c r="IF27" s="314"/>
      <c r="IG27" s="8">
        <f t="shared" si="84"/>
        <v>15.3</v>
      </c>
      <c r="IH27" s="8">
        <f t="shared" si="45"/>
        <v>3.8250000000000002</v>
      </c>
      <c r="II27" s="8"/>
      <c r="IJ27" s="8"/>
      <c r="IK27" s="8"/>
      <c r="IL27" s="8"/>
      <c r="IM27" s="4"/>
      <c r="IN27" s="304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5"/>
      <c r="JD27" s="285"/>
      <c r="JE27" s="8">
        <f t="shared" si="46"/>
        <v>20.62</v>
      </c>
      <c r="JF27" s="8">
        <f t="shared" si="47"/>
        <v>0</v>
      </c>
      <c r="JG27" s="338">
        <v>6.5372000000000003</v>
      </c>
      <c r="JH27" s="338">
        <v>1</v>
      </c>
      <c r="JI27" s="338">
        <v>6.5373000000000001</v>
      </c>
      <c r="JJ27" s="338">
        <v>1</v>
      </c>
      <c r="JK27" s="338">
        <v>51.55</v>
      </c>
      <c r="JL27" s="338">
        <v>11</v>
      </c>
      <c r="JM27" s="91">
        <v>0</v>
      </c>
      <c r="JN27" s="338">
        <v>0</v>
      </c>
      <c r="JO27" s="91">
        <v>26.8</v>
      </c>
      <c r="JP27" s="338">
        <v>5</v>
      </c>
      <c r="JQ27" s="71">
        <v>17.53</v>
      </c>
      <c r="JR27" s="285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9"/>
      <c r="KP27" s="4"/>
      <c r="KQ27" s="4"/>
      <c r="KR27" s="4"/>
      <c r="KS27" s="1">
        <f t="shared" si="51"/>
        <v>0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341">
        <v>24.38</v>
      </c>
      <c r="LJ27" s="342">
        <v>0</v>
      </c>
      <c r="LK27" s="343">
        <v>24.02</v>
      </c>
      <c r="LL27" s="344">
        <v>0</v>
      </c>
      <c r="LM27" s="343">
        <v>6.6</v>
      </c>
      <c r="LN27" s="346">
        <v>0</v>
      </c>
      <c r="LO27" s="75"/>
      <c r="LP27" s="362"/>
      <c r="LQ27" s="323"/>
      <c r="LR27" s="323"/>
      <c r="LS27" s="4">
        <f t="shared" si="59"/>
        <v>55</v>
      </c>
      <c r="LT27" s="4">
        <f t="shared" si="60"/>
        <v>0</v>
      </c>
      <c r="LU27" s="324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53"/>
      <c r="MD27" s="325"/>
      <c r="ME27" s="75"/>
      <c r="MF27" s="4"/>
      <c r="MG27" s="9"/>
      <c r="MH27" s="4"/>
      <c r="MI27" s="4">
        <f t="shared" si="63"/>
        <v>0</v>
      </c>
      <c r="MJ27" s="4">
        <f t="shared" si="64"/>
        <v>0</v>
      </c>
      <c r="MK27" s="347">
        <v>0</v>
      </c>
      <c r="ML27" s="92">
        <v>0</v>
      </c>
      <c r="MM27" s="114">
        <v>0</v>
      </c>
      <c r="MN27" s="348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9">
        <v>0</v>
      </c>
      <c r="NA27" s="4">
        <f t="shared" si="71"/>
        <v>0</v>
      </c>
      <c r="NB27" s="4">
        <f t="shared" si="72"/>
        <v>0</v>
      </c>
      <c r="NC27" s="302"/>
      <c r="ND27" s="302"/>
      <c r="NE27" s="302">
        <f t="shared" si="73"/>
        <v>0</v>
      </c>
      <c r="NF27" s="302">
        <f t="shared" si="74"/>
        <v>0</v>
      </c>
      <c r="NG27" s="302"/>
      <c r="NH27" s="302"/>
      <c r="NI27" s="302">
        <f t="shared" si="75"/>
        <v>0</v>
      </c>
      <c r="NJ27" s="302">
        <f t="shared" si="76"/>
        <v>0</v>
      </c>
      <c r="NK27" s="297"/>
      <c r="NL27" s="302"/>
      <c r="NM27" s="302">
        <f t="shared" si="77"/>
        <v>0</v>
      </c>
      <c r="NN27" s="302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61">
        <v>0</v>
      </c>
      <c r="NV27" s="361"/>
      <c r="NW27" s="4">
        <f t="shared" si="79"/>
        <v>0</v>
      </c>
      <c r="NX27" s="4">
        <f t="shared" si="12"/>
        <v>0</v>
      </c>
      <c r="NY27" s="74">
        <v>0</v>
      </c>
      <c r="NZ27" s="74"/>
      <c r="OA27" s="360">
        <v>0</v>
      </c>
      <c r="OB27" s="74"/>
      <c r="OC27" s="360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2"/>
      <c r="OK27" s="354">
        <v>0</v>
      </c>
      <c r="OL27" s="302"/>
      <c r="OM27" s="196">
        <v>0</v>
      </c>
      <c r="ON27" s="302"/>
      <c r="OO27" s="302">
        <f t="shared" si="82"/>
        <v>0</v>
      </c>
      <c r="OP27" s="302">
        <f t="shared" si="83"/>
        <v>0</v>
      </c>
      <c r="OQ27" s="302"/>
      <c r="OR27" s="302"/>
      <c r="OS27" s="302">
        <f t="shared" si="13"/>
        <v>0</v>
      </c>
      <c r="OT27" s="302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/>
      <c r="AB28" s="285"/>
      <c r="AC28" s="8">
        <f t="shared" si="17"/>
        <v>0</v>
      </c>
      <c r="AD28" s="8">
        <f t="shared" si="18"/>
        <v>0</v>
      </c>
      <c r="AE28" s="71">
        <v>0</v>
      </c>
      <c r="AF28" s="71">
        <v>0</v>
      </c>
      <c r="AG28" s="71"/>
      <c r="AH28" s="71"/>
      <c r="AI28" s="122"/>
      <c r="AJ28" s="122"/>
      <c r="AK28" s="326">
        <v>100</v>
      </c>
      <c r="AL28" s="327">
        <v>30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100</v>
      </c>
      <c r="AV28" s="4">
        <f t="shared" si="2"/>
        <v>30</v>
      </c>
      <c r="AW28" s="78"/>
      <c r="AX28" s="78"/>
      <c r="AY28" s="316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5"/>
      <c r="BH28" s="296"/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8"/>
      <c r="CI28" s="91">
        <v>20.6</v>
      </c>
      <c r="CJ28" s="328">
        <v>6.5</v>
      </c>
      <c r="CK28" s="299"/>
      <c r="CL28" s="299"/>
      <c r="CM28" s="329">
        <v>5.15</v>
      </c>
      <c r="CN28" s="330">
        <v>1.5</v>
      </c>
      <c r="CO28" s="8">
        <f t="shared" si="22"/>
        <v>25.75</v>
      </c>
      <c r="CP28" s="8">
        <f t="shared" si="23"/>
        <v>8</v>
      </c>
      <c r="CQ28" s="350">
        <v>247.40625</v>
      </c>
      <c r="CR28" s="300"/>
      <c r="CS28" s="300"/>
      <c r="CT28" s="301"/>
      <c r="CU28" s="351">
        <v>18.556701030927837</v>
      </c>
      <c r="CV28" s="302"/>
      <c r="CW28" s="352">
        <v>63.814432989690722</v>
      </c>
      <c r="CX28" s="301"/>
      <c r="CY28" s="301"/>
      <c r="CZ28" s="301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31">
        <v>42.371134020618562</v>
      </c>
      <c r="DL28" s="331">
        <v>14.123711340206187</v>
      </c>
      <c r="DM28" s="78">
        <f t="shared" si="28"/>
        <v>42.371134020618562</v>
      </c>
      <c r="DN28" s="78">
        <f t="shared" si="29"/>
        <v>14.123711340206187</v>
      </c>
      <c r="DO28" s="331">
        <v>41.1</v>
      </c>
      <c r="DP28" s="331">
        <v>13.700000000000001</v>
      </c>
      <c r="DQ28" s="332"/>
      <c r="DR28" s="332"/>
      <c r="DS28" s="8"/>
      <c r="DT28" s="8"/>
      <c r="DU28" s="303"/>
      <c r="DV28" s="304"/>
      <c r="DW28" s="304"/>
      <c r="DX28" s="304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3">
        <v>40.21</v>
      </c>
      <c r="EH28" s="334">
        <v>10.0525</v>
      </c>
      <c r="EI28" s="94">
        <v>154.63917525773195</v>
      </c>
      <c r="EJ28" s="94">
        <v>38.659793814432987</v>
      </c>
      <c r="EK28" s="329">
        <v>53.608247422680414</v>
      </c>
      <c r="EL28" s="335">
        <v>13.402061855670103</v>
      </c>
      <c r="EM28" s="336"/>
      <c r="EN28" s="336"/>
      <c r="EO28" s="336"/>
      <c r="EP28" s="336"/>
      <c r="EQ28" s="8">
        <f t="shared" si="31"/>
        <v>248.45742268041238</v>
      </c>
      <c r="ER28" s="8">
        <f t="shared" si="32"/>
        <v>62.114355670103095</v>
      </c>
      <c r="ES28" s="302"/>
      <c r="ET28" s="302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3">
        <v>36</v>
      </c>
      <c r="FB28" s="337">
        <v>0</v>
      </c>
      <c r="FC28" s="114">
        <v>37</v>
      </c>
      <c r="FD28" s="330">
        <v>0</v>
      </c>
      <c r="FE28" s="8"/>
      <c r="FF28" s="8"/>
      <c r="FG28" s="306"/>
      <c r="FH28" s="307"/>
      <c r="FI28" s="8"/>
      <c r="FJ28" s="8"/>
      <c r="FK28" s="8"/>
      <c r="FL28" s="8"/>
      <c r="FM28" s="330"/>
      <c r="FN28" s="330"/>
      <c r="FO28" s="4"/>
      <c r="FP28" s="8"/>
      <c r="FQ28" s="308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9"/>
      <c r="GJ28" s="309"/>
      <c r="GK28" s="297"/>
      <c r="GL28" s="297"/>
      <c r="GM28" s="310"/>
      <c r="GN28" s="311"/>
      <c r="GO28" s="299"/>
      <c r="GP28" s="312"/>
      <c r="GQ28" s="312"/>
      <c r="GR28" s="312"/>
      <c r="GS28" s="311"/>
      <c r="GT28" s="311"/>
      <c r="GU28" s="311"/>
      <c r="GV28" s="311"/>
      <c r="GW28" s="311"/>
      <c r="GX28" s="311"/>
      <c r="GY28" s="311"/>
      <c r="GZ28" s="311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4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3.3</v>
      </c>
      <c r="HZ28" s="338">
        <v>0.82499999999999996</v>
      </c>
      <c r="IA28" s="313"/>
      <c r="IB28" s="305"/>
      <c r="IC28" s="340">
        <v>12</v>
      </c>
      <c r="ID28" s="130">
        <v>3</v>
      </c>
      <c r="IE28" s="314"/>
      <c r="IF28" s="314"/>
      <c r="IG28" s="8">
        <f t="shared" si="84"/>
        <v>15.3</v>
      </c>
      <c r="IH28" s="8">
        <f t="shared" si="45"/>
        <v>3.8250000000000002</v>
      </c>
      <c r="II28" s="8"/>
      <c r="IJ28" s="8"/>
      <c r="IK28" s="8"/>
      <c r="IL28" s="8"/>
      <c r="IM28" s="4"/>
      <c r="IN28" s="304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5"/>
      <c r="JD28" s="285"/>
      <c r="JE28" s="8">
        <f t="shared" si="46"/>
        <v>20.62</v>
      </c>
      <c r="JF28" s="8">
        <f t="shared" si="47"/>
        <v>0</v>
      </c>
      <c r="JG28" s="338">
        <v>6.5372000000000003</v>
      </c>
      <c r="JH28" s="338">
        <v>1</v>
      </c>
      <c r="JI28" s="338">
        <v>6.5373000000000001</v>
      </c>
      <c r="JJ28" s="338">
        <v>1</v>
      </c>
      <c r="JK28" s="338">
        <v>51.55</v>
      </c>
      <c r="JL28" s="338">
        <v>11</v>
      </c>
      <c r="JM28" s="91">
        <v>0</v>
      </c>
      <c r="JN28" s="338">
        <v>0</v>
      </c>
      <c r="JO28" s="91">
        <v>26.8</v>
      </c>
      <c r="JP28" s="338">
        <v>5</v>
      </c>
      <c r="JQ28" s="71">
        <v>17.53</v>
      </c>
      <c r="JR28" s="285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9"/>
      <c r="KP28" s="4"/>
      <c r="KQ28" s="4"/>
      <c r="KR28" s="4"/>
      <c r="KS28" s="1">
        <f t="shared" si="51"/>
        <v>0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341">
        <v>24.38</v>
      </c>
      <c r="LJ28" s="342">
        <v>0</v>
      </c>
      <c r="LK28" s="343">
        <v>24.02</v>
      </c>
      <c r="LL28" s="344">
        <v>0</v>
      </c>
      <c r="LM28" s="343">
        <v>6.6</v>
      </c>
      <c r="LN28" s="346">
        <v>0</v>
      </c>
      <c r="LO28" s="75"/>
      <c r="LP28" s="362"/>
      <c r="LQ28" s="323"/>
      <c r="LR28" s="323"/>
      <c r="LS28" s="4">
        <f t="shared" si="59"/>
        <v>55</v>
      </c>
      <c r="LT28" s="4">
        <f t="shared" si="60"/>
        <v>0</v>
      </c>
      <c r="LU28" s="324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53"/>
      <c r="MD28" s="325"/>
      <c r="ME28" s="75"/>
      <c r="MF28" s="4"/>
      <c r="MG28" s="9"/>
      <c r="MH28" s="4"/>
      <c r="MI28" s="4">
        <f t="shared" si="63"/>
        <v>0</v>
      </c>
      <c r="MJ28" s="4">
        <f t="shared" si="64"/>
        <v>0</v>
      </c>
      <c r="MK28" s="347">
        <v>0</v>
      </c>
      <c r="ML28" s="92">
        <v>0</v>
      </c>
      <c r="MM28" s="114">
        <v>0</v>
      </c>
      <c r="MN28" s="348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9">
        <v>0</v>
      </c>
      <c r="NA28" s="4">
        <f t="shared" si="71"/>
        <v>0</v>
      </c>
      <c r="NB28" s="4">
        <f t="shared" si="72"/>
        <v>0</v>
      </c>
      <c r="NC28" s="302"/>
      <c r="ND28" s="302"/>
      <c r="NE28" s="302">
        <f t="shared" si="73"/>
        <v>0</v>
      </c>
      <c r="NF28" s="302">
        <f t="shared" si="74"/>
        <v>0</v>
      </c>
      <c r="NG28" s="302"/>
      <c r="NH28" s="302"/>
      <c r="NI28" s="302">
        <f t="shared" si="75"/>
        <v>0</v>
      </c>
      <c r="NJ28" s="302">
        <f t="shared" si="76"/>
        <v>0</v>
      </c>
      <c r="NK28" s="297"/>
      <c r="NL28" s="302"/>
      <c r="NM28" s="302">
        <f t="shared" si="77"/>
        <v>0</v>
      </c>
      <c r="NN28" s="302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61">
        <v>0</v>
      </c>
      <c r="NV28" s="361"/>
      <c r="NW28" s="4">
        <f t="shared" si="79"/>
        <v>0</v>
      </c>
      <c r="NX28" s="4">
        <f t="shared" si="12"/>
        <v>0</v>
      </c>
      <c r="NY28" s="74">
        <v>0</v>
      </c>
      <c r="NZ28" s="74"/>
      <c r="OA28" s="360">
        <v>0</v>
      </c>
      <c r="OB28" s="74"/>
      <c r="OC28" s="360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2"/>
      <c r="OK28" s="354">
        <v>0</v>
      </c>
      <c r="OL28" s="302"/>
      <c r="OM28" s="196">
        <v>0</v>
      </c>
      <c r="ON28" s="302"/>
      <c r="OO28" s="302">
        <f t="shared" si="82"/>
        <v>0</v>
      </c>
      <c r="OP28" s="302">
        <f t="shared" si="83"/>
        <v>0</v>
      </c>
      <c r="OQ28" s="302"/>
      <c r="OR28" s="302"/>
      <c r="OS28" s="302">
        <f t="shared" si="13"/>
        <v>0</v>
      </c>
      <c r="OT28" s="302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/>
      <c r="AB29" s="285"/>
      <c r="AC29" s="8">
        <f t="shared" si="17"/>
        <v>0</v>
      </c>
      <c r="AD29" s="8">
        <f t="shared" si="18"/>
        <v>0</v>
      </c>
      <c r="AE29" s="71">
        <v>0</v>
      </c>
      <c r="AF29" s="71">
        <v>0</v>
      </c>
      <c r="AG29" s="71"/>
      <c r="AH29" s="71"/>
      <c r="AI29" s="122"/>
      <c r="AJ29" s="122"/>
      <c r="AK29" s="326">
        <v>100</v>
      </c>
      <c r="AL29" s="327">
        <v>30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100</v>
      </c>
      <c r="AV29" s="4">
        <f t="shared" si="2"/>
        <v>30</v>
      </c>
      <c r="AW29" s="78"/>
      <c r="AX29" s="78"/>
      <c r="AY29" s="316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5"/>
      <c r="BH29" s="296"/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8"/>
      <c r="CI29" s="91">
        <v>20.6</v>
      </c>
      <c r="CJ29" s="328">
        <v>6.5</v>
      </c>
      <c r="CK29" s="299"/>
      <c r="CL29" s="299"/>
      <c r="CM29" s="329">
        <v>5.15</v>
      </c>
      <c r="CN29" s="330">
        <v>1.5</v>
      </c>
      <c r="CO29" s="8">
        <f t="shared" si="22"/>
        <v>25.75</v>
      </c>
      <c r="CP29" s="8">
        <f t="shared" si="23"/>
        <v>8</v>
      </c>
      <c r="CQ29" s="350">
        <v>247.40625</v>
      </c>
      <c r="CR29" s="300"/>
      <c r="CS29" s="300"/>
      <c r="CT29" s="301"/>
      <c r="CU29" s="351">
        <v>18.556701030927837</v>
      </c>
      <c r="CV29" s="302"/>
      <c r="CW29" s="352">
        <v>63.814432989690722</v>
      </c>
      <c r="CX29" s="301"/>
      <c r="CY29" s="301"/>
      <c r="CZ29" s="301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31">
        <v>42.371134020618562</v>
      </c>
      <c r="DL29" s="331">
        <v>14.123711340206187</v>
      </c>
      <c r="DM29" s="78">
        <f t="shared" si="28"/>
        <v>42.371134020618562</v>
      </c>
      <c r="DN29" s="78">
        <f t="shared" si="29"/>
        <v>14.123711340206187</v>
      </c>
      <c r="DO29" s="331">
        <v>41.1</v>
      </c>
      <c r="DP29" s="331">
        <v>13.700000000000001</v>
      </c>
      <c r="DQ29" s="332"/>
      <c r="DR29" s="332"/>
      <c r="DS29" s="8"/>
      <c r="DT29" s="8"/>
      <c r="DU29" s="303"/>
      <c r="DV29" s="304"/>
      <c r="DW29" s="304"/>
      <c r="DX29" s="304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3">
        <v>40.21</v>
      </c>
      <c r="EH29" s="334">
        <v>10.0525</v>
      </c>
      <c r="EI29" s="94">
        <v>154.63917525773195</v>
      </c>
      <c r="EJ29" s="94">
        <v>38.659793814432987</v>
      </c>
      <c r="EK29" s="329">
        <v>53.608247422680414</v>
      </c>
      <c r="EL29" s="335">
        <v>13.402061855670103</v>
      </c>
      <c r="EM29" s="336"/>
      <c r="EN29" s="336"/>
      <c r="EO29" s="336"/>
      <c r="EP29" s="336"/>
      <c r="EQ29" s="8">
        <f t="shared" si="31"/>
        <v>248.45742268041238</v>
      </c>
      <c r="ER29" s="8">
        <f t="shared" si="32"/>
        <v>62.114355670103095</v>
      </c>
      <c r="ES29" s="302"/>
      <c r="ET29" s="302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3">
        <v>36</v>
      </c>
      <c r="FB29" s="337">
        <v>0</v>
      </c>
      <c r="FC29" s="114">
        <v>37</v>
      </c>
      <c r="FD29" s="330">
        <v>0</v>
      </c>
      <c r="FE29" s="8"/>
      <c r="FF29" s="8"/>
      <c r="FG29" s="306"/>
      <c r="FH29" s="307"/>
      <c r="FI29" s="8"/>
      <c r="FJ29" s="8"/>
      <c r="FK29" s="8"/>
      <c r="FL29" s="8"/>
      <c r="FM29" s="330"/>
      <c r="FN29" s="330"/>
      <c r="FO29" s="4"/>
      <c r="FP29" s="8"/>
      <c r="FQ29" s="308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9"/>
      <c r="GJ29" s="309"/>
      <c r="GK29" s="297"/>
      <c r="GL29" s="297"/>
      <c r="GM29" s="310"/>
      <c r="GN29" s="311"/>
      <c r="GO29" s="299"/>
      <c r="GP29" s="312"/>
      <c r="GQ29" s="312"/>
      <c r="GR29" s="312"/>
      <c r="GS29" s="311"/>
      <c r="GT29" s="311"/>
      <c r="GU29" s="311"/>
      <c r="GV29" s="311"/>
      <c r="GW29" s="311"/>
      <c r="GX29" s="311"/>
      <c r="GY29" s="311"/>
      <c r="GZ29" s="311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4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3.3</v>
      </c>
      <c r="HZ29" s="338">
        <v>0.82499999999999996</v>
      </c>
      <c r="IA29" s="313"/>
      <c r="IB29" s="305"/>
      <c r="IC29" s="340">
        <v>12</v>
      </c>
      <c r="ID29" s="130">
        <v>3</v>
      </c>
      <c r="IE29" s="314"/>
      <c r="IF29" s="314"/>
      <c r="IG29" s="8">
        <f t="shared" si="84"/>
        <v>15.3</v>
      </c>
      <c r="IH29" s="8">
        <f t="shared" si="45"/>
        <v>3.8250000000000002</v>
      </c>
      <c r="II29" s="8"/>
      <c r="IJ29" s="8"/>
      <c r="IK29" s="8"/>
      <c r="IL29" s="8"/>
      <c r="IM29" s="4"/>
      <c r="IN29" s="304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5"/>
      <c r="JD29" s="285"/>
      <c r="JE29" s="8">
        <f t="shared" si="46"/>
        <v>20.62</v>
      </c>
      <c r="JF29" s="8">
        <f t="shared" si="47"/>
        <v>0</v>
      </c>
      <c r="JG29" s="338">
        <v>6.5372000000000003</v>
      </c>
      <c r="JH29" s="338">
        <v>1</v>
      </c>
      <c r="JI29" s="338">
        <v>6.5373000000000001</v>
      </c>
      <c r="JJ29" s="338">
        <v>1</v>
      </c>
      <c r="JK29" s="338">
        <v>51.55</v>
      </c>
      <c r="JL29" s="338">
        <v>11</v>
      </c>
      <c r="JM29" s="91">
        <v>0</v>
      </c>
      <c r="JN29" s="338">
        <v>0</v>
      </c>
      <c r="JO29" s="91">
        <v>26.8</v>
      </c>
      <c r="JP29" s="338">
        <v>5</v>
      </c>
      <c r="JQ29" s="71">
        <v>17.53</v>
      </c>
      <c r="JR29" s="285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9"/>
      <c r="KP29" s="4"/>
      <c r="KQ29" s="4"/>
      <c r="KR29" s="4"/>
      <c r="KS29" s="1">
        <f t="shared" si="51"/>
        <v>0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341">
        <v>24.38</v>
      </c>
      <c r="LJ29" s="342">
        <v>0</v>
      </c>
      <c r="LK29" s="343">
        <v>24.02</v>
      </c>
      <c r="LL29" s="344">
        <v>0</v>
      </c>
      <c r="LM29" s="343">
        <v>6.6</v>
      </c>
      <c r="LN29" s="346">
        <v>0</v>
      </c>
      <c r="LO29" s="75"/>
      <c r="LP29" s="362"/>
      <c r="LQ29" s="323"/>
      <c r="LR29" s="323"/>
      <c r="LS29" s="4">
        <f t="shared" si="59"/>
        <v>55</v>
      </c>
      <c r="LT29" s="4">
        <f t="shared" si="60"/>
        <v>0</v>
      </c>
      <c r="LU29" s="324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53"/>
      <c r="MD29" s="325"/>
      <c r="ME29" s="75"/>
      <c r="MF29" s="4"/>
      <c r="MG29" s="9"/>
      <c r="MH29" s="4"/>
      <c r="MI29" s="4">
        <f t="shared" si="63"/>
        <v>0</v>
      </c>
      <c r="MJ29" s="4">
        <f t="shared" si="64"/>
        <v>0</v>
      </c>
      <c r="MK29" s="347">
        <v>0</v>
      </c>
      <c r="ML29" s="92">
        <v>0</v>
      </c>
      <c r="MM29" s="114">
        <v>0</v>
      </c>
      <c r="MN29" s="348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9">
        <v>0</v>
      </c>
      <c r="NA29" s="4">
        <f t="shared" si="71"/>
        <v>0</v>
      </c>
      <c r="NB29" s="4">
        <f t="shared" si="72"/>
        <v>0</v>
      </c>
      <c r="NC29" s="302"/>
      <c r="ND29" s="302"/>
      <c r="NE29" s="302">
        <f t="shared" si="73"/>
        <v>0</v>
      </c>
      <c r="NF29" s="302">
        <f t="shared" si="74"/>
        <v>0</v>
      </c>
      <c r="NG29" s="302"/>
      <c r="NH29" s="302"/>
      <c r="NI29" s="302">
        <f t="shared" si="75"/>
        <v>0</v>
      </c>
      <c r="NJ29" s="302">
        <f t="shared" si="76"/>
        <v>0</v>
      </c>
      <c r="NK29" s="297"/>
      <c r="NL29" s="302"/>
      <c r="NM29" s="302">
        <f t="shared" si="77"/>
        <v>0</v>
      </c>
      <c r="NN29" s="302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61">
        <v>0</v>
      </c>
      <c r="NV29" s="361"/>
      <c r="NW29" s="4">
        <f t="shared" si="79"/>
        <v>0</v>
      </c>
      <c r="NX29" s="4">
        <f t="shared" si="12"/>
        <v>0</v>
      </c>
      <c r="NY29" s="74">
        <v>0</v>
      </c>
      <c r="NZ29" s="74"/>
      <c r="OA29" s="360">
        <v>0</v>
      </c>
      <c r="OB29" s="74"/>
      <c r="OC29" s="360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2"/>
      <c r="OK29" s="354">
        <v>0</v>
      </c>
      <c r="OL29" s="302"/>
      <c r="OM29" s="196">
        <v>0</v>
      </c>
      <c r="ON29" s="302"/>
      <c r="OO29" s="302">
        <f t="shared" si="82"/>
        <v>0</v>
      </c>
      <c r="OP29" s="302">
        <f t="shared" si="83"/>
        <v>0</v>
      </c>
      <c r="OQ29" s="302"/>
      <c r="OR29" s="302"/>
      <c r="OS29" s="302">
        <f t="shared" si="13"/>
        <v>0</v>
      </c>
      <c r="OT29" s="302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/>
      <c r="AB30" s="285"/>
      <c r="AC30" s="8">
        <f t="shared" si="17"/>
        <v>0</v>
      </c>
      <c r="AD30" s="8">
        <f t="shared" si="18"/>
        <v>0</v>
      </c>
      <c r="AE30" s="71">
        <v>0</v>
      </c>
      <c r="AF30" s="71">
        <v>0</v>
      </c>
      <c r="AG30" s="71"/>
      <c r="AH30" s="71"/>
      <c r="AI30" s="122"/>
      <c r="AJ30" s="122"/>
      <c r="AK30" s="326">
        <v>100</v>
      </c>
      <c r="AL30" s="327">
        <v>30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100</v>
      </c>
      <c r="AV30" s="4">
        <f t="shared" si="2"/>
        <v>30</v>
      </c>
      <c r="AW30" s="78"/>
      <c r="AX30" s="78"/>
      <c r="AY30" s="316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5"/>
      <c r="BH30" s="296"/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8"/>
      <c r="CI30" s="91">
        <v>20.6</v>
      </c>
      <c r="CJ30" s="328">
        <v>6.5</v>
      </c>
      <c r="CK30" s="299"/>
      <c r="CL30" s="299"/>
      <c r="CM30" s="329">
        <v>5.15</v>
      </c>
      <c r="CN30" s="330">
        <v>1.5</v>
      </c>
      <c r="CO30" s="8">
        <f t="shared" si="22"/>
        <v>25.75</v>
      </c>
      <c r="CP30" s="8">
        <f t="shared" si="23"/>
        <v>8</v>
      </c>
      <c r="CQ30" s="350">
        <v>247.40625</v>
      </c>
      <c r="CR30" s="300"/>
      <c r="CS30" s="300"/>
      <c r="CT30" s="301"/>
      <c r="CU30" s="351">
        <v>18.556701030927837</v>
      </c>
      <c r="CV30" s="302"/>
      <c r="CW30" s="352">
        <v>63.814432989690722</v>
      </c>
      <c r="CX30" s="301"/>
      <c r="CY30" s="301"/>
      <c r="CZ30" s="301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31">
        <v>42.371134020618562</v>
      </c>
      <c r="DL30" s="331">
        <v>14.123711340206187</v>
      </c>
      <c r="DM30" s="78">
        <f t="shared" si="28"/>
        <v>42.371134020618562</v>
      </c>
      <c r="DN30" s="78">
        <f t="shared" si="29"/>
        <v>14.123711340206187</v>
      </c>
      <c r="DO30" s="331">
        <v>41.1</v>
      </c>
      <c r="DP30" s="331">
        <v>13.700000000000001</v>
      </c>
      <c r="DQ30" s="332"/>
      <c r="DR30" s="332"/>
      <c r="DS30" s="8"/>
      <c r="DT30" s="8"/>
      <c r="DU30" s="303"/>
      <c r="DV30" s="304"/>
      <c r="DW30" s="304"/>
      <c r="DX30" s="304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3">
        <v>40.21</v>
      </c>
      <c r="EH30" s="334">
        <v>10.0525</v>
      </c>
      <c r="EI30" s="94">
        <v>154.63917525773195</v>
      </c>
      <c r="EJ30" s="94">
        <v>38.659793814432987</v>
      </c>
      <c r="EK30" s="329">
        <v>53.608247422680414</v>
      </c>
      <c r="EL30" s="335">
        <v>13.402061855670103</v>
      </c>
      <c r="EM30" s="336"/>
      <c r="EN30" s="336"/>
      <c r="EO30" s="336"/>
      <c r="EP30" s="336"/>
      <c r="EQ30" s="8">
        <f t="shared" si="31"/>
        <v>248.45742268041238</v>
      </c>
      <c r="ER30" s="8">
        <f t="shared" si="32"/>
        <v>62.114355670103095</v>
      </c>
      <c r="ES30" s="302"/>
      <c r="ET30" s="302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3">
        <v>36</v>
      </c>
      <c r="FB30" s="337">
        <v>0</v>
      </c>
      <c r="FC30" s="114">
        <v>37</v>
      </c>
      <c r="FD30" s="330">
        <v>0</v>
      </c>
      <c r="FE30" s="8"/>
      <c r="FF30" s="8"/>
      <c r="FG30" s="306"/>
      <c r="FH30" s="307"/>
      <c r="FI30" s="8"/>
      <c r="FJ30" s="8"/>
      <c r="FK30" s="8"/>
      <c r="FL30" s="8"/>
      <c r="FM30" s="330"/>
      <c r="FN30" s="330"/>
      <c r="FO30" s="4"/>
      <c r="FP30" s="8"/>
      <c r="FQ30" s="308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9"/>
      <c r="GJ30" s="309"/>
      <c r="GK30" s="297"/>
      <c r="GL30" s="297"/>
      <c r="GM30" s="310"/>
      <c r="GN30" s="311"/>
      <c r="GO30" s="299"/>
      <c r="GP30" s="312"/>
      <c r="GQ30" s="312"/>
      <c r="GR30" s="312"/>
      <c r="GS30" s="311"/>
      <c r="GT30" s="311"/>
      <c r="GU30" s="311"/>
      <c r="GV30" s="311"/>
      <c r="GW30" s="311"/>
      <c r="GX30" s="311"/>
      <c r="GY30" s="311"/>
      <c r="GZ30" s="311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4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3.3</v>
      </c>
      <c r="HZ30" s="338">
        <v>0.82499999999999996</v>
      </c>
      <c r="IA30" s="313"/>
      <c r="IB30" s="305"/>
      <c r="IC30" s="340">
        <v>12</v>
      </c>
      <c r="ID30" s="130">
        <v>3</v>
      </c>
      <c r="IE30" s="314"/>
      <c r="IF30" s="314"/>
      <c r="IG30" s="8">
        <f t="shared" si="84"/>
        <v>15.3</v>
      </c>
      <c r="IH30" s="8">
        <f t="shared" si="45"/>
        <v>3.8250000000000002</v>
      </c>
      <c r="II30" s="8"/>
      <c r="IJ30" s="8"/>
      <c r="IK30" s="8"/>
      <c r="IL30" s="8"/>
      <c r="IM30" s="4"/>
      <c r="IN30" s="304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5"/>
      <c r="JD30" s="285"/>
      <c r="JE30" s="8">
        <f t="shared" si="46"/>
        <v>20.62</v>
      </c>
      <c r="JF30" s="8">
        <f t="shared" si="47"/>
        <v>0</v>
      </c>
      <c r="JG30" s="338">
        <v>6.5372000000000003</v>
      </c>
      <c r="JH30" s="338">
        <v>1</v>
      </c>
      <c r="JI30" s="338">
        <v>6.5373000000000001</v>
      </c>
      <c r="JJ30" s="338">
        <v>1</v>
      </c>
      <c r="JK30" s="338">
        <v>51.55</v>
      </c>
      <c r="JL30" s="338">
        <v>11</v>
      </c>
      <c r="JM30" s="91">
        <v>0</v>
      </c>
      <c r="JN30" s="338">
        <v>0</v>
      </c>
      <c r="JO30" s="91">
        <v>26.8</v>
      </c>
      <c r="JP30" s="338">
        <v>5</v>
      </c>
      <c r="JQ30" s="71">
        <v>17.53</v>
      </c>
      <c r="JR30" s="285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9"/>
      <c r="KP30" s="4"/>
      <c r="KQ30" s="4"/>
      <c r="KR30" s="4"/>
      <c r="KS30" s="1">
        <f t="shared" si="51"/>
        <v>0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341">
        <v>24.38</v>
      </c>
      <c r="LJ30" s="342">
        <v>0</v>
      </c>
      <c r="LK30" s="343">
        <v>24.02</v>
      </c>
      <c r="LL30" s="344">
        <v>0</v>
      </c>
      <c r="LM30" s="343">
        <v>6.6</v>
      </c>
      <c r="LN30" s="346">
        <v>0</v>
      </c>
      <c r="LO30" s="75"/>
      <c r="LP30" s="362"/>
      <c r="LQ30" s="323"/>
      <c r="LR30" s="323"/>
      <c r="LS30" s="4">
        <f t="shared" si="59"/>
        <v>55</v>
      </c>
      <c r="LT30" s="4">
        <f t="shared" si="60"/>
        <v>0</v>
      </c>
      <c r="LU30" s="324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53"/>
      <c r="MD30" s="325"/>
      <c r="ME30" s="75"/>
      <c r="MF30" s="4"/>
      <c r="MG30" s="9"/>
      <c r="MH30" s="4"/>
      <c r="MI30" s="4">
        <f t="shared" si="63"/>
        <v>0</v>
      </c>
      <c r="MJ30" s="4">
        <f t="shared" si="64"/>
        <v>0</v>
      </c>
      <c r="MK30" s="347">
        <v>0</v>
      </c>
      <c r="ML30" s="92">
        <v>0</v>
      </c>
      <c r="MM30" s="114">
        <v>0</v>
      </c>
      <c r="MN30" s="348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9">
        <v>0</v>
      </c>
      <c r="NA30" s="4">
        <f t="shared" si="71"/>
        <v>0</v>
      </c>
      <c r="NB30" s="4">
        <f t="shared" si="72"/>
        <v>0</v>
      </c>
      <c r="NC30" s="302"/>
      <c r="ND30" s="302"/>
      <c r="NE30" s="302">
        <f t="shared" si="73"/>
        <v>0</v>
      </c>
      <c r="NF30" s="302">
        <f t="shared" si="74"/>
        <v>0</v>
      </c>
      <c r="NG30" s="302"/>
      <c r="NH30" s="302"/>
      <c r="NI30" s="302">
        <f t="shared" si="75"/>
        <v>0</v>
      </c>
      <c r="NJ30" s="302">
        <f t="shared" si="76"/>
        <v>0</v>
      </c>
      <c r="NK30" s="297"/>
      <c r="NL30" s="302"/>
      <c r="NM30" s="302">
        <f t="shared" si="77"/>
        <v>0</v>
      </c>
      <c r="NN30" s="302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61">
        <v>0</v>
      </c>
      <c r="NV30" s="361"/>
      <c r="NW30" s="4">
        <f t="shared" si="79"/>
        <v>0</v>
      </c>
      <c r="NX30" s="4">
        <f t="shared" si="12"/>
        <v>0</v>
      </c>
      <c r="NY30" s="74">
        <v>0</v>
      </c>
      <c r="NZ30" s="74"/>
      <c r="OA30" s="360">
        <v>0</v>
      </c>
      <c r="OB30" s="74"/>
      <c r="OC30" s="360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2"/>
      <c r="OK30" s="354">
        <v>0</v>
      </c>
      <c r="OL30" s="302"/>
      <c r="OM30" s="196">
        <v>0</v>
      </c>
      <c r="ON30" s="302"/>
      <c r="OO30" s="302">
        <f t="shared" si="82"/>
        <v>0</v>
      </c>
      <c r="OP30" s="302">
        <f t="shared" si="83"/>
        <v>0</v>
      </c>
      <c r="OQ30" s="302"/>
      <c r="OR30" s="302"/>
      <c r="OS30" s="302">
        <f t="shared" si="13"/>
        <v>0</v>
      </c>
      <c r="OT30" s="302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/>
      <c r="AB31" s="285"/>
      <c r="AC31" s="8">
        <f t="shared" si="17"/>
        <v>0</v>
      </c>
      <c r="AD31" s="8">
        <f t="shared" si="18"/>
        <v>0</v>
      </c>
      <c r="AE31" s="71">
        <v>0</v>
      </c>
      <c r="AF31" s="71">
        <v>0</v>
      </c>
      <c r="AG31" s="71"/>
      <c r="AH31" s="71"/>
      <c r="AI31" s="122"/>
      <c r="AJ31" s="122"/>
      <c r="AK31" s="326">
        <v>100</v>
      </c>
      <c r="AL31" s="327">
        <v>30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100</v>
      </c>
      <c r="AV31" s="4">
        <f t="shared" si="2"/>
        <v>30</v>
      </c>
      <c r="AW31" s="78"/>
      <c r="AX31" s="78"/>
      <c r="AY31" s="316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5"/>
      <c r="BH31" s="296"/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8"/>
      <c r="CI31" s="91">
        <v>20.6</v>
      </c>
      <c r="CJ31" s="328">
        <v>6.5</v>
      </c>
      <c r="CK31" s="299"/>
      <c r="CL31" s="299"/>
      <c r="CM31" s="329">
        <v>5.15</v>
      </c>
      <c r="CN31" s="330">
        <v>1.5</v>
      </c>
      <c r="CO31" s="8">
        <f t="shared" si="22"/>
        <v>25.75</v>
      </c>
      <c r="CP31" s="8">
        <f t="shared" si="23"/>
        <v>8</v>
      </c>
      <c r="CQ31" s="350">
        <v>247.40625</v>
      </c>
      <c r="CR31" s="300"/>
      <c r="CS31" s="300"/>
      <c r="CT31" s="301"/>
      <c r="CU31" s="351">
        <v>18.556701030927837</v>
      </c>
      <c r="CV31" s="302"/>
      <c r="CW31" s="352">
        <v>63.814432989690722</v>
      </c>
      <c r="CX31" s="301"/>
      <c r="CY31" s="301"/>
      <c r="CZ31" s="301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31">
        <v>42.371134020618562</v>
      </c>
      <c r="DL31" s="331">
        <v>14.123711340206187</v>
      </c>
      <c r="DM31" s="78">
        <f t="shared" si="28"/>
        <v>42.371134020618562</v>
      </c>
      <c r="DN31" s="78">
        <f t="shared" si="29"/>
        <v>14.123711340206187</v>
      </c>
      <c r="DO31" s="331">
        <v>41.1</v>
      </c>
      <c r="DP31" s="331">
        <v>13.700000000000001</v>
      </c>
      <c r="DQ31" s="332"/>
      <c r="DR31" s="332"/>
      <c r="DS31" s="8"/>
      <c r="DT31" s="8"/>
      <c r="DU31" s="303"/>
      <c r="DV31" s="304"/>
      <c r="DW31" s="304"/>
      <c r="DX31" s="304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3">
        <v>40.21</v>
      </c>
      <c r="EH31" s="334">
        <v>10.0525</v>
      </c>
      <c r="EI31" s="94">
        <v>154.63917525773195</v>
      </c>
      <c r="EJ31" s="94">
        <v>38.659793814432987</v>
      </c>
      <c r="EK31" s="329">
        <v>53.608247422680414</v>
      </c>
      <c r="EL31" s="335">
        <v>13.402061855670103</v>
      </c>
      <c r="EM31" s="336"/>
      <c r="EN31" s="336"/>
      <c r="EO31" s="336"/>
      <c r="EP31" s="336"/>
      <c r="EQ31" s="8">
        <f t="shared" si="31"/>
        <v>248.45742268041238</v>
      </c>
      <c r="ER31" s="8">
        <f t="shared" si="32"/>
        <v>62.114355670103095</v>
      </c>
      <c r="ES31" s="302"/>
      <c r="ET31" s="302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3">
        <v>36</v>
      </c>
      <c r="FB31" s="337">
        <v>0</v>
      </c>
      <c r="FC31" s="114">
        <v>37</v>
      </c>
      <c r="FD31" s="330">
        <v>0</v>
      </c>
      <c r="FE31" s="8"/>
      <c r="FF31" s="8"/>
      <c r="FG31" s="306"/>
      <c r="FH31" s="307"/>
      <c r="FI31" s="8"/>
      <c r="FJ31" s="8"/>
      <c r="FK31" s="8"/>
      <c r="FL31" s="8"/>
      <c r="FM31" s="330"/>
      <c r="FN31" s="330"/>
      <c r="FO31" s="4"/>
      <c r="FP31" s="8"/>
      <c r="FQ31" s="308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9"/>
      <c r="GJ31" s="309"/>
      <c r="GK31" s="297"/>
      <c r="GL31" s="297"/>
      <c r="GM31" s="310"/>
      <c r="GN31" s="311"/>
      <c r="GO31" s="299"/>
      <c r="GP31" s="312"/>
      <c r="GQ31" s="312"/>
      <c r="GR31" s="312"/>
      <c r="GS31" s="311"/>
      <c r="GT31" s="311"/>
      <c r="GU31" s="311"/>
      <c r="GV31" s="311"/>
      <c r="GW31" s="311"/>
      <c r="GX31" s="311"/>
      <c r="GY31" s="311"/>
      <c r="GZ31" s="311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4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3.3</v>
      </c>
      <c r="HZ31" s="338">
        <v>0.82499999999999996</v>
      </c>
      <c r="IA31" s="313"/>
      <c r="IB31" s="305"/>
      <c r="IC31" s="340">
        <v>12</v>
      </c>
      <c r="ID31" s="130">
        <v>3</v>
      </c>
      <c r="IE31" s="314"/>
      <c r="IF31" s="314"/>
      <c r="IG31" s="8">
        <f t="shared" si="84"/>
        <v>15.3</v>
      </c>
      <c r="IH31" s="8">
        <f t="shared" si="45"/>
        <v>3.8250000000000002</v>
      </c>
      <c r="II31" s="8"/>
      <c r="IJ31" s="8"/>
      <c r="IK31" s="8"/>
      <c r="IL31" s="8"/>
      <c r="IM31" s="4"/>
      <c r="IN31" s="304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5"/>
      <c r="JD31" s="285"/>
      <c r="JE31" s="8">
        <f t="shared" si="46"/>
        <v>10.31</v>
      </c>
      <c r="JF31" s="8">
        <f t="shared" si="47"/>
        <v>0</v>
      </c>
      <c r="JG31" s="338">
        <v>6.4991000000000003</v>
      </c>
      <c r="JH31" s="338">
        <v>1</v>
      </c>
      <c r="JI31" s="338">
        <v>6.4991000000000003</v>
      </c>
      <c r="JJ31" s="338">
        <v>1</v>
      </c>
      <c r="JK31" s="338">
        <v>51.55</v>
      </c>
      <c r="JL31" s="338">
        <v>11</v>
      </c>
      <c r="JM31" s="91">
        <v>18</v>
      </c>
      <c r="JN31" s="338">
        <v>4</v>
      </c>
      <c r="JO31" s="91">
        <v>0</v>
      </c>
      <c r="JP31" s="338">
        <v>0</v>
      </c>
      <c r="JQ31" s="71">
        <v>0</v>
      </c>
      <c r="JR31" s="285">
        <v>0</v>
      </c>
      <c r="JS31" s="8"/>
      <c r="JT31" s="8"/>
      <c r="JU31" s="8">
        <f t="shared" si="85"/>
        <v>82.548199999999994</v>
      </c>
      <c r="JV31" s="8">
        <f t="shared" si="86"/>
        <v>17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9"/>
      <c r="KP31" s="4"/>
      <c r="KQ31" s="4"/>
      <c r="KR31" s="4"/>
      <c r="KS31" s="1">
        <f t="shared" si="51"/>
        <v>0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341">
        <v>24.38</v>
      </c>
      <c r="LJ31" s="342">
        <v>0</v>
      </c>
      <c r="LK31" s="343">
        <v>24.02</v>
      </c>
      <c r="LL31" s="344">
        <v>0</v>
      </c>
      <c r="LM31" s="343">
        <v>6.6</v>
      </c>
      <c r="LN31" s="346">
        <v>0</v>
      </c>
      <c r="LO31" s="75"/>
      <c r="LP31" s="362"/>
      <c r="LQ31" s="323"/>
      <c r="LR31" s="323"/>
      <c r="LS31" s="4">
        <f t="shared" si="59"/>
        <v>55</v>
      </c>
      <c r="LT31" s="4">
        <f t="shared" si="60"/>
        <v>0</v>
      </c>
      <c r="LU31" s="324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53"/>
      <c r="MD31" s="325"/>
      <c r="ME31" s="75"/>
      <c r="MF31" s="4"/>
      <c r="MG31" s="9"/>
      <c r="MH31" s="4"/>
      <c r="MI31" s="4">
        <f t="shared" si="63"/>
        <v>0</v>
      </c>
      <c r="MJ31" s="4">
        <f t="shared" si="64"/>
        <v>0</v>
      </c>
      <c r="MK31" s="347">
        <v>0</v>
      </c>
      <c r="ML31" s="92">
        <v>0</v>
      </c>
      <c r="MM31" s="114">
        <v>0</v>
      </c>
      <c r="MN31" s="348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9">
        <v>0</v>
      </c>
      <c r="NA31" s="4">
        <f t="shared" si="71"/>
        <v>0</v>
      </c>
      <c r="NB31" s="4">
        <f t="shared" si="72"/>
        <v>0</v>
      </c>
      <c r="NC31" s="302"/>
      <c r="ND31" s="302"/>
      <c r="NE31" s="302">
        <f t="shared" si="73"/>
        <v>0</v>
      </c>
      <c r="NF31" s="302">
        <f t="shared" si="74"/>
        <v>0</v>
      </c>
      <c r="NG31" s="302"/>
      <c r="NH31" s="302"/>
      <c r="NI31" s="302">
        <f t="shared" si="75"/>
        <v>0</v>
      </c>
      <c r="NJ31" s="302">
        <f t="shared" si="76"/>
        <v>0</v>
      </c>
      <c r="NK31" s="297"/>
      <c r="NL31" s="302"/>
      <c r="NM31" s="302">
        <f t="shared" si="77"/>
        <v>0</v>
      </c>
      <c r="NN31" s="302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61">
        <v>0</v>
      </c>
      <c r="NV31" s="361"/>
      <c r="NW31" s="4">
        <f t="shared" si="79"/>
        <v>0</v>
      </c>
      <c r="NX31" s="4">
        <f t="shared" si="12"/>
        <v>0</v>
      </c>
      <c r="NY31" s="74">
        <v>0</v>
      </c>
      <c r="NZ31" s="74"/>
      <c r="OA31" s="360">
        <v>0</v>
      </c>
      <c r="OB31" s="74"/>
      <c r="OC31" s="360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2"/>
      <c r="OK31" s="354">
        <v>0</v>
      </c>
      <c r="OL31" s="302"/>
      <c r="OM31" s="196">
        <v>0</v>
      </c>
      <c r="ON31" s="302"/>
      <c r="OO31" s="302">
        <f t="shared" si="82"/>
        <v>0</v>
      </c>
      <c r="OP31" s="302">
        <f t="shared" si="83"/>
        <v>0</v>
      </c>
      <c r="OQ31" s="302"/>
      <c r="OR31" s="302"/>
      <c r="OS31" s="302">
        <f t="shared" si="13"/>
        <v>0</v>
      </c>
      <c r="OT31" s="302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/>
      <c r="AB32" s="285"/>
      <c r="AC32" s="8">
        <f t="shared" si="17"/>
        <v>0</v>
      </c>
      <c r="AD32" s="8">
        <f t="shared" si="18"/>
        <v>0</v>
      </c>
      <c r="AE32" s="71">
        <v>0</v>
      </c>
      <c r="AF32" s="71">
        <v>0</v>
      </c>
      <c r="AG32" s="71"/>
      <c r="AH32" s="71"/>
      <c r="AI32" s="122"/>
      <c r="AJ32" s="122"/>
      <c r="AK32" s="326">
        <v>100</v>
      </c>
      <c r="AL32" s="327">
        <v>30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100</v>
      </c>
      <c r="AV32" s="4">
        <f t="shared" si="2"/>
        <v>30</v>
      </c>
      <c r="AW32" s="78"/>
      <c r="AX32" s="78"/>
      <c r="AY32" s="316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5"/>
      <c r="BH32" s="296"/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8"/>
      <c r="CI32" s="91">
        <v>20.6</v>
      </c>
      <c r="CJ32" s="328">
        <v>6.5</v>
      </c>
      <c r="CK32" s="299"/>
      <c r="CL32" s="299"/>
      <c r="CM32" s="329">
        <v>5.15</v>
      </c>
      <c r="CN32" s="330">
        <v>1.5</v>
      </c>
      <c r="CO32" s="8">
        <f t="shared" si="22"/>
        <v>25.75</v>
      </c>
      <c r="CP32" s="8">
        <f t="shared" si="23"/>
        <v>8</v>
      </c>
      <c r="CQ32" s="350">
        <v>247.40625</v>
      </c>
      <c r="CR32" s="300"/>
      <c r="CS32" s="300"/>
      <c r="CT32" s="301"/>
      <c r="CU32" s="351">
        <v>18.556701030927837</v>
      </c>
      <c r="CV32" s="302"/>
      <c r="CW32" s="352">
        <v>63.814432989690722</v>
      </c>
      <c r="CX32" s="301"/>
      <c r="CY32" s="301"/>
      <c r="CZ32" s="301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31">
        <v>42.371134020618562</v>
      </c>
      <c r="DL32" s="331">
        <v>14.123711340206187</v>
      </c>
      <c r="DM32" s="78">
        <f t="shared" si="28"/>
        <v>42.371134020618562</v>
      </c>
      <c r="DN32" s="78">
        <f t="shared" si="29"/>
        <v>14.123711340206187</v>
      </c>
      <c r="DO32" s="331">
        <v>41.1</v>
      </c>
      <c r="DP32" s="331">
        <v>13.700000000000001</v>
      </c>
      <c r="DQ32" s="332"/>
      <c r="DR32" s="332"/>
      <c r="DS32" s="8"/>
      <c r="DT32" s="8"/>
      <c r="DU32" s="303"/>
      <c r="DV32" s="304"/>
      <c r="DW32" s="304"/>
      <c r="DX32" s="304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3">
        <v>40.21</v>
      </c>
      <c r="EH32" s="334">
        <v>10.0525</v>
      </c>
      <c r="EI32" s="94">
        <v>154.63917525773195</v>
      </c>
      <c r="EJ32" s="94">
        <v>38.659793814432987</v>
      </c>
      <c r="EK32" s="329">
        <v>53.608247422680414</v>
      </c>
      <c r="EL32" s="335">
        <v>13.402061855670103</v>
      </c>
      <c r="EM32" s="336"/>
      <c r="EN32" s="336"/>
      <c r="EO32" s="336"/>
      <c r="EP32" s="336"/>
      <c r="EQ32" s="8">
        <f t="shared" si="31"/>
        <v>248.45742268041238</v>
      </c>
      <c r="ER32" s="8">
        <f t="shared" si="32"/>
        <v>62.114355670103095</v>
      </c>
      <c r="ES32" s="302"/>
      <c r="ET32" s="302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3">
        <v>36</v>
      </c>
      <c r="FB32" s="337">
        <v>0</v>
      </c>
      <c r="FC32" s="114">
        <v>37</v>
      </c>
      <c r="FD32" s="330">
        <v>0</v>
      </c>
      <c r="FE32" s="8"/>
      <c r="FF32" s="8"/>
      <c r="FG32" s="306"/>
      <c r="FH32" s="307"/>
      <c r="FI32" s="8"/>
      <c r="FJ32" s="8"/>
      <c r="FK32" s="8"/>
      <c r="FL32" s="8"/>
      <c r="FM32" s="330"/>
      <c r="FN32" s="330"/>
      <c r="FO32" s="4"/>
      <c r="FP32" s="8"/>
      <c r="FQ32" s="308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9"/>
      <c r="GJ32" s="309"/>
      <c r="GK32" s="297"/>
      <c r="GL32" s="297"/>
      <c r="GM32" s="310"/>
      <c r="GN32" s="311"/>
      <c r="GO32" s="299"/>
      <c r="GP32" s="312"/>
      <c r="GQ32" s="312"/>
      <c r="GR32" s="312"/>
      <c r="GS32" s="311"/>
      <c r="GT32" s="311"/>
      <c r="GU32" s="311"/>
      <c r="GV32" s="311"/>
      <c r="GW32" s="311"/>
      <c r="GX32" s="311"/>
      <c r="GY32" s="311"/>
      <c r="GZ32" s="311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4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3.3</v>
      </c>
      <c r="HZ32" s="338">
        <v>0.82499999999999996</v>
      </c>
      <c r="IA32" s="313"/>
      <c r="IB32" s="305"/>
      <c r="IC32" s="340">
        <v>12</v>
      </c>
      <c r="ID32" s="130">
        <v>3</v>
      </c>
      <c r="IE32" s="314"/>
      <c r="IF32" s="314"/>
      <c r="IG32" s="8">
        <f t="shared" si="84"/>
        <v>15.3</v>
      </c>
      <c r="IH32" s="8">
        <f t="shared" si="45"/>
        <v>3.8250000000000002</v>
      </c>
      <c r="II32" s="8"/>
      <c r="IJ32" s="8"/>
      <c r="IK32" s="8"/>
      <c r="IL32" s="8"/>
      <c r="IM32" s="4"/>
      <c r="IN32" s="304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5"/>
      <c r="JD32" s="285"/>
      <c r="JE32" s="8">
        <f t="shared" si="46"/>
        <v>10.31</v>
      </c>
      <c r="JF32" s="8">
        <f t="shared" si="47"/>
        <v>0</v>
      </c>
      <c r="JG32" s="338">
        <v>6.4991000000000003</v>
      </c>
      <c r="JH32" s="338">
        <v>1</v>
      </c>
      <c r="JI32" s="338">
        <v>6.4991000000000003</v>
      </c>
      <c r="JJ32" s="338">
        <v>1</v>
      </c>
      <c r="JK32" s="338">
        <v>51.55</v>
      </c>
      <c r="JL32" s="338">
        <v>11</v>
      </c>
      <c r="JM32" s="91">
        <v>18</v>
      </c>
      <c r="JN32" s="338">
        <v>4</v>
      </c>
      <c r="JO32" s="91">
        <v>0</v>
      </c>
      <c r="JP32" s="338">
        <v>0</v>
      </c>
      <c r="JQ32" s="71">
        <v>0</v>
      </c>
      <c r="JR32" s="285">
        <v>0</v>
      </c>
      <c r="JS32" s="8"/>
      <c r="JT32" s="8"/>
      <c r="JU32" s="8">
        <f t="shared" si="85"/>
        <v>82.548199999999994</v>
      </c>
      <c r="JV32" s="8">
        <f t="shared" si="86"/>
        <v>17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9"/>
      <c r="KP32" s="4"/>
      <c r="KQ32" s="4"/>
      <c r="KR32" s="4"/>
      <c r="KS32" s="1">
        <f t="shared" si="51"/>
        <v>0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341">
        <v>24.38</v>
      </c>
      <c r="LJ32" s="342">
        <v>0</v>
      </c>
      <c r="LK32" s="343">
        <v>24.02</v>
      </c>
      <c r="LL32" s="344">
        <v>0</v>
      </c>
      <c r="LM32" s="343">
        <v>6.6</v>
      </c>
      <c r="LN32" s="346">
        <v>0</v>
      </c>
      <c r="LO32" s="75"/>
      <c r="LP32" s="362"/>
      <c r="LQ32" s="323"/>
      <c r="LR32" s="323"/>
      <c r="LS32" s="4">
        <f t="shared" si="59"/>
        <v>55</v>
      </c>
      <c r="LT32" s="4">
        <f t="shared" si="60"/>
        <v>0</v>
      </c>
      <c r="LU32" s="324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53"/>
      <c r="MD32" s="325"/>
      <c r="ME32" s="75"/>
      <c r="MF32" s="4"/>
      <c r="MG32" s="9"/>
      <c r="MH32" s="4"/>
      <c r="MI32" s="4">
        <f t="shared" si="63"/>
        <v>0</v>
      </c>
      <c r="MJ32" s="4">
        <f t="shared" si="64"/>
        <v>0</v>
      </c>
      <c r="MK32" s="347">
        <v>0</v>
      </c>
      <c r="ML32" s="92">
        <v>0</v>
      </c>
      <c r="MM32" s="114">
        <v>0</v>
      </c>
      <c r="MN32" s="348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9">
        <v>0</v>
      </c>
      <c r="NA32" s="4">
        <f t="shared" si="71"/>
        <v>0</v>
      </c>
      <c r="NB32" s="4">
        <f t="shared" si="72"/>
        <v>0</v>
      </c>
      <c r="NC32" s="302"/>
      <c r="ND32" s="302"/>
      <c r="NE32" s="302">
        <f t="shared" si="73"/>
        <v>0</v>
      </c>
      <c r="NF32" s="302">
        <f t="shared" si="74"/>
        <v>0</v>
      </c>
      <c r="NG32" s="302"/>
      <c r="NH32" s="302"/>
      <c r="NI32" s="302">
        <f t="shared" si="75"/>
        <v>0</v>
      </c>
      <c r="NJ32" s="302">
        <f t="shared" si="76"/>
        <v>0</v>
      </c>
      <c r="NK32" s="297"/>
      <c r="NL32" s="302"/>
      <c r="NM32" s="302">
        <f t="shared" si="77"/>
        <v>0</v>
      </c>
      <c r="NN32" s="302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61">
        <v>0</v>
      </c>
      <c r="NV32" s="361"/>
      <c r="NW32" s="4">
        <f t="shared" si="79"/>
        <v>0</v>
      </c>
      <c r="NX32" s="4">
        <f t="shared" si="12"/>
        <v>0</v>
      </c>
      <c r="NY32" s="74">
        <v>0</v>
      </c>
      <c r="NZ32" s="74"/>
      <c r="OA32" s="360">
        <v>0</v>
      </c>
      <c r="OB32" s="74"/>
      <c r="OC32" s="360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2"/>
      <c r="OK32" s="354">
        <v>0</v>
      </c>
      <c r="OL32" s="302"/>
      <c r="OM32" s="196">
        <v>0</v>
      </c>
      <c r="ON32" s="302"/>
      <c r="OO32" s="302">
        <f t="shared" si="82"/>
        <v>0</v>
      </c>
      <c r="OP32" s="302">
        <f t="shared" si="83"/>
        <v>0</v>
      </c>
      <c r="OQ32" s="302"/>
      <c r="OR32" s="302"/>
      <c r="OS32" s="302">
        <f t="shared" si="13"/>
        <v>0</v>
      </c>
      <c r="OT32" s="302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/>
      <c r="AB33" s="285"/>
      <c r="AC33" s="8">
        <f t="shared" si="17"/>
        <v>0</v>
      </c>
      <c r="AD33" s="8">
        <f t="shared" si="18"/>
        <v>0</v>
      </c>
      <c r="AE33" s="71">
        <v>0</v>
      </c>
      <c r="AF33" s="71">
        <v>0</v>
      </c>
      <c r="AG33" s="71"/>
      <c r="AH33" s="71"/>
      <c r="AI33" s="122"/>
      <c r="AJ33" s="122"/>
      <c r="AK33" s="326">
        <v>100</v>
      </c>
      <c r="AL33" s="327">
        <v>30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100</v>
      </c>
      <c r="AV33" s="4">
        <f t="shared" si="2"/>
        <v>30</v>
      </c>
      <c r="AW33" s="78"/>
      <c r="AX33" s="78"/>
      <c r="AY33" s="316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5"/>
      <c r="BH33" s="296"/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8"/>
      <c r="CI33" s="91">
        <v>20.6</v>
      </c>
      <c r="CJ33" s="328">
        <v>6.5</v>
      </c>
      <c r="CK33" s="299"/>
      <c r="CL33" s="299"/>
      <c r="CM33" s="329">
        <v>5.15</v>
      </c>
      <c r="CN33" s="330">
        <v>1.5</v>
      </c>
      <c r="CO33" s="8">
        <f t="shared" si="22"/>
        <v>25.75</v>
      </c>
      <c r="CP33" s="8">
        <f t="shared" si="23"/>
        <v>8</v>
      </c>
      <c r="CQ33" s="350">
        <v>247.40625</v>
      </c>
      <c r="CR33" s="300"/>
      <c r="CS33" s="300"/>
      <c r="CT33" s="301"/>
      <c r="CU33" s="351">
        <v>18.556701030927837</v>
      </c>
      <c r="CV33" s="302"/>
      <c r="CW33" s="352">
        <v>63.814432989690722</v>
      </c>
      <c r="CX33" s="301"/>
      <c r="CY33" s="301"/>
      <c r="CZ33" s="301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31">
        <v>42.371134020618562</v>
      </c>
      <c r="DL33" s="331">
        <v>14.123711340206187</v>
      </c>
      <c r="DM33" s="78">
        <f t="shared" si="28"/>
        <v>42.371134020618562</v>
      </c>
      <c r="DN33" s="78">
        <f t="shared" si="29"/>
        <v>14.123711340206187</v>
      </c>
      <c r="DO33" s="331">
        <v>41.1</v>
      </c>
      <c r="DP33" s="331">
        <v>13.700000000000001</v>
      </c>
      <c r="DQ33" s="332"/>
      <c r="DR33" s="332"/>
      <c r="DS33" s="8"/>
      <c r="DT33" s="8"/>
      <c r="DU33" s="303"/>
      <c r="DV33" s="304"/>
      <c r="DW33" s="304"/>
      <c r="DX33" s="304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3">
        <v>40.21</v>
      </c>
      <c r="EH33" s="334">
        <v>10.0525</v>
      </c>
      <c r="EI33" s="94">
        <v>154.63917525773195</v>
      </c>
      <c r="EJ33" s="94">
        <v>38.659793814432987</v>
      </c>
      <c r="EK33" s="329">
        <v>53.608247422680414</v>
      </c>
      <c r="EL33" s="335">
        <v>13.402061855670103</v>
      </c>
      <c r="EM33" s="336"/>
      <c r="EN33" s="336"/>
      <c r="EO33" s="336"/>
      <c r="EP33" s="336"/>
      <c r="EQ33" s="8">
        <f t="shared" si="31"/>
        <v>248.45742268041238</v>
      </c>
      <c r="ER33" s="8">
        <f t="shared" si="32"/>
        <v>62.114355670103095</v>
      </c>
      <c r="ES33" s="302"/>
      <c r="ET33" s="302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3">
        <v>36</v>
      </c>
      <c r="FB33" s="337">
        <v>0</v>
      </c>
      <c r="FC33" s="114">
        <v>37</v>
      </c>
      <c r="FD33" s="330">
        <v>0</v>
      </c>
      <c r="FE33" s="8"/>
      <c r="FF33" s="8"/>
      <c r="FG33" s="306"/>
      <c r="FH33" s="307"/>
      <c r="FI33" s="8"/>
      <c r="FJ33" s="8"/>
      <c r="FK33" s="8"/>
      <c r="FL33" s="8"/>
      <c r="FM33" s="330"/>
      <c r="FN33" s="330"/>
      <c r="FO33" s="4"/>
      <c r="FP33" s="8"/>
      <c r="FQ33" s="308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9"/>
      <c r="GJ33" s="309"/>
      <c r="GK33" s="297"/>
      <c r="GL33" s="297"/>
      <c r="GM33" s="310"/>
      <c r="GN33" s="311"/>
      <c r="GO33" s="299"/>
      <c r="GP33" s="312"/>
      <c r="GQ33" s="312"/>
      <c r="GR33" s="312"/>
      <c r="GS33" s="311"/>
      <c r="GT33" s="311"/>
      <c r="GU33" s="311"/>
      <c r="GV33" s="311"/>
      <c r="GW33" s="311"/>
      <c r="GX33" s="311"/>
      <c r="GY33" s="311"/>
      <c r="GZ33" s="311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4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3.3</v>
      </c>
      <c r="HZ33" s="338">
        <v>0.82499999999999996</v>
      </c>
      <c r="IA33" s="313"/>
      <c r="IB33" s="305"/>
      <c r="IC33" s="340">
        <v>12</v>
      </c>
      <c r="ID33" s="130">
        <v>3</v>
      </c>
      <c r="IE33" s="314"/>
      <c r="IF33" s="314"/>
      <c r="IG33" s="8">
        <f t="shared" si="84"/>
        <v>15.3</v>
      </c>
      <c r="IH33" s="8">
        <f t="shared" si="45"/>
        <v>3.8250000000000002</v>
      </c>
      <c r="II33" s="8"/>
      <c r="IJ33" s="8"/>
      <c r="IK33" s="8"/>
      <c r="IL33" s="8"/>
      <c r="IM33" s="4"/>
      <c r="IN33" s="304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5"/>
      <c r="JD33" s="285"/>
      <c r="JE33" s="8">
        <f t="shared" si="46"/>
        <v>10.31</v>
      </c>
      <c r="JF33" s="8">
        <f t="shared" si="47"/>
        <v>0</v>
      </c>
      <c r="JG33" s="338">
        <v>6.4991000000000003</v>
      </c>
      <c r="JH33" s="338">
        <v>1</v>
      </c>
      <c r="JI33" s="338">
        <v>6.4991000000000003</v>
      </c>
      <c r="JJ33" s="338">
        <v>1</v>
      </c>
      <c r="JK33" s="338">
        <v>51.55</v>
      </c>
      <c r="JL33" s="338">
        <v>11</v>
      </c>
      <c r="JM33" s="91">
        <v>18</v>
      </c>
      <c r="JN33" s="338">
        <v>4</v>
      </c>
      <c r="JO33" s="91">
        <v>0</v>
      </c>
      <c r="JP33" s="338">
        <v>0</v>
      </c>
      <c r="JQ33" s="71">
        <v>0</v>
      </c>
      <c r="JR33" s="285">
        <v>0</v>
      </c>
      <c r="JS33" s="8"/>
      <c r="JT33" s="8"/>
      <c r="JU33" s="8">
        <f t="shared" si="85"/>
        <v>82.548199999999994</v>
      </c>
      <c r="JV33" s="8">
        <f t="shared" si="86"/>
        <v>17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9"/>
      <c r="KP33" s="4"/>
      <c r="KQ33" s="4"/>
      <c r="KR33" s="4"/>
      <c r="KS33" s="1">
        <f t="shared" si="51"/>
        <v>0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341">
        <v>24.38</v>
      </c>
      <c r="LJ33" s="342">
        <v>0</v>
      </c>
      <c r="LK33" s="343">
        <v>24.02</v>
      </c>
      <c r="LL33" s="344">
        <v>0</v>
      </c>
      <c r="LM33" s="343">
        <v>6.6</v>
      </c>
      <c r="LN33" s="346">
        <v>0</v>
      </c>
      <c r="LO33" s="75"/>
      <c r="LP33" s="362"/>
      <c r="LQ33" s="323"/>
      <c r="LR33" s="323"/>
      <c r="LS33" s="4">
        <f t="shared" si="59"/>
        <v>55</v>
      </c>
      <c r="LT33" s="4">
        <f t="shared" si="60"/>
        <v>0</v>
      </c>
      <c r="LU33" s="324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53"/>
      <c r="MD33" s="325"/>
      <c r="ME33" s="75"/>
      <c r="MF33" s="4"/>
      <c r="MG33" s="9"/>
      <c r="MH33" s="4"/>
      <c r="MI33" s="4">
        <f t="shared" si="63"/>
        <v>0</v>
      </c>
      <c r="MJ33" s="4">
        <f t="shared" si="64"/>
        <v>0</v>
      </c>
      <c r="MK33" s="347">
        <v>0.108</v>
      </c>
      <c r="ML33" s="92">
        <v>0</v>
      </c>
      <c r="MM33" s="114">
        <v>7.1999999999999995E-2</v>
      </c>
      <c r="MN33" s="348">
        <v>0</v>
      </c>
      <c r="MO33" s="4">
        <f t="shared" si="65"/>
        <v>0.18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9">
        <v>0</v>
      </c>
      <c r="NA33" s="4">
        <f t="shared" si="71"/>
        <v>0</v>
      </c>
      <c r="NB33" s="4">
        <f t="shared" si="72"/>
        <v>0</v>
      </c>
      <c r="NC33" s="302"/>
      <c r="ND33" s="302"/>
      <c r="NE33" s="302">
        <f t="shared" si="73"/>
        <v>0</v>
      </c>
      <c r="NF33" s="302">
        <f t="shared" si="74"/>
        <v>0</v>
      </c>
      <c r="NG33" s="302"/>
      <c r="NH33" s="302"/>
      <c r="NI33" s="302">
        <f t="shared" si="75"/>
        <v>0</v>
      </c>
      <c r="NJ33" s="302">
        <f t="shared" si="76"/>
        <v>0</v>
      </c>
      <c r="NK33" s="297"/>
      <c r="NL33" s="302"/>
      <c r="NM33" s="302">
        <f t="shared" si="77"/>
        <v>0</v>
      </c>
      <c r="NN33" s="302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61">
        <v>0</v>
      </c>
      <c r="NV33" s="361"/>
      <c r="NW33" s="4">
        <f t="shared" si="79"/>
        <v>0</v>
      </c>
      <c r="NX33" s="4">
        <f t="shared" si="12"/>
        <v>0</v>
      </c>
      <c r="NY33" s="74">
        <v>0</v>
      </c>
      <c r="NZ33" s="74"/>
      <c r="OA33" s="360">
        <v>0</v>
      </c>
      <c r="OB33" s="74"/>
      <c r="OC33" s="360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2"/>
      <c r="OK33" s="354">
        <v>0</v>
      </c>
      <c r="OL33" s="302"/>
      <c r="OM33" s="196">
        <v>0</v>
      </c>
      <c r="ON33" s="302"/>
      <c r="OO33" s="302">
        <f t="shared" si="82"/>
        <v>0</v>
      </c>
      <c r="OP33" s="302">
        <f t="shared" si="83"/>
        <v>0</v>
      </c>
      <c r="OQ33" s="302"/>
      <c r="OR33" s="302"/>
      <c r="OS33" s="302">
        <f t="shared" si="13"/>
        <v>0</v>
      </c>
      <c r="OT33" s="302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/>
      <c r="AB34" s="285"/>
      <c r="AC34" s="8">
        <f t="shared" si="17"/>
        <v>0</v>
      </c>
      <c r="AD34" s="8">
        <f t="shared" si="18"/>
        <v>0</v>
      </c>
      <c r="AE34" s="71">
        <v>0</v>
      </c>
      <c r="AF34" s="71">
        <v>0</v>
      </c>
      <c r="AG34" s="71"/>
      <c r="AH34" s="71"/>
      <c r="AI34" s="122"/>
      <c r="AJ34" s="122"/>
      <c r="AK34" s="326">
        <v>100</v>
      </c>
      <c r="AL34" s="327">
        <v>30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100</v>
      </c>
      <c r="AV34" s="4">
        <f t="shared" si="2"/>
        <v>30</v>
      </c>
      <c r="AW34" s="78"/>
      <c r="AX34" s="78"/>
      <c r="AY34" s="316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5"/>
      <c r="BH34" s="296"/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8"/>
      <c r="CI34" s="91">
        <v>20.6</v>
      </c>
      <c r="CJ34" s="328">
        <v>6.5</v>
      </c>
      <c r="CK34" s="299"/>
      <c r="CL34" s="299"/>
      <c r="CM34" s="329">
        <v>5.15</v>
      </c>
      <c r="CN34" s="330">
        <v>1.5</v>
      </c>
      <c r="CO34" s="8">
        <f t="shared" si="22"/>
        <v>25.75</v>
      </c>
      <c r="CP34" s="8">
        <f t="shared" si="23"/>
        <v>8</v>
      </c>
      <c r="CQ34" s="350">
        <v>247.40625</v>
      </c>
      <c r="CR34" s="300"/>
      <c r="CS34" s="300"/>
      <c r="CT34" s="301"/>
      <c r="CU34" s="351">
        <v>18.556701030927837</v>
      </c>
      <c r="CV34" s="302"/>
      <c r="CW34" s="352">
        <v>63.814432989690722</v>
      </c>
      <c r="CX34" s="301"/>
      <c r="CY34" s="301"/>
      <c r="CZ34" s="301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31">
        <v>42.371134020618562</v>
      </c>
      <c r="DL34" s="331">
        <v>14.123711340206187</v>
      </c>
      <c r="DM34" s="78">
        <f t="shared" si="28"/>
        <v>42.371134020618562</v>
      </c>
      <c r="DN34" s="78">
        <f t="shared" si="29"/>
        <v>14.123711340206187</v>
      </c>
      <c r="DO34" s="331">
        <v>41.1</v>
      </c>
      <c r="DP34" s="331">
        <v>13.700000000000001</v>
      </c>
      <c r="DQ34" s="332"/>
      <c r="DR34" s="332"/>
      <c r="DS34" s="8"/>
      <c r="DT34" s="8"/>
      <c r="DU34" s="303"/>
      <c r="DV34" s="304"/>
      <c r="DW34" s="304"/>
      <c r="DX34" s="304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3">
        <v>40.21</v>
      </c>
      <c r="EH34" s="334">
        <v>10.0525</v>
      </c>
      <c r="EI34" s="94">
        <v>154.63917525773195</v>
      </c>
      <c r="EJ34" s="94">
        <v>38.659793814432987</v>
      </c>
      <c r="EK34" s="329">
        <v>53.608247422680414</v>
      </c>
      <c r="EL34" s="335">
        <v>13.402061855670103</v>
      </c>
      <c r="EM34" s="336"/>
      <c r="EN34" s="336"/>
      <c r="EO34" s="336"/>
      <c r="EP34" s="336"/>
      <c r="EQ34" s="8">
        <f t="shared" si="31"/>
        <v>248.45742268041238</v>
      </c>
      <c r="ER34" s="8">
        <f t="shared" si="32"/>
        <v>62.114355670103095</v>
      </c>
      <c r="ES34" s="302"/>
      <c r="ET34" s="302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3">
        <v>36</v>
      </c>
      <c r="FB34" s="337">
        <v>0</v>
      </c>
      <c r="FC34" s="114">
        <v>37</v>
      </c>
      <c r="FD34" s="330">
        <v>0</v>
      </c>
      <c r="FE34" s="8"/>
      <c r="FF34" s="8"/>
      <c r="FG34" s="306"/>
      <c r="FH34" s="307"/>
      <c r="FI34" s="8"/>
      <c r="FJ34" s="8"/>
      <c r="FK34" s="8"/>
      <c r="FL34" s="8"/>
      <c r="FM34" s="330"/>
      <c r="FN34" s="330"/>
      <c r="FO34" s="4"/>
      <c r="FP34" s="8"/>
      <c r="FQ34" s="308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9"/>
      <c r="GJ34" s="309"/>
      <c r="GK34" s="297"/>
      <c r="GL34" s="297"/>
      <c r="GM34" s="310"/>
      <c r="GN34" s="311"/>
      <c r="GO34" s="299"/>
      <c r="GP34" s="312"/>
      <c r="GQ34" s="312"/>
      <c r="GR34" s="312"/>
      <c r="GS34" s="311"/>
      <c r="GT34" s="311"/>
      <c r="GU34" s="311"/>
      <c r="GV34" s="311"/>
      <c r="GW34" s="311"/>
      <c r="GX34" s="311"/>
      <c r="GY34" s="311"/>
      <c r="GZ34" s="311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4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3.3</v>
      </c>
      <c r="HZ34" s="338">
        <v>0.82499999999999996</v>
      </c>
      <c r="IA34" s="313"/>
      <c r="IB34" s="305"/>
      <c r="IC34" s="340">
        <v>12</v>
      </c>
      <c r="ID34" s="130">
        <v>3</v>
      </c>
      <c r="IE34" s="314"/>
      <c r="IF34" s="314"/>
      <c r="IG34" s="8">
        <f t="shared" si="84"/>
        <v>15.3</v>
      </c>
      <c r="IH34" s="8">
        <f t="shared" si="45"/>
        <v>3.8250000000000002</v>
      </c>
      <c r="II34" s="8"/>
      <c r="IJ34" s="8"/>
      <c r="IK34" s="8"/>
      <c r="IL34" s="8"/>
      <c r="IM34" s="4"/>
      <c r="IN34" s="304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5"/>
      <c r="JD34" s="285"/>
      <c r="JE34" s="8">
        <f t="shared" si="46"/>
        <v>10.31</v>
      </c>
      <c r="JF34" s="8">
        <f t="shared" si="47"/>
        <v>0</v>
      </c>
      <c r="JG34" s="338">
        <v>6.4991000000000003</v>
      </c>
      <c r="JH34" s="338">
        <v>1</v>
      </c>
      <c r="JI34" s="338">
        <v>6.4991000000000003</v>
      </c>
      <c r="JJ34" s="338">
        <v>1</v>
      </c>
      <c r="JK34" s="338">
        <v>51.55</v>
      </c>
      <c r="JL34" s="338">
        <v>11</v>
      </c>
      <c r="JM34" s="91">
        <v>18</v>
      </c>
      <c r="JN34" s="338">
        <v>4</v>
      </c>
      <c r="JO34" s="91">
        <v>0</v>
      </c>
      <c r="JP34" s="338">
        <v>0</v>
      </c>
      <c r="JQ34" s="71">
        <v>0</v>
      </c>
      <c r="JR34" s="285">
        <v>0</v>
      </c>
      <c r="JS34" s="8"/>
      <c r="JT34" s="8"/>
      <c r="JU34" s="8">
        <f t="shared" si="85"/>
        <v>82.548199999999994</v>
      </c>
      <c r="JV34" s="8">
        <f t="shared" si="86"/>
        <v>17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9"/>
      <c r="KP34" s="4"/>
      <c r="KQ34" s="4"/>
      <c r="KR34" s="4"/>
      <c r="KS34" s="1">
        <f t="shared" si="51"/>
        <v>0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341">
        <v>24.38</v>
      </c>
      <c r="LJ34" s="342">
        <v>0</v>
      </c>
      <c r="LK34" s="343">
        <v>24.02</v>
      </c>
      <c r="LL34" s="344">
        <v>0</v>
      </c>
      <c r="LM34" s="343">
        <v>6.6</v>
      </c>
      <c r="LN34" s="346">
        <v>0</v>
      </c>
      <c r="LO34" s="75"/>
      <c r="LP34" s="362"/>
      <c r="LQ34" s="323"/>
      <c r="LR34" s="323"/>
      <c r="LS34" s="4">
        <f t="shared" si="59"/>
        <v>55</v>
      </c>
      <c r="LT34" s="4">
        <f t="shared" si="60"/>
        <v>0</v>
      </c>
      <c r="LU34" s="324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53"/>
      <c r="MD34" s="325"/>
      <c r="ME34" s="75"/>
      <c r="MF34" s="4"/>
      <c r="MG34" s="9"/>
      <c r="MH34" s="4"/>
      <c r="MI34" s="4">
        <f t="shared" si="63"/>
        <v>0</v>
      </c>
      <c r="MJ34" s="4">
        <f t="shared" si="64"/>
        <v>0</v>
      </c>
      <c r="MK34" s="347">
        <v>0.3</v>
      </c>
      <c r="ML34" s="92">
        <v>0</v>
      </c>
      <c r="MM34" s="114">
        <v>0.2</v>
      </c>
      <c r="MN34" s="348">
        <v>0</v>
      </c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9">
        <v>0</v>
      </c>
      <c r="NA34" s="4">
        <f t="shared" si="71"/>
        <v>0</v>
      </c>
      <c r="NB34" s="4">
        <f t="shared" si="72"/>
        <v>0</v>
      </c>
      <c r="NC34" s="302"/>
      <c r="ND34" s="302"/>
      <c r="NE34" s="302">
        <f t="shared" si="73"/>
        <v>0</v>
      </c>
      <c r="NF34" s="302">
        <f t="shared" si="74"/>
        <v>0</v>
      </c>
      <c r="NG34" s="302"/>
      <c r="NH34" s="302"/>
      <c r="NI34" s="302">
        <f t="shared" si="75"/>
        <v>0</v>
      </c>
      <c r="NJ34" s="302">
        <f t="shared" si="76"/>
        <v>0</v>
      </c>
      <c r="NK34" s="297"/>
      <c r="NL34" s="302"/>
      <c r="NM34" s="302">
        <f t="shared" si="77"/>
        <v>0</v>
      </c>
      <c r="NN34" s="302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61">
        <v>0</v>
      </c>
      <c r="NV34" s="361"/>
      <c r="NW34" s="4">
        <f t="shared" si="79"/>
        <v>0</v>
      </c>
      <c r="NX34" s="4">
        <f t="shared" si="12"/>
        <v>0</v>
      </c>
      <c r="NY34" s="74">
        <v>0</v>
      </c>
      <c r="NZ34" s="74"/>
      <c r="OA34" s="360">
        <v>0</v>
      </c>
      <c r="OB34" s="74"/>
      <c r="OC34" s="360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0.16</v>
      </c>
      <c r="OJ34" s="302"/>
      <c r="OK34" s="354">
        <v>0.06</v>
      </c>
      <c r="OL34" s="302"/>
      <c r="OM34" s="196">
        <v>0.06</v>
      </c>
      <c r="ON34" s="302"/>
      <c r="OO34" s="302">
        <f t="shared" si="82"/>
        <v>0.22</v>
      </c>
      <c r="OP34" s="302">
        <f t="shared" si="83"/>
        <v>0</v>
      </c>
      <c r="OQ34" s="302"/>
      <c r="OR34" s="302"/>
      <c r="OS34" s="302">
        <f t="shared" si="13"/>
        <v>0</v>
      </c>
      <c r="OT34" s="302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/>
      <c r="AB35" s="285"/>
      <c r="AC35" s="8">
        <f t="shared" si="17"/>
        <v>0</v>
      </c>
      <c r="AD35" s="8">
        <f t="shared" si="18"/>
        <v>0</v>
      </c>
      <c r="AE35" s="71">
        <v>0</v>
      </c>
      <c r="AF35" s="71">
        <v>0</v>
      </c>
      <c r="AG35" s="71"/>
      <c r="AH35" s="71"/>
      <c r="AI35" s="122"/>
      <c r="AJ35" s="122"/>
      <c r="AK35" s="326">
        <v>100</v>
      </c>
      <c r="AL35" s="327">
        <v>30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100</v>
      </c>
      <c r="AV35" s="4">
        <f t="shared" si="2"/>
        <v>30</v>
      </c>
      <c r="AW35" s="78"/>
      <c r="AX35" s="78"/>
      <c r="AY35" s="316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5"/>
      <c r="BH35" s="296"/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8"/>
      <c r="CI35" s="91">
        <v>20.6</v>
      </c>
      <c r="CJ35" s="328">
        <v>6.5</v>
      </c>
      <c r="CK35" s="299"/>
      <c r="CL35" s="299"/>
      <c r="CM35" s="329">
        <v>5.15</v>
      </c>
      <c r="CN35" s="330">
        <v>1.5</v>
      </c>
      <c r="CO35" s="8">
        <f t="shared" si="22"/>
        <v>25.75</v>
      </c>
      <c r="CP35" s="8">
        <f t="shared" si="23"/>
        <v>8</v>
      </c>
      <c r="CQ35" s="350">
        <v>247.40625</v>
      </c>
      <c r="CR35" s="300"/>
      <c r="CS35" s="300"/>
      <c r="CT35" s="301"/>
      <c r="CU35" s="351">
        <v>18.556701030927837</v>
      </c>
      <c r="CV35" s="302"/>
      <c r="CW35" s="352">
        <v>63.814432989690722</v>
      </c>
      <c r="CX35" s="301"/>
      <c r="CY35" s="301"/>
      <c r="CZ35" s="301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31">
        <v>42.371134020618562</v>
      </c>
      <c r="DL35" s="331">
        <v>14.123711340206187</v>
      </c>
      <c r="DM35" s="78">
        <f t="shared" si="28"/>
        <v>42.371134020618562</v>
      </c>
      <c r="DN35" s="78">
        <f t="shared" si="29"/>
        <v>14.123711340206187</v>
      </c>
      <c r="DO35" s="331">
        <v>41.1</v>
      </c>
      <c r="DP35" s="331">
        <v>13.700000000000001</v>
      </c>
      <c r="DQ35" s="332"/>
      <c r="DR35" s="332"/>
      <c r="DS35" s="8"/>
      <c r="DT35" s="8"/>
      <c r="DU35" s="303"/>
      <c r="DV35" s="304"/>
      <c r="DW35" s="304"/>
      <c r="DX35" s="304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3">
        <v>40.21</v>
      </c>
      <c r="EH35" s="334">
        <v>10.0525</v>
      </c>
      <c r="EI35" s="94">
        <v>154.63917525773195</v>
      </c>
      <c r="EJ35" s="94">
        <v>38.659793814432987</v>
      </c>
      <c r="EK35" s="329">
        <v>53.608247422680414</v>
      </c>
      <c r="EL35" s="335">
        <v>13.402061855670103</v>
      </c>
      <c r="EM35" s="336"/>
      <c r="EN35" s="336"/>
      <c r="EO35" s="336"/>
      <c r="EP35" s="336"/>
      <c r="EQ35" s="8">
        <f t="shared" si="31"/>
        <v>248.45742268041238</v>
      </c>
      <c r="ER35" s="8">
        <f t="shared" si="32"/>
        <v>62.114355670103095</v>
      </c>
      <c r="ES35" s="302"/>
      <c r="ET35" s="302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3">
        <v>36</v>
      </c>
      <c r="FB35" s="337">
        <v>0</v>
      </c>
      <c r="FC35" s="114">
        <v>37</v>
      </c>
      <c r="FD35" s="330">
        <v>0</v>
      </c>
      <c r="FE35" s="8"/>
      <c r="FF35" s="8"/>
      <c r="FG35" s="306"/>
      <c r="FH35" s="307"/>
      <c r="FI35" s="8"/>
      <c r="FJ35" s="8"/>
      <c r="FK35" s="8"/>
      <c r="FL35" s="8"/>
      <c r="FM35" s="330"/>
      <c r="FN35" s="330"/>
      <c r="FO35" s="4"/>
      <c r="FP35" s="8"/>
      <c r="FQ35" s="308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9"/>
      <c r="GJ35" s="309"/>
      <c r="GK35" s="297"/>
      <c r="GL35" s="297"/>
      <c r="GM35" s="310"/>
      <c r="GN35" s="311"/>
      <c r="GO35" s="299"/>
      <c r="GP35" s="312"/>
      <c r="GQ35" s="312"/>
      <c r="GR35" s="312"/>
      <c r="GS35" s="311"/>
      <c r="GT35" s="311"/>
      <c r="GU35" s="311"/>
      <c r="GV35" s="311"/>
      <c r="GW35" s="311"/>
      <c r="GX35" s="311"/>
      <c r="GY35" s="311"/>
      <c r="GZ35" s="311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4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3.3</v>
      </c>
      <c r="HZ35" s="338">
        <v>0.82499999999999996</v>
      </c>
      <c r="IA35" s="313"/>
      <c r="IB35" s="305"/>
      <c r="IC35" s="340">
        <v>12</v>
      </c>
      <c r="ID35" s="130">
        <v>3</v>
      </c>
      <c r="IE35" s="314"/>
      <c r="IF35" s="314"/>
      <c r="IG35" s="8">
        <f t="shared" si="84"/>
        <v>15.3</v>
      </c>
      <c r="IH35" s="8">
        <f t="shared" si="45"/>
        <v>3.8250000000000002</v>
      </c>
      <c r="II35" s="8"/>
      <c r="IJ35" s="8"/>
      <c r="IK35" s="8"/>
      <c r="IL35" s="8"/>
      <c r="IM35" s="4"/>
      <c r="IN35" s="304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5"/>
      <c r="JD35" s="285"/>
      <c r="JE35" s="8">
        <f t="shared" si="46"/>
        <v>10.31</v>
      </c>
      <c r="JF35" s="8">
        <f t="shared" si="47"/>
        <v>0</v>
      </c>
      <c r="JG35" s="338">
        <v>6.4991000000000003</v>
      </c>
      <c r="JH35" s="338">
        <v>1</v>
      </c>
      <c r="JI35" s="338">
        <v>6.4991000000000003</v>
      </c>
      <c r="JJ35" s="338">
        <v>1</v>
      </c>
      <c r="JK35" s="338">
        <v>51.55</v>
      </c>
      <c r="JL35" s="338">
        <v>11</v>
      </c>
      <c r="JM35" s="91">
        <v>18</v>
      </c>
      <c r="JN35" s="338">
        <v>4</v>
      </c>
      <c r="JO35" s="91">
        <v>0</v>
      </c>
      <c r="JP35" s="338">
        <v>0</v>
      </c>
      <c r="JQ35" s="71">
        <v>0</v>
      </c>
      <c r="JR35" s="285">
        <v>0</v>
      </c>
      <c r="JS35" s="8"/>
      <c r="JT35" s="8"/>
      <c r="JU35" s="8">
        <f t="shared" si="85"/>
        <v>82.548199999999994</v>
      </c>
      <c r="JV35" s="8">
        <f t="shared" si="86"/>
        <v>17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9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341">
        <v>24.38</v>
      </c>
      <c r="LJ35" s="342">
        <v>0</v>
      </c>
      <c r="LK35" s="343">
        <v>24.02</v>
      </c>
      <c r="LL35" s="344">
        <v>0</v>
      </c>
      <c r="LM35" s="343">
        <v>6.6</v>
      </c>
      <c r="LN35" s="346">
        <v>0</v>
      </c>
      <c r="LO35" s="75"/>
      <c r="LP35" s="362"/>
      <c r="LQ35" s="323"/>
      <c r="LR35" s="323"/>
      <c r="LS35" s="4">
        <f t="shared" si="59"/>
        <v>55</v>
      </c>
      <c r="LT35" s="4">
        <f t="shared" si="60"/>
        <v>0</v>
      </c>
      <c r="LU35" s="324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53"/>
      <c r="MD35" s="325"/>
      <c r="ME35" s="75"/>
      <c r="MF35" s="4"/>
      <c r="MG35" s="9"/>
      <c r="MH35" s="4"/>
      <c r="MI35" s="4">
        <f t="shared" si="63"/>
        <v>0</v>
      </c>
      <c r="MJ35" s="4">
        <f t="shared" si="64"/>
        <v>0</v>
      </c>
      <c r="MK35" s="347">
        <v>0.79800000000000004</v>
      </c>
      <c r="ML35" s="92">
        <v>0</v>
      </c>
      <c r="MM35" s="114">
        <v>0.53200000000000003</v>
      </c>
      <c r="MN35" s="348">
        <v>0</v>
      </c>
      <c r="MO35" s="4">
        <f t="shared" si="65"/>
        <v>1.33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9">
        <v>0</v>
      </c>
      <c r="NA35" s="4">
        <f t="shared" si="71"/>
        <v>0</v>
      </c>
      <c r="NB35" s="4">
        <f t="shared" si="72"/>
        <v>0</v>
      </c>
      <c r="NC35" s="302"/>
      <c r="ND35" s="302"/>
      <c r="NE35" s="302">
        <f t="shared" si="73"/>
        <v>0</v>
      </c>
      <c r="NF35" s="302">
        <f t="shared" si="74"/>
        <v>0</v>
      </c>
      <c r="NG35" s="302"/>
      <c r="NH35" s="302"/>
      <c r="NI35" s="302">
        <f t="shared" si="75"/>
        <v>0</v>
      </c>
      <c r="NJ35" s="302">
        <f t="shared" si="76"/>
        <v>0</v>
      </c>
      <c r="NK35" s="297"/>
      <c r="NL35" s="302"/>
      <c r="NM35" s="302">
        <f t="shared" si="77"/>
        <v>0</v>
      </c>
      <c r="NN35" s="302">
        <f t="shared" si="78"/>
        <v>0</v>
      </c>
      <c r="NO35" s="74">
        <v>0.39</v>
      </c>
      <c r="NP35" s="74"/>
      <c r="NQ35" s="74">
        <v>0</v>
      </c>
      <c r="NR35" s="74"/>
      <c r="NS35" s="74">
        <v>0</v>
      </c>
      <c r="NT35" s="74"/>
      <c r="NU35" s="361">
        <v>0.21</v>
      </c>
      <c r="NV35" s="361"/>
      <c r="NW35" s="4">
        <f t="shared" si="79"/>
        <v>0.6</v>
      </c>
      <c r="NX35" s="4">
        <f t="shared" si="12"/>
        <v>0</v>
      </c>
      <c r="NY35" s="74">
        <v>0.9</v>
      </c>
      <c r="NZ35" s="74"/>
      <c r="OA35" s="360">
        <v>0.02</v>
      </c>
      <c r="OB35" s="74"/>
      <c r="OC35" s="360">
        <v>0</v>
      </c>
      <c r="OD35" s="74"/>
      <c r="OE35" s="74">
        <v>0</v>
      </c>
      <c r="OF35" s="74"/>
      <c r="OG35" s="4">
        <f t="shared" si="80"/>
        <v>0.92</v>
      </c>
      <c r="OH35" s="4">
        <f t="shared" si="81"/>
        <v>0</v>
      </c>
      <c r="OI35" s="196">
        <v>0.27</v>
      </c>
      <c r="OJ35" s="302"/>
      <c r="OK35" s="354">
        <v>0.09</v>
      </c>
      <c r="OL35" s="302"/>
      <c r="OM35" s="196">
        <v>0.1</v>
      </c>
      <c r="ON35" s="302"/>
      <c r="OO35" s="302">
        <f t="shared" si="82"/>
        <v>0.36</v>
      </c>
      <c r="OP35" s="302">
        <f t="shared" si="83"/>
        <v>0</v>
      </c>
      <c r="OQ35" s="302"/>
      <c r="OR35" s="302"/>
      <c r="OS35" s="302">
        <f t="shared" si="13"/>
        <v>0</v>
      </c>
      <c r="OT35" s="302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/>
      <c r="AB36" s="285"/>
      <c r="AC36" s="8">
        <f t="shared" si="17"/>
        <v>0</v>
      </c>
      <c r="AD36" s="8">
        <f t="shared" si="18"/>
        <v>0</v>
      </c>
      <c r="AE36" s="71">
        <v>0</v>
      </c>
      <c r="AF36" s="71">
        <v>0</v>
      </c>
      <c r="AG36" s="71"/>
      <c r="AH36" s="71"/>
      <c r="AI36" s="122"/>
      <c r="AJ36" s="122"/>
      <c r="AK36" s="326">
        <v>100</v>
      </c>
      <c r="AL36" s="327">
        <v>30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100</v>
      </c>
      <c r="AV36" s="4">
        <f t="shared" si="2"/>
        <v>30</v>
      </c>
      <c r="AW36" s="78"/>
      <c r="AX36" s="78"/>
      <c r="AY36" s="316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5"/>
      <c r="BH36" s="296"/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8"/>
      <c r="CI36" s="91">
        <v>20.6</v>
      </c>
      <c r="CJ36" s="328">
        <v>6.5</v>
      </c>
      <c r="CK36" s="299"/>
      <c r="CL36" s="299"/>
      <c r="CM36" s="329">
        <v>5.15</v>
      </c>
      <c r="CN36" s="330">
        <v>1.5</v>
      </c>
      <c r="CO36" s="8">
        <f t="shared" si="22"/>
        <v>25.75</v>
      </c>
      <c r="CP36" s="8">
        <f t="shared" si="23"/>
        <v>8</v>
      </c>
      <c r="CQ36" s="350">
        <v>247.40625</v>
      </c>
      <c r="CR36" s="300"/>
      <c r="CS36" s="300"/>
      <c r="CT36" s="301"/>
      <c r="CU36" s="351">
        <v>18.556701030927837</v>
      </c>
      <c r="CV36" s="302"/>
      <c r="CW36" s="352">
        <v>63.814432989690722</v>
      </c>
      <c r="CX36" s="301"/>
      <c r="CY36" s="301"/>
      <c r="CZ36" s="301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31">
        <v>42.371134020618562</v>
      </c>
      <c r="DL36" s="331">
        <v>14.123711340206187</v>
      </c>
      <c r="DM36" s="78">
        <f t="shared" si="28"/>
        <v>42.371134020618562</v>
      </c>
      <c r="DN36" s="78">
        <f t="shared" si="29"/>
        <v>14.123711340206187</v>
      </c>
      <c r="DO36" s="331">
        <v>41.1</v>
      </c>
      <c r="DP36" s="331">
        <v>13.700000000000001</v>
      </c>
      <c r="DQ36" s="332"/>
      <c r="DR36" s="332"/>
      <c r="DS36" s="8"/>
      <c r="DT36" s="8"/>
      <c r="DU36" s="303"/>
      <c r="DV36" s="304"/>
      <c r="DW36" s="304"/>
      <c r="DX36" s="304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3">
        <v>40.21</v>
      </c>
      <c r="EH36" s="334">
        <v>10.0525</v>
      </c>
      <c r="EI36" s="94">
        <v>154.63917525773195</v>
      </c>
      <c r="EJ36" s="94">
        <v>38.659793814432987</v>
      </c>
      <c r="EK36" s="329">
        <v>53.608247422680414</v>
      </c>
      <c r="EL36" s="335">
        <v>13.402061855670103</v>
      </c>
      <c r="EM36" s="336"/>
      <c r="EN36" s="336"/>
      <c r="EO36" s="336"/>
      <c r="EP36" s="336"/>
      <c r="EQ36" s="8">
        <f t="shared" si="31"/>
        <v>248.45742268041238</v>
      </c>
      <c r="ER36" s="8">
        <f t="shared" si="32"/>
        <v>62.114355670103095</v>
      </c>
      <c r="ES36" s="302"/>
      <c r="ET36" s="302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3">
        <v>36</v>
      </c>
      <c r="FB36" s="337">
        <v>0</v>
      </c>
      <c r="FC36" s="114">
        <v>37</v>
      </c>
      <c r="FD36" s="330">
        <v>0</v>
      </c>
      <c r="FE36" s="8"/>
      <c r="FF36" s="8"/>
      <c r="FG36" s="306"/>
      <c r="FH36" s="307"/>
      <c r="FI36" s="8"/>
      <c r="FJ36" s="8"/>
      <c r="FK36" s="8"/>
      <c r="FL36" s="8"/>
      <c r="FM36" s="330"/>
      <c r="FN36" s="330"/>
      <c r="FO36" s="4"/>
      <c r="FP36" s="8"/>
      <c r="FQ36" s="308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9"/>
      <c r="GJ36" s="309"/>
      <c r="GK36" s="297"/>
      <c r="GL36" s="297"/>
      <c r="GM36" s="310"/>
      <c r="GN36" s="311"/>
      <c r="GO36" s="299"/>
      <c r="GP36" s="312"/>
      <c r="GQ36" s="312"/>
      <c r="GR36" s="312"/>
      <c r="GS36" s="311"/>
      <c r="GT36" s="311"/>
      <c r="GU36" s="311"/>
      <c r="GV36" s="311"/>
      <c r="GW36" s="311"/>
      <c r="GX36" s="311"/>
      <c r="GY36" s="311"/>
      <c r="GZ36" s="311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4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3.3</v>
      </c>
      <c r="HZ36" s="338">
        <v>0.82499999999999996</v>
      </c>
      <c r="IA36" s="313"/>
      <c r="IB36" s="305"/>
      <c r="IC36" s="340">
        <v>12</v>
      </c>
      <c r="ID36" s="130">
        <v>3</v>
      </c>
      <c r="IE36" s="314"/>
      <c r="IF36" s="314"/>
      <c r="IG36" s="8">
        <f t="shared" si="84"/>
        <v>15.3</v>
      </c>
      <c r="IH36" s="8">
        <f t="shared" si="45"/>
        <v>3.8250000000000002</v>
      </c>
      <c r="II36" s="8"/>
      <c r="IJ36" s="8"/>
      <c r="IK36" s="8"/>
      <c r="IL36" s="8"/>
      <c r="IM36" s="4"/>
      <c r="IN36" s="304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5"/>
      <c r="JD36" s="285"/>
      <c r="JE36" s="8">
        <f t="shared" si="46"/>
        <v>10.31</v>
      </c>
      <c r="JF36" s="8">
        <f t="shared" si="47"/>
        <v>0</v>
      </c>
      <c r="JG36" s="338">
        <v>6.4991000000000003</v>
      </c>
      <c r="JH36" s="338">
        <v>1</v>
      </c>
      <c r="JI36" s="338">
        <v>6.4991000000000003</v>
      </c>
      <c r="JJ36" s="338">
        <v>1</v>
      </c>
      <c r="JK36" s="338">
        <v>51.55</v>
      </c>
      <c r="JL36" s="338">
        <v>11</v>
      </c>
      <c r="JM36" s="91">
        <v>18</v>
      </c>
      <c r="JN36" s="338">
        <v>4</v>
      </c>
      <c r="JO36" s="91">
        <v>0</v>
      </c>
      <c r="JP36" s="338">
        <v>0</v>
      </c>
      <c r="JQ36" s="71">
        <v>0</v>
      </c>
      <c r="JR36" s="285">
        <v>0</v>
      </c>
      <c r="JS36" s="8"/>
      <c r="JT36" s="8"/>
      <c r="JU36" s="8">
        <f t="shared" si="85"/>
        <v>82.548199999999994</v>
      </c>
      <c r="JV36" s="8">
        <f t="shared" si="86"/>
        <v>17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9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341">
        <v>24.38</v>
      </c>
      <c r="LJ36" s="342">
        <v>0</v>
      </c>
      <c r="LK36" s="343">
        <v>24.02</v>
      </c>
      <c r="LL36" s="344">
        <v>0</v>
      </c>
      <c r="LM36" s="343">
        <v>6.6</v>
      </c>
      <c r="LN36" s="346">
        <v>0</v>
      </c>
      <c r="LO36" s="75"/>
      <c r="LP36" s="362"/>
      <c r="LQ36" s="323"/>
      <c r="LR36" s="323"/>
      <c r="LS36" s="4">
        <f t="shared" si="59"/>
        <v>55</v>
      </c>
      <c r="LT36" s="4">
        <f t="shared" si="60"/>
        <v>0</v>
      </c>
      <c r="LU36" s="324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53"/>
      <c r="MD36" s="325"/>
      <c r="ME36" s="75"/>
      <c r="MF36" s="4"/>
      <c r="MG36" s="9"/>
      <c r="MH36" s="4"/>
      <c r="MI36" s="4">
        <f t="shared" si="63"/>
        <v>0</v>
      </c>
      <c r="MJ36" s="4">
        <f t="shared" si="64"/>
        <v>0</v>
      </c>
      <c r="MK36" s="347">
        <v>1.008</v>
      </c>
      <c r="ML36" s="92">
        <v>0</v>
      </c>
      <c r="MM36" s="114">
        <v>0.67200000000000004</v>
      </c>
      <c r="MN36" s="348">
        <v>0</v>
      </c>
      <c r="MO36" s="4">
        <f t="shared" si="65"/>
        <v>1.6800000000000002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9">
        <v>0</v>
      </c>
      <c r="NA36" s="4">
        <f t="shared" si="71"/>
        <v>0</v>
      </c>
      <c r="NB36" s="4">
        <f t="shared" si="72"/>
        <v>0</v>
      </c>
      <c r="NC36" s="302"/>
      <c r="ND36" s="302"/>
      <c r="NE36" s="302">
        <f t="shared" si="73"/>
        <v>0</v>
      </c>
      <c r="NF36" s="302">
        <f t="shared" si="74"/>
        <v>0</v>
      </c>
      <c r="NG36" s="302"/>
      <c r="NH36" s="302"/>
      <c r="NI36" s="302">
        <f t="shared" si="75"/>
        <v>0</v>
      </c>
      <c r="NJ36" s="302">
        <f t="shared" si="76"/>
        <v>0</v>
      </c>
      <c r="NK36" s="297"/>
      <c r="NL36" s="302"/>
      <c r="NM36" s="302">
        <f t="shared" si="77"/>
        <v>0</v>
      </c>
      <c r="NN36" s="302">
        <f t="shared" si="78"/>
        <v>0</v>
      </c>
      <c r="NO36" s="74">
        <v>1.18</v>
      </c>
      <c r="NP36" s="74"/>
      <c r="NQ36" s="74">
        <v>0</v>
      </c>
      <c r="NR36" s="74"/>
      <c r="NS36" s="74">
        <v>0</v>
      </c>
      <c r="NT36" s="74"/>
      <c r="NU36" s="361">
        <v>0.64</v>
      </c>
      <c r="NV36" s="361"/>
      <c r="NW36" s="4">
        <f t="shared" si="79"/>
        <v>1.8199999999999998</v>
      </c>
      <c r="NX36" s="4">
        <f t="shared" si="12"/>
        <v>0</v>
      </c>
      <c r="NY36" s="74">
        <v>1.8</v>
      </c>
      <c r="NZ36" s="74"/>
      <c r="OA36" s="360">
        <v>0.03</v>
      </c>
      <c r="OB36" s="74"/>
      <c r="OC36" s="360">
        <v>0.01</v>
      </c>
      <c r="OD36" s="74"/>
      <c r="OE36" s="74">
        <v>0</v>
      </c>
      <c r="OF36" s="74"/>
      <c r="OG36" s="4">
        <f t="shared" si="80"/>
        <v>1.84</v>
      </c>
      <c r="OH36" s="4">
        <f t="shared" si="81"/>
        <v>0</v>
      </c>
      <c r="OI36" s="196">
        <v>0.32</v>
      </c>
      <c r="OJ36" s="302"/>
      <c r="OK36" s="354">
        <v>0.11</v>
      </c>
      <c r="OL36" s="302"/>
      <c r="OM36" s="196">
        <v>0.12</v>
      </c>
      <c r="ON36" s="302"/>
      <c r="OO36" s="302">
        <f t="shared" si="82"/>
        <v>0.43</v>
      </c>
      <c r="OP36" s="302">
        <f t="shared" si="83"/>
        <v>0</v>
      </c>
      <c r="OQ36" s="302"/>
      <c r="OR36" s="302"/>
      <c r="OS36" s="302">
        <f t="shared" si="13"/>
        <v>0</v>
      </c>
      <c r="OT36" s="302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/>
      <c r="AB37" s="285"/>
      <c r="AC37" s="8">
        <f t="shared" si="17"/>
        <v>0</v>
      </c>
      <c r="AD37" s="8">
        <f t="shared" si="18"/>
        <v>0</v>
      </c>
      <c r="AE37" s="71">
        <v>0</v>
      </c>
      <c r="AF37" s="71">
        <v>0</v>
      </c>
      <c r="AG37" s="71"/>
      <c r="AH37" s="71"/>
      <c r="AI37" s="122"/>
      <c r="AJ37" s="122"/>
      <c r="AK37" s="326">
        <v>100</v>
      </c>
      <c r="AL37" s="327">
        <v>30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100</v>
      </c>
      <c r="AV37" s="4">
        <f t="shared" si="2"/>
        <v>30</v>
      </c>
      <c r="AW37" s="78"/>
      <c r="AX37" s="78"/>
      <c r="AY37" s="316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5"/>
      <c r="BH37" s="296"/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8"/>
      <c r="CI37" s="91">
        <v>20.6</v>
      </c>
      <c r="CJ37" s="328">
        <v>6.5</v>
      </c>
      <c r="CK37" s="299"/>
      <c r="CL37" s="299"/>
      <c r="CM37" s="329">
        <v>5.15</v>
      </c>
      <c r="CN37" s="330">
        <v>1.5</v>
      </c>
      <c r="CO37" s="8">
        <f t="shared" si="22"/>
        <v>25.75</v>
      </c>
      <c r="CP37" s="8">
        <f t="shared" si="23"/>
        <v>8</v>
      </c>
      <c r="CQ37" s="350">
        <v>247.40625</v>
      </c>
      <c r="CR37" s="300"/>
      <c r="CS37" s="300"/>
      <c r="CT37" s="301"/>
      <c r="CU37" s="351">
        <v>18.556701030927837</v>
      </c>
      <c r="CV37" s="302"/>
      <c r="CW37" s="352">
        <v>63.814432989690722</v>
      </c>
      <c r="CX37" s="301"/>
      <c r="CY37" s="301"/>
      <c r="CZ37" s="301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31">
        <v>42.371134020618562</v>
      </c>
      <c r="DL37" s="331">
        <v>14.123711340206187</v>
      </c>
      <c r="DM37" s="78">
        <f t="shared" si="28"/>
        <v>42.371134020618562</v>
      </c>
      <c r="DN37" s="78">
        <f t="shared" si="29"/>
        <v>14.123711340206187</v>
      </c>
      <c r="DO37" s="331">
        <v>41.1</v>
      </c>
      <c r="DP37" s="331">
        <v>13.700000000000001</v>
      </c>
      <c r="DQ37" s="332"/>
      <c r="DR37" s="332"/>
      <c r="DS37" s="8"/>
      <c r="DT37" s="8"/>
      <c r="DU37" s="303"/>
      <c r="DV37" s="304"/>
      <c r="DW37" s="304"/>
      <c r="DX37" s="304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3">
        <v>40.21</v>
      </c>
      <c r="EH37" s="334">
        <v>10.0525</v>
      </c>
      <c r="EI37" s="94">
        <v>154.63917525773195</v>
      </c>
      <c r="EJ37" s="94">
        <v>38.659793814432987</v>
      </c>
      <c r="EK37" s="329">
        <v>53.608247422680414</v>
      </c>
      <c r="EL37" s="335">
        <v>13.402061855670103</v>
      </c>
      <c r="EM37" s="336"/>
      <c r="EN37" s="336"/>
      <c r="EO37" s="336"/>
      <c r="EP37" s="336"/>
      <c r="EQ37" s="8">
        <f t="shared" si="31"/>
        <v>248.45742268041238</v>
      </c>
      <c r="ER37" s="8">
        <f t="shared" si="32"/>
        <v>62.114355670103095</v>
      </c>
      <c r="ES37" s="302"/>
      <c r="ET37" s="302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3">
        <v>36</v>
      </c>
      <c r="FB37" s="337">
        <v>0</v>
      </c>
      <c r="FC37" s="114">
        <v>37</v>
      </c>
      <c r="FD37" s="330">
        <v>0</v>
      </c>
      <c r="FE37" s="8"/>
      <c r="FF37" s="8"/>
      <c r="FG37" s="306"/>
      <c r="FH37" s="307"/>
      <c r="FI37" s="8"/>
      <c r="FJ37" s="8"/>
      <c r="FK37" s="8"/>
      <c r="FL37" s="8"/>
      <c r="FM37" s="330"/>
      <c r="FN37" s="330"/>
      <c r="FO37" s="4"/>
      <c r="FP37" s="8"/>
      <c r="FQ37" s="308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9"/>
      <c r="GJ37" s="309"/>
      <c r="GK37" s="297"/>
      <c r="GL37" s="297"/>
      <c r="GM37" s="310"/>
      <c r="GN37" s="311"/>
      <c r="GO37" s="299"/>
      <c r="GP37" s="312"/>
      <c r="GQ37" s="312"/>
      <c r="GR37" s="312"/>
      <c r="GS37" s="311"/>
      <c r="GT37" s="311"/>
      <c r="GU37" s="311"/>
      <c r="GV37" s="311"/>
      <c r="GW37" s="311"/>
      <c r="GX37" s="311"/>
      <c r="GY37" s="311"/>
      <c r="GZ37" s="311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4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3.3</v>
      </c>
      <c r="HZ37" s="338">
        <v>0.82499999999999996</v>
      </c>
      <c r="IA37" s="313"/>
      <c r="IB37" s="305"/>
      <c r="IC37" s="340">
        <v>12</v>
      </c>
      <c r="ID37" s="130">
        <v>3</v>
      </c>
      <c r="IE37" s="314"/>
      <c r="IF37" s="314"/>
      <c r="IG37" s="8">
        <f t="shared" si="84"/>
        <v>15.3</v>
      </c>
      <c r="IH37" s="8">
        <f t="shared" si="45"/>
        <v>3.8250000000000002</v>
      </c>
      <c r="II37" s="8"/>
      <c r="IJ37" s="8"/>
      <c r="IK37" s="8"/>
      <c r="IL37" s="8"/>
      <c r="IM37" s="4"/>
      <c r="IN37" s="304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5"/>
      <c r="JD37" s="285"/>
      <c r="JE37" s="8">
        <f t="shared" si="46"/>
        <v>10.31</v>
      </c>
      <c r="JF37" s="8">
        <f t="shared" si="47"/>
        <v>0</v>
      </c>
      <c r="JG37" s="338">
        <v>6.4991000000000003</v>
      </c>
      <c r="JH37" s="338">
        <v>1</v>
      </c>
      <c r="JI37" s="338">
        <v>6.4991000000000003</v>
      </c>
      <c r="JJ37" s="338">
        <v>1</v>
      </c>
      <c r="JK37" s="338">
        <v>51.55</v>
      </c>
      <c r="JL37" s="338">
        <v>11</v>
      </c>
      <c r="JM37" s="91">
        <v>18</v>
      </c>
      <c r="JN37" s="338">
        <v>4</v>
      </c>
      <c r="JO37" s="91">
        <v>0</v>
      </c>
      <c r="JP37" s="338">
        <v>0</v>
      </c>
      <c r="JQ37" s="71">
        <v>0</v>
      </c>
      <c r="JR37" s="285">
        <v>0</v>
      </c>
      <c r="JS37" s="8"/>
      <c r="JT37" s="8"/>
      <c r="JU37" s="8">
        <f t="shared" si="85"/>
        <v>82.548199999999994</v>
      </c>
      <c r="JV37" s="8">
        <f t="shared" si="86"/>
        <v>17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9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341">
        <v>24.38</v>
      </c>
      <c r="LJ37" s="342">
        <v>0</v>
      </c>
      <c r="LK37" s="343">
        <v>24.02</v>
      </c>
      <c r="LL37" s="344">
        <v>0</v>
      </c>
      <c r="LM37" s="343">
        <v>6.6</v>
      </c>
      <c r="LN37" s="346">
        <v>0</v>
      </c>
      <c r="LO37" s="75"/>
      <c r="LP37" s="362"/>
      <c r="LQ37" s="323"/>
      <c r="LR37" s="323"/>
      <c r="LS37" s="4">
        <f t="shared" si="59"/>
        <v>55</v>
      </c>
      <c r="LT37" s="4">
        <f t="shared" si="60"/>
        <v>0</v>
      </c>
      <c r="LU37" s="324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53"/>
      <c r="MD37" s="325"/>
      <c r="ME37" s="75"/>
      <c r="MF37" s="4"/>
      <c r="MG37" s="9"/>
      <c r="MH37" s="4"/>
      <c r="MI37" s="4">
        <f t="shared" si="63"/>
        <v>0</v>
      </c>
      <c r="MJ37" s="4">
        <f t="shared" si="64"/>
        <v>0</v>
      </c>
      <c r="MK37" s="347">
        <v>1.758</v>
      </c>
      <c r="ML37" s="92">
        <v>0</v>
      </c>
      <c r="MM37" s="114">
        <v>1.1720000000000002</v>
      </c>
      <c r="MN37" s="348">
        <v>0</v>
      </c>
      <c r="MO37" s="4">
        <f t="shared" si="65"/>
        <v>2.93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9">
        <v>0</v>
      </c>
      <c r="NA37" s="4">
        <f t="shared" si="71"/>
        <v>0</v>
      </c>
      <c r="NB37" s="4">
        <f t="shared" si="72"/>
        <v>0</v>
      </c>
      <c r="NC37" s="302"/>
      <c r="ND37" s="302"/>
      <c r="NE37" s="302">
        <f t="shared" si="73"/>
        <v>0</v>
      </c>
      <c r="NF37" s="302">
        <f t="shared" si="74"/>
        <v>0</v>
      </c>
      <c r="NG37" s="302"/>
      <c r="NH37" s="302"/>
      <c r="NI37" s="302">
        <f t="shared" si="75"/>
        <v>0</v>
      </c>
      <c r="NJ37" s="302">
        <f t="shared" si="76"/>
        <v>0</v>
      </c>
      <c r="NK37" s="297"/>
      <c r="NL37" s="302"/>
      <c r="NM37" s="302">
        <f t="shared" si="77"/>
        <v>0</v>
      </c>
      <c r="NN37" s="302">
        <f t="shared" si="78"/>
        <v>0</v>
      </c>
      <c r="NO37" s="74">
        <v>1.93</v>
      </c>
      <c r="NP37" s="74"/>
      <c r="NQ37" s="74">
        <v>0</v>
      </c>
      <c r="NR37" s="74"/>
      <c r="NS37" s="74">
        <v>0</v>
      </c>
      <c r="NT37" s="74"/>
      <c r="NU37" s="361">
        <v>1.05</v>
      </c>
      <c r="NV37" s="361"/>
      <c r="NW37" s="4">
        <f t="shared" si="79"/>
        <v>2.98</v>
      </c>
      <c r="NX37" s="4">
        <f t="shared" si="12"/>
        <v>0</v>
      </c>
      <c r="NY37" s="74">
        <v>3.1</v>
      </c>
      <c r="NZ37" s="74"/>
      <c r="OA37" s="360">
        <v>0.03</v>
      </c>
      <c r="OB37" s="74"/>
      <c r="OC37" s="360">
        <v>0.01</v>
      </c>
      <c r="OD37" s="74"/>
      <c r="OE37" s="74">
        <v>0</v>
      </c>
      <c r="OF37" s="74"/>
      <c r="OG37" s="4">
        <f t="shared" si="80"/>
        <v>3.1399999999999997</v>
      </c>
      <c r="OH37" s="4">
        <f t="shared" si="81"/>
        <v>0</v>
      </c>
      <c r="OI37" s="196">
        <v>0.62</v>
      </c>
      <c r="OJ37" s="302"/>
      <c r="OK37" s="354">
        <v>0.21</v>
      </c>
      <c r="OL37" s="302"/>
      <c r="OM37" s="196">
        <v>0.23</v>
      </c>
      <c r="ON37" s="302"/>
      <c r="OO37" s="302">
        <f t="shared" si="82"/>
        <v>0.83</v>
      </c>
      <c r="OP37" s="302">
        <f t="shared" si="83"/>
        <v>0</v>
      </c>
      <c r="OQ37" s="302"/>
      <c r="OR37" s="302"/>
      <c r="OS37" s="302">
        <f t="shared" si="13"/>
        <v>0</v>
      </c>
      <c r="OT37" s="302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/>
      <c r="AB38" s="285"/>
      <c r="AC38" s="8">
        <f t="shared" si="17"/>
        <v>0</v>
      </c>
      <c r="AD38" s="8">
        <f t="shared" si="18"/>
        <v>0</v>
      </c>
      <c r="AE38" s="71">
        <v>0</v>
      </c>
      <c r="AF38" s="71">
        <v>0</v>
      </c>
      <c r="AG38" s="71"/>
      <c r="AH38" s="71"/>
      <c r="AI38" s="122"/>
      <c r="AJ38" s="122"/>
      <c r="AK38" s="326">
        <v>100</v>
      </c>
      <c r="AL38" s="327">
        <v>30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100</v>
      </c>
      <c r="AV38" s="4">
        <f t="shared" si="2"/>
        <v>30</v>
      </c>
      <c r="AW38" s="78"/>
      <c r="AX38" s="78"/>
      <c r="AY38" s="316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5"/>
      <c r="BH38" s="296"/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8"/>
      <c r="CI38" s="91">
        <v>20.6</v>
      </c>
      <c r="CJ38" s="328">
        <v>6.5</v>
      </c>
      <c r="CK38" s="299"/>
      <c r="CL38" s="299"/>
      <c r="CM38" s="329">
        <v>5.15</v>
      </c>
      <c r="CN38" s="330">
        <v>1.5</v>
      </c>
      <c r="CO38" s="8">
        <f t="shared" si="22"/>
        <v>25.75</v>
      </c>
      <c r="CP38" s="8">
        <f t="shared" si="23"/>
        <v>8</v>
      </c>
      <c r="CQ38" s="350">
        <v>247.40625</v>
      </c>
      <c r="CR38" s="300"/>
      <c r="CS38" s="300"/>
      <c r="CT38" s="301"/>
      <c r="CU38" s="351">
        <v>18.556701030927837</v>
      </c>
      <c r="CV38" s="302"/>
      <c r="CW38" s="352">
        <v>63.814432989690722</v>
      </c>
      <c r="CX38" s="301"/>
      <c r="CY38" s="301"/>
      <c r="CZ38" s="301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31">
        <v>42.371134020618562</v>
      </c>
      <c r="DL38" s="331">
        <v>14.123711340206187</v>
      </c>
      <c r="DM38" s="78">
        <f t="shared" si="28"/>
        <v>42.371134020618562</v>
      </c>
      <c r="DN38" s="78">
        <f t="shared" si="29"/>
        <v>14.123711340206187</v>
      </c>
      <c r="DO38" s="331">
        <v>41.1</v>
      </c>
      <c r="DP38" s="331">
        <v>13.700000000000001</v>
      </c>
      <c r="DQ38" s="332"/>
      <c r="DR38" s="332"/>
      <c r="DS38" s="8"/>
      <c r="DT38" s="8"/>
      <c r="DU38" s="303"/>
      <c r="DV38" s="304"/>
      <c r="DW38" s="304"/>
      <c r="DX38" s="304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3">
        <v>40.21</v>
      </c>
      <c r="EH38" s="334">
        <v>10.0525</v>
      </c>
      <c r="EI38" s="94">
        <v>154.63917525773195</v>
      </c>
      <c r="EJ38" s="94">
        <v>38.659793814432987</v>
      </c>
      <c r="EK38" s="329">
        <v>53.608247422680414</v>
      </c>
      <c r="EL38" s="335">
        <v>13.402061855670103</v>
      </c>
      <c r="EM38" s="336"/>
      <c r="EN38" s="336"/>
      <c r="EO38" s="336"/>
      <c r="EP38" s="336"/>
      <c r="EQ38" s="8">
        <f t="shared" si="31"/>
        <v>248.45742268041238</v>
      </c>
      <c r="ER38" s="8">
        <f t="shared" si="32"/>
        <v>62.114355670103095</v>
      </c>
      <c r="ES38" s="302"/>
      <c r="ET38" s="302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3">
        <v>36</v>
      </c>
      <c r="FB38" s="337">
        <v>0</v>
      </c>
      <c r="FC38" s="114">
        <v>37</v>
      </c>
      <c r="FD38" s="330">
        <v>0</v>
      </c>
      <c r="FE38" s="8"/>
      <c r="FF38" s="8"/>
      <c r="FG38" s="306"/>
      <c r="FH38" s="307"/>
      <c r="FI38" s="8"/>
      <c r="FJ38" s="8"/>
      <c r="FK38" s="8"/>
      <c r="FL38" s="8"/>
      <c r="FM38" s="330"/>
      <c r="FN38" s="330"/>
      <c r="FO38" s="4"/>
      <c r="FP38" s="8"/>
      <c r="FQ38" s="308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9"/>
      <c r="GJ38" s="309"/>
      <c r="GK38" s="297"/>
      <c r="GL38" s="297"/>
      <c r="GM38" s="310"/>
      <c r="GN38" s="311"/>
      <c r="GO38" s="299"/>
      <c r="GP38" s="312"/>
      <c r="GQ38" s="312"/>
      <c r="GR38" s="312"/>
      <c r="GS38" s="311"/>
      <c r="GT38" s="311"/>
      <c r="GU38" s="311"/>
      <c r="GV38" s="311"/>
      <c r="GW38" s="311"/>
      <c r="GX38" s="311"/>
      <c r="GY38" s="311"/>
      <c r="GZ38" s="311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4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3.3</v>
      </c>
      <c r="HZ38" s="338">
        <v>0.82499999999999996</v>
      </c>
      <c r="IA38" s="313"/>
      <c r="IB38" s="305"/>
      <c r="IC38" s="340">
        <v>12</v>
      </c>
      <c r="ID38" s="130">
        <v>3</v>
      </c>
      <c r="IE38" s="314"/>
      <c r="IF38" s="314"/>
      <c r="IG38" s="8">
        <f t="shared" si="84"/>
        <v>15.3</v>
      </c>
      <c r="IH38" s="8">
        <f t="shared" si="45"/>
        <v>3.8250000000000002</v>
      </c>
      <c r="II38" s="8"/>
      <c r="IJ38" s="8"/>
      <c r="IK38" s="8"/>
      <c r="IL38" s="8"/>
      <c r="IM38" s="4"/>
      <c r="IN38" s="304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5"/>
      <c r="JD38" s="285"/>
      <c r="JE38" s="8">
        <f t="shared" si="46"/>
        <v>10.31</v>
      </c>
      <c r="JF38" s="8">
        <f t="shared" si="47"/>
        <v>0</v>
      </c>
      <c r="JG38" s="338">
        <v>6.4991000000000003</v>
      </c>
      <c r="JH38" s="338">
        <v>1</v>
      </c>
      <c r="JI38" s="338">
        <v>6.4991000000000003</v>
      </c>
      <c r="JJ38" s="338">
        <v>1</v>
      </c>
      <c r="JK38" s="338">
        <v>51.55</v>
      </c>
      <c r="JL38" s="338">
        <v>11</v>
      </c>
      <c r="JM38" s="91">
        <v>18</v>
      </c>
      <c r="JN38" s="338">
        <v>4</v>
      </c>
      <c r="JO38" s="91">
        <v>0</v>
      </c>
      <c r="JP38" s="338">
        <v>0</v>
      </c>
      <c r="JQ38" s="71">
        <v>0</v>
      </c>
      <c r="JR38" s="285">
        <v>0</v>
      </c>
      <c r="JS38" s="8"/>
      <c r="JT38" s="8"/>
      <c r="JU38" s="8">
        <f t="shared" si="85"/>
        <v>82.548199999999994</v>
      </c>
      <c r="JV38" s="8">
        <f t="shared" si="86"/>
        <v>17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9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341">
        <v>24.38</v>
      </c>
      <c r="LJ38" s="342">
        <v>0</v>
      </c>
      <c r="LK38" s="343">
        <v>24.02</v>
      </c>
      <c r="LL38" s="344">
        <v>0</v>
      </c>
      <c r="LM38" s="343">
        <v>6.6</v>
      </c>
      <c r="LN38" s="346">
        <v>0</v>
      </c>
      <c r="LO38" s="75"/>
      <c r="LP38" s="362"/>
      <c r="LQ38" s="323"/>
      <c r="LR38" s="323"/>
      <c r="LS38" s="4">
        <f t="shared" si="59"/>
        <v>55</v>
      </c>
      <c r="LT38" s="4">
        <f t="shared" si="60"/>
        <v>0</v>
      </c>
      <c r="LU38" s="324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53"/>
      <c r="MD38" s="325"/>
      <c r="ME38" s="75"/>
      <c r="MF38" s="4"/>
      <c r="MG38" s="9"/>
      <c r="MH38" s="4"/>
      <c r="MI38" s="4">
        <f t="shared" si="63"/>
        <v>0</v>
      </c>
      <c r="MJ38" s="4">
        <f t="shared" si="64"/>
        <v>0</v>
      </c>
      <c r="MK38" s="347">
        <v>2.6999999999999997</v>
      </c>
      <c r="ML38" s="92">
        <v>0</v>
      </c>
      <c r="MM38" s="114">
        <v>1.8</v>
      </c>
      <c r="MN38" s="348">
        <v>0</v>
      </c>
      <c r="MO38" s="4">
        <f t="shared" si="65"/>
        <v>4.5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9">
        <v>0</v>
      </c>
      <c r="NA38" s="4">
        <f t="shared" si="71"/>
        <v>0</v>
      </c>
      <c r="NB38" s="4">
        <f t="shared" si="72"/>
        <v>0</v>
      </c>
      <c r="NC38" s="302"/>
      <c r="ND38" s="302"/>
      <c r="NE38" s="302">
        <f t="shared" si="73"/>
        <v>0</v>
      </c>
      <c r="NF38" s="302">
        <f t="shared" si="74"/>
        <v>0</v>
      </c>
      <c r="NG38" s="302"/>
      <c r="NH38" s="302"/>
      <c r="NI38" s="302">
        <f t="shared" si="75"/>
        <v>0</v>
      </c>
      <c r="NJ38" s="302">
        <f t="shared" si="76"/>
        <v>0</v>
      </c>
      <c r="NK38" s="297"/>
      <c r="NL38" s="302"/>
      <c r="NM38" s="302">
        <f t="shared" si="77"/>
        <v>0</v>
      </c>
      <c r="NN38" s="302">
        <f t="shared" si="78"/>
        <v>0</v>
      </c>
      <c r="NO38" s="74">
        <v>2.78</v>
      </c>
      <c r="NP38" s="74"/>
      <c r="NQ38" s="74">
        <v>0</v>
      </c>
      <c r="NR38" s="74"/>
      <c r="NS38" s="74">
        <v>0</v>
      </c>
      <c r="NT38" s="74"/>
      <c r="NU38" s="361">
        <v>1.51</v>
      </c>
      <c r="NV38" s="361"/>
      <c r="NW38" s="4">
        <f t="shared" si="79"/>
        <v>4.29</v>
      </c>
      <c r="NX38" s="4">
        <f t="shared" si="12"/>
        <v>0</v>
      </c>
      <c r="NY38" s="74">
        <v>4.4000000000000004</v>
      </c>
      <c r="NZ38" s="74"/>
      <c r="OA38" s="360">
        <v>0.02</v>
      </c>
      <c r="OB38" s="74"/>
      <c r="OC38" s="360">
        <v>0.01</v>
      </c>
      <c r="OD38" s="74"/>
      <c r="OE38" s="74">
        <v>0</v>
      </c>
      <c r="OF38" s="74"/>
      <c r="OG38" s="4">
        <f t="shared" si="80"/>
        <v>4.43</v>
      </c>
      <c r="OH38" s="4">
        <f t="shared" si="81"/>
        <v>0</v>
      </c>
      <c r="OI38" s="196">
        <v>0.84</v>
      </c>
      <c r="OJ38" s="302"/>
      <c r="OK38" s="354">
        <v>0.28999999999999998</v>
      </c>
      <c r="OL38" s="302"/>
      <c r="OM38" s="196">
        <v>0.32</v>
      </c>
      <c r="ON38" s="302"/>
      <c r="OO38" s="302">
        <f t="shared" si="82"/>
        <v>1.1299999999999999</v>
      </c>
      <c r="OP38" s="302">
        <f t="shared" si="83"/>
        <v>0</v>
      </c>
      <c r="OQ38" s="302"/>
      <c r="OR38" s="302"/>
      <c r="OS38" s="302">
        <f t="shared" si="13"/>
        <v>0</v>
      </c>
      <c r="OT38" s="302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/>
      <c r="AB39" s="285"/>
      <c r="AC39" s="8">
        <f t="shared" si="17"/>
        <v>0</v>
      </c>
      <c r="AD39" s="8">
        <f t="shared" si="18"/>
        <v>0</v>
      </c>
      <c r="AE39" s="71">
        <v>0</v>
      </c>
      <c r="AF39" s="71">
        <v>0</v>
      </c>
      <c r="AG39" s="71"/>
      <c r="AH39" s="71"/>
      <c r="AI39" s="122"/>
      <c r="AJ39" s="122"/>
      <c r="AK39" s="326">
        <v>100</v>
      </c>
      <c r="AL39" s="327">
        <v>30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100</v>
      </c>
      <c r="AV39" s="4">
        <f t="shared" si="2"/>
        <v>30</v>
      </c>
      <c r="AW39" s="78"/>
      <c r="AX39" s="78"/>
      <c r="AY39" s="316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5"/>
      <c r="BH39" s="296"/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8"/>
      <c r="CI39" s="91">
        <v>20.6</v>
      </c>
      <c r="CJ39" s="328">
        <v>6.5</v>
      </c>
      <c r="CK39" s="299"/>
      <c r="CL39" s="299"/>
      <c r="CM39" s="329">
        <v>5.15</v>
      </c>
      <c r="CN39" s="330">
        <v>1.5</v>
      </c>
      <c r="CO39" s="8">
        <f t="shared" si="22"/>
        <v>25.75</v>
      </c>
      <c r="CP39" s="8">
        <f t="shared" si="23"/>
        <v>8</v>
      </c>
      <c r="CQ39" s="350">
        <v>247.40625</v>
      </c>
      <c r="CR39" s="300"/>
      <c r="CS39" s="300"/>
      <c r="CT39" s="301"/>
      <c r="CU39" s="351">
        <v>18.556701030927837</v>
      </c>
      <c r="CV39" s="302"/>
      <c r="CW39" s="352">
        <v>63.814432989690722</v>
      </c>
      <c r="CX39" s="301"/>
      <c r="CY39" s="301"/>
      <c r="CZ39" s="301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31">
        <v>42.371134020618562</v>
      </c>
      <c r="DL39" s="331">
        <v>14.123711340206187</v>
      </c>
      <c r="DM39" s="78">
        <f t="shared" si="28"/>
        <v>42.371134020618562</v>
      </c>
      <c r="DN39" s="78">
        <f t="shared" si="29"/>
        <v>14.123711340206187</v>
      </c>
      <c r="DO39" s="331">
        <v>41.1</v>
      </c>
      <c r="DP39" s="331">
        <v>13.700000000000001</v>
      </c>
      <c r="DQ39" s="332"/>
      <c r="DR39" s="332"/>
      <c r="DS39" s="8"/>
      <c r="DT39" s="8"/>
      <c r="DU39" s="303"/>
      <c r="DV39" s="304"/>
      <c r="DW39" s="304"/>
      <c r="DX39" s="304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3">
        <v>40.21</v>
      </c>
      <c r="EH39" s="334">
        <v>10.0525</v>
      </c>
      <c r="EI39" s="94">
        <v>154.63917525773195</v>
      </c>
      <c r="EJ39" s="94">
        <v>38.659793814432987</v>
      </c>
      <c r="EK39" s="329">
        <v>53.608247422680414</v>
      </c>
      <c r="EL39" s="335">
        <v>13.402061855670103</v>
      </c>
      <c r="EM39" s="336"/>
      <c r="EN39" s="336"/>
      <c r="EO39" s="336"/>
      <c r="EP39" s="336"/>
      <c r="EQ39" s="8">
        <f t="shared" si="31"/>
        <v>248.45742268041238</v>
      </c>
      <c r="ER39" s="8">
        <f t="shared" si="32"/>
        <v>62.114355670103095</v>
      </c>
      <c r="ES39" s="302"/>
      <c r="ET39" s="302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3">
        <v>36</v>
      </c>
      <c r="FB39" s="337">
        <v>0</v>
      </c>
      <c r="FC39" s="114">
        <v>37</v>
      </c>
      <c r="FD39" s="330">
        <v>0</v>
      </c>
      <c r="FE39" s="8"/>
      <c r="FF39" s="8"/>
      <c r="FG39" s="306"/>
      <c r="FH39" s="307"/>
      <c r="FI39" s="8"/>
      <c r="FJ39" s="8"/>
      <c r="FK39" s="8"/>
      <c r="FL39" s="8"/>
      <c r="FM39" s="330"/>
      <c r="FN39" s="330"/>
      <c r="FO39" s="4"/>
      <c r="FP39" s="8"/>
      <c r="FQ39" s="308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9"/>
      <c r="GJ39" s="309"/>
      <c r="GK39" s="297"/>
      <c r="GL39" s="297"/>
      <c r="GM39" s="310"/>
      <c r="GN39" s="311"/>
      <c r="GO39" s="299"/>
      <c r="GP39" s="312"/>
      <c r="GQ39" s="312"/>
      <c r="GR39" s="312"/>
      <c r="GS39" s="311"/>
      <c r="GT39" s="311"/>
      <c r="GU39" s="311"/>
      <c r="GV39" s="311"/>
      <c r="GW39" s="311"/>
      <c r="GX39" s="311"/>
      <c r="GY39" s="311"/>
      <c r="GZ39" s="311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4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3.3</v>
      </c>
      <c r="HZ39" s="338">
        <v>0.82499999999999996</v>
      </c>
      <c r="IA39" s="313"/>
      <c r="IB39" s="305"/>
      <c r="IC39" s="340">
        <v>12</v>
      </c>
      <c r="ID39" s="130">
        <v>3</v>
      </c>
      <c r="IE39" s="314"/>
      <c r="IF39" s="314"/>
      <c r="IG39" s="8">
        <f t="shared" si="84"/>
        <v>15.3</v>
      </c>
      <c r="IH39" s="8">
        <f t="shared" si="45"/>
        <v>3.8250000000000002</v>
      </c>
      <c r="II39" s="8"/>
      <c r="IJ39" s="8"/>
      <c r="IK39" s="8"/>
      <c r="IL39" s="8"/>
      <c r="IM39" s="4"/>
      <c r="IN39" s="304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5"/>
      <c r="JD39" s="285"/>
      <c r="JE39" s="8">
        <f t="shared" si="46"/>
        <v>10.31</v>
      </c>
      <c r="JF39" s="8">
        <f t="shared" si="47"/>
        <v>0</v>
      </c>
      <c r="JG39" s="338">
        <v>6.4991000000000003</v>
      </c>
      <c r="JH39" s="338">
        <v>1</v>
      </c>
      <c r="JI39" s="338">
        <v>6.4991000000000003</v>
      </c>
      <c r="JJ39" s="338">
        <v>1</v>
      </c>
      <c r="JK39" s="338">
        <v>51.55</v>
      </c>
      <c r="JL39" s="338">
        <v>11</v>
      </c>
      <c r="JM39" s="91">
        <v>18</v>
      </c>
      <c r="JN39" s="338">
        <v>4</v>
      </c>
      <c r="JO39" s="91">
        <v>0</v>
      </c>
      <c r="JP39" s="338">
        <v>0</v>
      </c>
      <c r="JQ39" s="71">
        <v>0</v>
      </c>
      <c r="JR39" s="285">
        <v>0</v>
      </c>
      <c r="JS39" s="8"/>
      <c r="JT39" s="8"/>
      <c r="JU39" s="8">
        <f t="shared" si="85"/>
        <v>82.548199999999994</v>
      </c>
      <c r="JV39" s="8">
        <f t="shared" si="86"/>
        <v>17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9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341">
        <v>24.38</v>
      </c>
      <c r="LJ39" s="342">
        <v>0</v>
      </c>
      <c r="LK39" s="343">
        <v>24.02</v>
      </c>
      <c r="LL39" s="344">
        <v>0</v>
      </c>
      <c r="LM39" s="343">
        <v>6.6</v>
      </c>
      <c r="LN39" s="346">
        <v>0</v>
      </c>
      <c r="LO39" s="75"/>
      <c r="LP39" s="362"/>
      <c r="LQ39" s="323"/>
      <c r="LR39" s="323"/>
      <c r="LS39" s="4">
        <f t="shared" si="59"/>
        <v>55</v>
      </c>
      <c r="LT39" s="4">
        <f t="shared" si="60"/>
        <v>0</v>
      </c>
      <c r="LU39" s="324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53"/>
      <c r="MD39" s="325"/>
      <c r="ME39" s="75"/>
      <c r="MF39" s="4"/>
      <c r="MG39" s="9"/>
      <c r="MH39" s="4"/>
      <c r="MI39" s="4">
        <f t="shared" si="63"/>
        <v>0</v>
      </c>
      <c r="MJ39" s="4">
        <f t="shared" si="64"/>
        <v>0</v>
      </c>
      <c r="MK39" s="347">
        <v>3.42</v>
      </c>
      <c r="ML39" s="92">
        <v>0</v>
      </c>
      <c r="MM39" s="114">
        <v>2.2800000000000002</v>
      </c>
      <c r="MN39" s="348">
        <v>0</v>
      </c>
      <c r="MO39" s="4">
        <f t="shared" si="65"/>
        <v>5.7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9">
        <v>0</v>
      </c>
      <c r="NA39" s="4">
        <f t="shared" si="71"/>
        <v>0</v>
      </c>
      <c r="NB39" s="4">
        <f t="shared" si="72"/>
        <v>0</v>
      </c>
      <c r="NC39" s="302"/>
      <c r="ND39" s="302"/>
      <c r="NE39" s="302">
        <f t="shared" si="73"/>
        <v>0</v>
      </c>
      <c r="NF39" s="302">
        <f t="shared" si="74"/>
        <v>0</v>
      </c>
      <c r="NG39" s="302"/>
      <c r="NH39" s="302"/>
      <c r="NI39" s="302">
        <f t="shared" si="75"/>
        <v>0</v>
      </c>
      <c r="NJ39" s="302">
        <f t="shared" si="76"/>
        <v>0</v>
      </c>
      <c r="NK39" s="297"/>
      <c r="NL39" s="302"/>
      <c r="NM39" s="302">
        <f t="shared" si="77"/>
        <v>0</v>
      </c>
      <c r="NN39" s="302">
        <f t="shared" si="78"/>
        <v>0</v>
      </c>
      <c r="NO39" s="74">
        <v>3.67</v>
      </c>
      <c r="NP39" s="74"/>
      <c r="NQ39" s="74">
        <v>0</v>
      </c>
      <c r="NR39" s="74"/>
      <c r="NS39" s="74">
        <v>0</v>
      </c>
      <c r="NT39" s="74"/>
      <c r="NU39" s="361">
        <v>2</v>
      </c>
      <c r="NV39" s="361"/>
      <c r="NW39" s="4">
        <f t="shared" si="79"/>
        <v>5.67</v>
      </c>
      <c r="NX39" s="4">
        <f t="shared" si="12"/>
        <v>0</v>
      </c>
      <c r="NY39" s="74">
        <v>7.9</v>
      </c>
      <c r="NZ39" s="74"/>
      <c r="OA39" s="360">
        <v>0.02</v>
      </c>
      <c r="OB39" s="74"/>
      <c r="OC39" s="360">
        <v>0</v>
      </c>
      <c r="OD39" s="74"/>
      <c r="OE39" s="74">
        <v>0</v>
      </c>
      <c r="OF39" s="74"/>
      <c r="OG39" s="4">
        <f t="shared" si="80"/>
        <v>7.92</v>
      </c>
      <c r="OH39" s="4">
        <f t="shared" si="81"/>
        <v>0</v>
      </c>
      <c r="OI39" s="196">
        <v>1.1100000000000001</v>
      </c>
      <c r="OJ39" s="302"/>
      <c r="OK39" s="354">
        <v>0.38</v>
      </c>
      <c r="OL39" s="302"/>
      <c r="OM39" s="196">
        <v>0.42</v>
      </c>
      <c r="ON39" s="302"/>
      <c r="OO39" s="302">
        <f t="shared" si="82"/>
        <v>1.4900000000000002</v>
      </c>
      <c r="OP39" s="302">
        <f t="shared" si="83"/>
        <v>0</v>
      </c>
      <c r="OQ39" s="302"/>
      <c r="OR39" s="302"/>
      <c r="OS39" s="302">
        <f t="shared" si="13"/>
        <v>0</v>
      </c>
      <c r="OT39" s="302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/>
      <c r="AB40" s="285"/>
      <c r="AC40" s="8">
        <f t="shared" si="17"/>
        <v>0</v>
      </c>
      <c r="AD40" s="8">
        <f t="shared" si="18"/>
        <v>0</v>
      </c>
      <c r="AE40" s="71">
        <v>0</v>
      </c>
      <c r="AF40" s="71">
        <v>0</v>
      </c>
      <c r="AG40" s="71"/>
      <c r="AH40" s="71"/>
      <c r="AI40" s="122"/>
      <c r="AJ40" s="122"/>
      <c r="AK40" s="326">
        <v>100</v>
      </c>
      <c r="AL40" s="327">
        <v>30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100</v>
      </c>
      <c r="AV40" s="4">
        <f t="shared" si="2"/>
        <v>30</v>
      </c>
      <c r="AW40" s="78"/>
      <c r="AX40" s="78"/>
      <c r="AY40" s="316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5"/>
      <c r="BH40" s="296"/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8"/>
      <c r="CI40" s="91">
        <v>20.6</v>
      </c>
      <c r="CJ40" s="328">
        <v>6.5</v>
      </c>
      <c r="CK40" s="299"/>
      <c r="CL40" s="299"/>
      <c r="CM40" s="329">
        <v>5.15</v>
      </c>
      <c r="CN40" s="330">
        <v>1.5</v>
      </c>
      <c r="CO40" s="8">
        <f t="shared" si="22"/>
        <v>25.75</v>
      </c>
      <c r="CP40" s="8">
        <f t="shared" si="23"/>
        <v>8</v>
      </c>
      <c r="CQ40" s="350">
        <v>247.40625</v>
      </c>
      <c r="CR40" s="300"/>
      <c r="CS40" s="300"/>
      <c r="CT40" s="301"/>
      <c r="CU40" s="351">
        <v>18.556701030927837</v>
      </c>
      <c r="CV40" s="302"/>
      <c r="CW40" s="352">
        <v>63.814432989690722</v>
      </c>
      <c r="CX40" s="301"/>
      <c r="CY40" s="301"/>
      <c r="CZ40" s="301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31">
        <v>42.371134020618562</v>
      </c>
      <c r="DL40" s="331">
        <v>14.123711340206187</v>
      </c>
      <c r="DM40" s="78">
        <f t="shared" si="28"/>
        <v>42.371134020618562</v>
      </c>
      <c r="DN40" s="78">
        <f t="shared" si="29"/>
        <v>14.123711340206187</v>
      </c>
      <c r="DO40" s="331">
        <v>41.1</v>
      </c>
      <c r="DP40" s="331">
        <v>13.700000000000001</v>
      </c>
      <c r="DQ40" s="332"/>
      <c r="DR40" s="332"/>
      <c r="DS40" s="8"/>
      <c r="DT40" s="8"/>
      <c r="DU40" s="303"/>
      <c r="DV40" s="304"/>
      <c r="DW40" s="304"/>
      <c r="DX40" s="304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3">
        <v>40.21</v>
      </c>
      <c r="EH40" s="334">
        <v>10.0525</v>
      </c>
      <c r="EI40" s="94">
        <v>154.63917525773195</v>
      </c>
      <c r="EJ40" s="94">
        <v>38.659793814432987</v>
      </c>
      <c r="EK40" s="329">
        <v>53.608247422680414</v>
      </c>
      <c r="EL40" s="335">
        <v>13.402061855670103</v>
      </c>
      <c r="EM40" s="336"/>
      <c r="EN40" s="336"/>
      <c r="EO40" s="336"/>
      <c r="EP40" s="336"/>
      <c r="EQ40" s="8">
        <f t="shared" si="31"/>
        <v>248.45742268041238</v>
      </c>
      <c r="ER40" s="8">
        <f t="shared" si="32"/>
        <v>62.114355670103095</v>
      </c>
      <c r="ES40" s="302"/>
      <c r="ET40" s="302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3">
        <v>36</v>
      </c>
      <c r="FB40" s="337">
        <v>0</v>
      </c>
      <c r="FC40" s="114">
        <v>37</v>
      </c>
      <c r="FD40" s="330">
        <v>0</v>
      </c>
      <c r="FE40" s="8"/>
      <c r="FF40" s="8"/>
      <c r="FG40" s="306"/>
      <c r="FH40" s="307"/>
      <c r="FI40" s="8"/>
      <c r="FJ40" s="8"/>
      <c r="FK40" s="8"/>
      <c r="FL40" s="8"/>
      <c r="FM40" s="330"/>
      <c r="FN40" s="330"/>
      <c r="FO40" s="4"/>
      <c r="FP40" s="8"/>
      <c r="FQ40" s="308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9"/>
      <c r="GJ40" s="309"/>
      <c r="GK40" s="297"/>
      <c r="GL40" s="297"/>
      <c r="GM40" s="310"/>
      <c r="GN40" s="311"/>
      <c r="GO40" s="299"/>
      <c r="GP40" s="312"/>
      <c r="GQ40" s="312"/>
      <c r="GR40" s="312"/>
      <c r="GS40" s="311"/>
      <c r="GT40" s="311"/>
      <c r="GU40" s="311"/>
      <c r="GV40" s="311"/>
      <c r="GW40" s="311"/>
      <c r="GX40" s="311"/>
      <c r="GY40" s="311"/>
      <c r="GZ40" s="311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4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3.3</v>
      </c>
      <c r="HZ40" s="338">
        <v>0.82499999999999996</v>
      </c>
      <c r="IA40" s="313"/>
      <c r="IB40" s="305"/>
      <c r="IC40" s="340">
        <v>12</v>
      </c>
      <c r="ID40" s="130">
        <v>3</v>
      </c>
      <c r="IE40" s="314"/>
      <c r="IF40" s="314"/>
      <c r="IG40" s="8">
        <f t="shared" si="84"/>
        <v>15.3</v>
      </c>
      <c r="IH40" s="8">
        <f t="shared" si="45"/>
        <v>3.8250000000000002</v>
      </c>
      <c r="II40" s="8"/>
      <c r="IJ40" s="8"/>
      <c r="IK40" s="8"/>
      <c r="IL40" s="8"/>
      <c r="IM40" s="4"/>
      <c r="IN40" s="304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5"/>
      <c r="JD40" s="285"/>
      <c r="JE40" s="8">
        <f t="shared" si="46"/>
        <v>10.31</v>
      </c>
      <c r="JF40" s="8">
        <f t="shared" si="47"/>
        <v>0</v>
      </c>
      <c r="JG40" s="338">
        <v>6.4991000000000003</v>
      </c>
      <c r="JH40" s="338">
        <v>1</v>
      </c>
      <c r="JI40" s="338">
        <v>6.4991000000000003</v>
      </c>
      <c r="JJ40" s="338">
        <v>1</v>
      </c>
      <c r="JK40" s="338">
        <v>51.55</v>
      </c>
      <c r="JL40" s="338">
        <v>11</v>
      </c>
      <c r="JM40" s="91">
        <v>18</v>
      </c>
      <c r="JN40" s="338">
        <v>4</v>
      </c>
      <c r="JO40" s="91">
        <v>0</v>
      </c>
      <c r="JP40" s="338">
        <v>0</v>
      </c>
      <c r="JQ40" s="71">
        <v>0</v>
      </c>
      <c r="JR40" s="285">
        <v>0</v>
      </c>
      <c r="JS40" s="8"/>
      <c r="JT40" s="8"/>
      <c r="JU40" s="8">
        <f t="shared" si="85"/>
        <v>82.548199999999994</v>
      </c>
      <c r="JV40" s="8">
        <f t="shared" si="86"/>
        <v>17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9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341">
        <v>24.38</v>
      </c>
      <c r="LJ40" s="342">
        <v>0</v>
      </c>
      <c r="LK40" s="343">
        <v>24.02</v>
      </c>
      <c r="LL40" s="344">
        <v>0</v>
      </c>
      <c r="LM40" s="343">
        <v>6.6</v>
      </c>
      <c r="LN40" s="346">
        <v>0</v>
      </c>
      <c r="LO40" s="75"/>
      <c r="LP40" s="362"/>
      <c r="LQ40" s="323"/>
      <c r="LR40" s="323"/>
      <c r="LS40" s="4">
        <f t="shared" si="59"/>
        <v>55</v>
      </c>
      <c r="LT40" s="4">
        <f t="shared" si="60"/>
        <v>0</v>
      </c>
      <c r="LU40" s="324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53"/>
      <c r="MD40" s="325"/>
      <c r="ME40" s="75"/>
      <c r="MF40" s="4"/>
      <c r="MG40" s="9"/>
      <c r="MH40" s="4"/>
      <c r="MI40" s="4">
        <f t="shared" si="63"/>
        <v>0</v>
      </c>
      <c r="MJ40" s="4">
        <f t="shared" si="64"/>
        <v>0</v>
      </c>
      <c r="MK40" s="347">
        <v>4.38</v>
      </c>
      <c r="ML40" s="92">
        <v>0</v>
      </c>
      <c r="MM40" s="114">
        <v>2.92</v>
      </c>
      <c r="MN40" s="348">
        <v>0</v>
      </c>
      <c r="MO40" s="4">
        <f t="shared" si="65"/>
        <v>7.3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9">
        <v>0</v>
      </c>
      <c r="NA40" s="4">
        <f t="shared" si="71"/>
        <v>0</v>
      </c>
      <c r="NB40" s="4">
        <f t="shared" si="72"/>
        <v>0</v>
      </c>
      <c r="NC40" s="302"/>
      <c r="ND40" s="302"/>
      <c r="NE40" s="302">
        <f t="shared" si="73"/>
        <v>0</v>
      </c>
      <c r="NF40" s="302">
        <f t="shared" si="74"/>
        <v>0</v>
      </c>
      <c r="NG40" s="302"/>
      <c r="NH40" s="302"/>
      <c r="NI40" s="302">
        <f t="shared" si="75"/>
        <v>0</v>
      </c>
      <c r="NJ40" s="302">
        <f t="shared" si="76"/>
        <v>0</v>
      </c>
      <c r="NK40" s="297"/>
      <c r="NL40" s="302"/>
      <c r="NM40" s="302">
        <f t="shared" si="77"/>
        <v>0</v>
      </c>
      <c r="NN40" s="302">
        <f t="shared" si="78"/>
        <v>0</v>
      </c>
      <c r="NO40" s="74">
        <v>3.67</v>
      </c>
      <c r="NP40" s="74"/>
      <c r="NQ40" s="74">
        <v>0</v>
      </c>
      <c r="NR40" s="74"/>
      <c r="NS40" s="74">
        <v>0</v>
      </c>
      <c r="NT40" s="74"/>
      <c r="NU40" s="361">
        <v>2</v>
      </c>
      <c r="NV40" s="361"/>
      <c r="NW40" s="4">
        <f t="shared" si="79"/>
        <v>5.67</v>
      </c>
      <c r="NX40" s="4">
        <f t="shared" si="12"/>
        <v>0</v>
      </c>
      <c r="NY40" s="74">
        <v>9.6</v>
      </c>
      <c r="NZ40" s="74"/>
      <c r="OA40" s="360">
        <v>0.04</v>
      </c>
      <c r="OB40" s="74"/>
      <c r="OC40" s="360">
        <v>0.02</v>
      </c>
      <c r="OD40" s="74"/>
      <c r="OE40" s="74">
        <v>0.01</v>
      </c>
      <c r="OF40" s="74"/>
      <c r="OG40" s="4">
        <f t="shared" si="80"/>
        <v>9.6699999999999982</v>
      </c>
      <c r="OH40" s="4">
        <f t="shared" si="81"/>
        <v>0</v>
      </c>
      <c r="OI40" s="196">
        <v>1.41</v>
      </c>
      <c r="OJ40" s="302"/>
      <c r="OK40" s="354">
        <v>0.48</v>
      </c>
      <c r="OL40" s="302"/>
      <c r="OM40" s="196">
        <v>0.53</v>
      </c>
      <c r="ON40" s="302"/>
      <c r="OO40" s="302">
        <f t="shared" si="82"/>
        <v>1.89</v>
      </c>
      <c r="OP40" s="302">
        <f t="shared" si="83"/>
        <v>0</v>
      </c>
      <c r="OQ40" s="302"/>
      <c r="OR40" s="302"/>
      <c r="OS40" s="302">
        <f t="shared" si="13"/>
        <v>0</v>
      </c>
      <c r="OT40" s="302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/>
      <c r="AB41" s="285"/>
      <c r="AC41" s="8">
        <f t="shared" si="17"/>
        <v>0</v>
      </c>
      <c r="AD41" s="8">
        <f t="shared" si="18"/>
        <v>0</v>
      </c>
      <c r="AE41" s="71">
        <v>0</v>
      </c>
      <c r="AF41" s="71">
        <v>0</v>
      </c>
      <c r="AG41" s="71"/>
      <c r="AH41" s="71"/>
      <c r="AI41" s="122"/>
      <c r="AJ41" s="122"/>
      <c r="AK41" s="326">
        <v>85</v>
      </c>
      <c r="AL41" s="327">
        <v>25.5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85</v>
      </c>
      <c r="AV41" s="4">
        <f t="shared" si="2"/>
        <v>25.5</v>
      </c>
      <c r="AW41" s="78"/>
      <c r="AX41" s="78"/>
      <c r="AY41" s="316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5"/>
      <c r="BH41" s="296"/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8"/>
      <c r="CI41" s="91">
        <v>20.6</v>
      </c>
      <c r="CJ41" s="328">
        <v>6.5</v>
      </c>
      <c r="CK41" s="299"/>
      <c r="CL41" s="299"/>
      <c r="CM41" s="329">
        <v>5.15</v>
      </c>
      <c r="CN41" s="330">
        <v>1.5</v>
      </c>
      <c r="CO41" s="8">
        <f t="shared" si="22"/>
        <v>25.75</v>
      </c>
      <c r="CP41" s="8">
        <f t="shared" si="23"/>
        <v>8</v>
      </c>
      <c r="CQ41" s="350">
        <v>247.40625</v>
      </c>
      <c r="CR41" s="300"/>
      <c r="CS41" s="300"/>
      <c r="CT41" s="301"/>
      <c r="CU41" s="351">
        <v>18.556701030927837</v>
      </c>
      <c r="CV41" s="302"/>
      <c r="CW41" s="352">
        <v>63.814432989690722</v>
      </c>
      <c r="CX41" s="301"/>
      <c r="CY41" s="301"/>
      <c r="CZ41" s="301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31">
        <v>42.371134020618562</v>
      </c>
      <c r="DL41" s="331">
        <v>14.123711340206187</v>
      </c>
      <c r="DM41" s="78">
        <f t="shared" si="28"/>
        <v>42.371134020618562</v>
      </c>
      <c r="DN41" s="78">
        <f t="shared" si="29"/>
        <v>14.123711340206187</v>
      </c>
      <c r="DO41" s="331">
        <v>41.1</v>
      </c>
      <c r="DP41" s="331">
        <v>13.700000000000001</v>
      </c>
      <c r="DQ41" s="332"/>
      <c r="DR41" s="332"/>
      <c r="DS41" s="8"/>
      <c r="DT41" s="8"/>
      <c r="DU41" s="303"/>
      <c r="DV41" s="304"/>
      <c r="DW41" s="304"/>
      <c r="DX41" s="304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3">
        <v>40.21</v>
      </c>
      <c r="EH41" s="334">
        <v>10.0525</v>
      </c>
      <c r="EI41" s="94">
        <v>154.63917525773195</v>
      </c>
      <c r="EJ41" s="94">
        <v>38.659793814432987</v>
      </c>
      <c r="EK41" s="329">
        <v>53.608247422680414</v>
      </c>
      <c r="EL41" s="335">
        <v>13.402061855670103</v>
      </c>
      <c r="EM41" s="336"/>
      <c r="EN41" s="336"/>
      <c r="EO41" s="336"/>
      <c r="EP41" s="336"/>
      <c r="EQ41" s="8">
        <f t="shared" si="31"/>
        <v>248.45742268041238</v>
      </c>
      <c r="ER41" s="8">
        <f t="shared" si="32"/>
        <v>62.114355670103095</v>
      </c>
      <c r="ES41" s="302"/>
      <c r="ET41" s="302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3">
        <v>36</v>
      </c>
      <c r="FB41" s="337">
        <v>0</v>
      </c>
      <c r="FC41" s="114">
        <v>37</v>
      </c>
      <c r="FD41" s="330">
        <v>0</v>
      </c>
      <c r="FE41" s="8"/>
      <c r="FF41" s="8"/>
      <c r="FG41" s="306"/>
      <c r="FH41" s="307"/>
      <c r="FI41" s="8"/>
      <c r="FJ41" s="8"/>
      <c r="FK41" s="8"/>
      <c r="FL41" s="8"/>
      <c r="FM41" s="330"/>
      <c r="FN41" s="330"/>
      <c r="FO41" s="4"/>
      <c r="FP41" s="8"/>
      <c r="FQ41" s="308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9"/>
      <c r="GJ41" s="309"/>
      <c r="GK41" s="297"/>
      <c r="GL41" s="297"/>
      <c r="GM41" s="310"/>
      <c r="GN41" s="311"/>
      <c r="GO41" s="299"/>
      <c r="GP41" s="312"/>
      <c r="GQ41" s="312"/>
      <c r="GR41" s="312"/>
      <c r="GS41" s="311"/>
      <c r="GT41" s="311"/>
      <c r="GU41" s="311"/>
      <c r="GV41" s="311"/>
      <c r="GW41" s="311"/>
      <c r="GX41" s="311"/>
      <c r="GY41" s="311"/>
      <c r="GZ41" s="311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4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3.3</v>
      </c>
      <c r="HZ41" s="338">
        <v>0.82499999999999996</v>
      </c>
      <c r="IA41" s="313"/>
      <c r="IB41" s="305"/>
      <c r="IC41" s="340">
        <v>12</v>
      </c>
      <c r="ID41" s="130">
        <v>3</v>
      </c>
      <c r="IE41" s="314"/>
      <c r="IF41" s="314"/>
      <c r="IG41" s="8">
        <f t="shared" si="84"/>
        <v>15.3</v>
      </c>
      <c r="IH41" s="8">
        <f t="shared" si="45"/>
        <v>3.8250000000000002</v>
      </c>
      <c r="II41" s="8"/>
      <c r="IJ41" s="8"/>
      <c r="IK41" s="8"/>
      <c r="IL41" s="8"/>
      <c r="IM41" s="4"/>
      <c r="IN41" s="304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5"/>
      <c r="JD41" s="285"/>
      <c r="JE41" s="8">
        <f t="shared" si="46"/>
        <v>10.31</v>
      </c>
      <c r="JF41" s="8">
        <f t="shared" si="47"/>
        <v>0</v>
      </c>
      <c r="JG41" s="338">
        <v>6.4991000000000003</v>
      </c>
      <c r="JH41" s="338">
        <v>1</v>
      </c>
      <c r="JI41" s="338">
        <v>6.4991000000000003</v>
      </c>
      <c r="JJ41" s="338">
        <v>1</v>
      </c>
      <c r="JK41" s="338">
        <v>51.55</v>
      </c>
      <c r="JL41" s="338">
        <v>11</v>
      </c>
      <c r="JM41" s="91">
        <v>18</v>
      </c>
      <c r="JN41" s="338">
        <v>4</v>
      </c>
      <c r="JO41" s="91">
        <v>0</v>
      </c>
      <c r="JP41" s="338">
        <v>0</v>
      </c>
      <c r="JQ41" s="71">
        <v>0</v>
      </c>
      <c r="JR41" s="285">
        <v>0</v>
      </c>
      <c r="JS41" s="8"/>
      <c r="JT41" s="8"/>
      <c r="JU41" s="8">
        <f t="shared" si="85"/>
        <v>82.548199999999994</v>
      </c>
      <c r="JV41" s="8">
        <f t="shared" si="86"/>
        <v>17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9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341">
        <v>24.38</v>
      </c>
      <c r="LJ41" s="342">
        <v>0</v>
      </c>
      <c r="LK41" s="343">
        <v>24.02</v>
      </c>
      <c r="LL41" s="344">
        <v>0</v>
      </c>
      <c r="LM41" s="343">
        <v>6.6</v>
      </c>
      <c r="LN41" s="346">
        <v>0</v>
      </c>
      <c r="LO41" s="75"/>
      <c r="LP41" s="362"/>
      <c r="LQ41" s="323"/>
      <c r="LR41" s="323"/>
      <c r="LS41" s="4">
        <f t="shared" si="59"/>
        <v>55</v>
      </c>
      <c r="LT41" s="4">
        <f t="shared" si="60"/>
        <v>0</v>
      </c>
      <c r="LU41" s="324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53"/>
      <c r="MD41" s="325"/>
      <c r="ME41" s="75"/>
      <c r="MF41" s="4"/>
      <c r="MG41" s="9"/>
      <c r="MH41" s="4"/>
      <c r="MI41" s="4">
        <f t="shared" si="63"/>
        <v>0</v>
      </c>
      <c r="MJ41" s="4">
        <f t="shared" si="64"/>
        <v>0</v>
      </c>
      <c r="MK41" s="347">
        <v>5.49</v>
      </c>
      <c r="ML41" s="92">
        <v>0</v>
      </c>
      <c r="MM41" s="114">
        <v>3.66</v>
      </c>
      <c r="MN41" s="348">
        <v>0</v>
      </c>
      <c r="MO41" s="4">
        <f t="shared" si="65"/>
        <v>9.15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9">
        <v>0</v>
      </c>
      <c r="NA41" s="4">
        <f t="shared" si="71"/>
        <v>0</v>
      </c>
      <c r="NB41" s="4">
        <f t="shared" si="72"/>
        <v>0</v>
      </c>
      <c r="NC41" s="302"/>
      <c r="ND41" s="302"/>
      <c r="NE41" s="302">
        <f t="shared" si="73"/>
        <v>0</v>
      </c>
      <c r="NF41" s="302">
        <f t="shared" si="74"/>
        <v>0</v>
      </c>
      <c r="NG41" s="302"/>
      <c r="NH41" s="302"/>
      <c r="NI41" s="302">
        <f t="shared" si="75"/>
        <v>0</v>
      </c>
      <c r="NJ41" s="302">
        <f t="shared" si="76"/>
        <v>0</v>
      </c>
      <c r="NK41" s="297"/>
      <c r="NL41" s="302"/>
      <c r="NM41" s="302">
        <f t="shared" si="77"/>
        <v>0</v>
      </c>
      <c r="NN41" s="302">
        <f t="shared" si="78"/>
        <v>0</v>
      </c>
      <c r="NO41" s="74">
        <v>3.67</v>
      </c>
      <c r="NP41" s="74"/>
      <c r="NQ41" s="74">
        <v>0</v>
      </c>
      <c r="NR41" s="74"/>
      <c r="NS41" s="74">
        <v>0</v>
      </c>
      <c r="NT41" s="74"/>
      <c r="NU41" s="361">
        <v>2</v>
      </c>
      <c r="NV41" s="361"/>
      <c r="NW41" s="4">
        <f t="shared" si="79"/>
        <v>5.67</v>
      </c>
      <c r="NX41" s="4">
        <f t="shared" si="12"/>
        <v>0</v>
      </c>
      <c r="NY41" s="74">
        <v>10</v>
      </c>
      <c r="NZ41" s="74"/>
      <c r="OA41" s="360">
        <v>0.15</v>
      </c>
      <c r="OB41" s="74"/>
      <c r="OC41" s="360">
        <v>0.06</v>
      </c>
      <c r="OD41" s="74"/>
      <c r="OE41" s="74">
        <v>0.03</v>
      </c>
      <c r="OF41" s="74"/>
      <c r="OG41" s="4">
        <f t="shared" si="80"/>
        <v>10.24</v>
      </c>
      <c r="OH41" s="4">
        <f t="shared" si="81"/>
        <v>0</v>
      </c>
      <c r="OI41" s="196">
        <v>1.86</v>
      </c>
      <c r="OJ41" s="302"/>
      <c r="OK41" s="354">
        <v>0.64</v>
      </c>
      <c r="OL41" s="302"/>
      <c r="OM41" s="196">
        <v>0.7</v>
      </c>
      <c r="ON41" s="302"/>
      <c r="OO41" s="302">
        <f t="shared" si="82"/>
        <v>2.5</v>
      </c>
      <c r="OP41" s="302">
        <f t="shared" si="83"/>
        <v>0</v>
      </c>
      <c r="OQ41" s="302"/>
      <c r="OR41" s="302"/>
      <c r="OS41" s="302">
        <f t="shared" si="13"/>
        <v>0</v>
      </c>
      <c r="OT41" s="302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/>
      <c r="AB42" s="285"/>
      <c r="AC42" s="8">
        <f t="shared" si="17"/>
        <v>0</v>
      </c>
      <c r="AD42" s="8">
        <f t="shared" si="18"/>
        <v>0</v>
      </c>
      <c r="AE42" s="71">
        <v>0</v>
      </c>
      <c r="AF42" s="71">
        <v>0</v>
      </c>
      <c r="AG42" s="71"/>
      <c r="AH42" s="71"/>
      <c r="AI42" s="122"/>
      <c r="AJ42" s="122"/>
      <c r="AK42" s="326">
        <v>85</v>
      </c>
      <c r="AL42" s="327">
        <v>25.5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85</v>
      </c>
      <c r="AV42" s="4">
        <f t="shared" si="2"/>
        <v>25.5</v>
      </c>
      <c r="AW42" s="78"/>
      <c r="AX42" s="78"/>
      <c r="AY42" s="316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5"/>
      <c r="BH42" s="296"/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8"/>
      <c r="CI42" s="91">
        <v>20.6</v>
      </c>
      <c r="CJ42" s="328">
        <v>6.5</v>
      </c>
      <c r="CK42" s="299"/>
      <c r="CL42" s="299"/>
      <c r="CM42" s="329">
        <v>5.15</v>
      </c>
      <c r="CN42" s="330">
        <v>1.5</v>
      </c>
      <c r="CO42" s="8">
        <f t="shared" si="22"/>
        <v>25.75</v>
      </c>
      <c r="CP42" s="8">
        <f t="shared" si="23"/>
        <v>8</v>
      </c>
      <c r="CQ42" s="350">
        <v>247.40625</v>
      </c>
      <c r="CR42" s="300"/>
      <c r="CS42" s="300"/>
      <c r="CT42" s="301"/>
      <c r="CU42" s="351">
        <v>18.556701030927837</v>
      </c>
      <c r="CV42" s="302"/>
      <c r="CW42" s="352">
        <v>63.814432989690722</v>
      </c>
      <c r="CX42" s="301"/>
      <c r="CY42" s="301"/>
      <c r="CZ42" s="301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31">
        <v>42.371134020618562</v>
      </c>
      <c r="DL42" s="331">
        <v>14.123711340206187</v>
      </c>
      <c r="DM42" s="78">
        <f t="shared" si="28"/>
        <v>42.371134020618562</v>
      </c>
      <c r="DN42" s="78">
        <f t="shared" si="29"/>
        <v>14.123711340206187</v>
      </c>
      <c r="DO42" s="331">
        <v>41.1</v>
      </c>
      <c r="DP42" s="331">
        <v>13.700000000000001</v>
      </c>
      <c r="DQ42" s="332"/>
      <c r="DR42" s="332"/>
      <c r="DS42" s="8"/>
      <c r="DT42" s="8"/>
      <c r="DU42" s="303"/>
      <c r="DV42" s="304"/>
      <c r="DW42" s="304"/>
      <c r="DX42" s="304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3">
        <v>40.21</v>
      </c>
      <c r="EH42" s="334">
        <v>10.0525</v>
      </c>
      <c r="EI42" s="94">
        <v>154.63917525773195</v>
      </c>
      <c r="EJ42" s="94">
        <v>38.659793814432987</v>
      </c>
      <c r="EK42" s="329">
        <v>53.608247422680414</v>
      </c>
      <c r="EL42" s="335">
        <v>13.402061855670103</v>
      </c>
      <c r="EM42" s="336"/>
      <c r="EN42" s="336"/>
      <c r="EO42" s="336"/>
      <c r="EP42" s="336"/>
      <c r="EQ42" s="8">
        <f t="shared" si="31"/>
        <v>248.45742268041238</v>
      </c>
      <c r="ER42" s="8">
        <f t="shared" si="32"/>
        <v>62.114355670103095</v>
      </c>
      <c r="ES42" s="302"/>
      <c r="ET42" s="302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3">
        <v>36</v>
      </c>
      <c r="FB42" s="337">
        <v>0</v>
      </c>
      <c r="FC42" s="114">
        <v>37</v>
      </c>
      <c r="FD42" s="330">
        <v>0</v>
      </c>
      <c r="FE42" s="8"/>
      <c r="FF42" s="8"/>
      <c r="FG42" s="306"/>
      <c r="FH42" s="307"/>
      <c r="FI42" s="8"/>
      <c r="FJ42" s="8"/>
      <c r="FK42" s="8"/>
      <c r="FL42" s="8"/>
      <c r="FM42" s="330"/>
      <c r="FN42" s="330"/>
      <c r="FO42" s="4"/>
      <c r="FP42" s="8"/>
      <c r="FQ42" s="308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9"/>
      <c r="GJ42" s="309"/>
      <c r="GK42" s="297"/>
      <c r="GL42" s="297"/>
      <c r="GM42" s="310"/>
      <c r="GN42" s="311"/>
      <c r="GO42" s="299"/>
      <c r="GP42" s="312"/>
      <c r="GQ42" s="312"/>
      <c r="GR42" s="312"/>
      <c r="GS42" s="311"/>
      <c r="GT42" s="311"/>
      <c r="GU42" s="311"/>
      <c r="GV42" s="311"/>
      <c r="GW42" s="311"/>
      <c r="GX42" s="311"/>
      <c r="GY42" s="311"/>
      <c r="GZ42" s="311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4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3.3</v>
      </c>
      <c r="HZ42" s="338">
        <v>0.82499999999999996</v>
      </c>
      <c r="IA42" s="313"/>
      <c r="IB42" s="305"/>
      <c r="IC42" s="340">
        <v>12</v>
      </c>
      <c r="ID42" s="130">
        <v>3</v>
      </c>
      <c r="IE42" s="314"/>
      <c r="IF42" s="314"/>
      <c r="IG42" s="8">
        <f t="shared" si="84"/>
        <v>15.3</v>
      </c>
      <c r="IH42" s="8">
        <f t="shared" si="45"/>
        <v>3.8250000000000002</v>
      </c>
      <c r="II42" s="8"/>
      <c r="IJ42" s="8"/>
      <c r="IK42" s="8"/>
      <c r="IL42" s="8"/>
      <c r="IM42" s="4"/>
      <c r="IN42" s="304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5"/>
      <c r="JD42" s="285"/>
      <c r="JE42" s="8">
        <f t="shared" si="46"/>
        <v>10.31</v>
      </c>
      <c r="JF42" s="8">
        <f t="shared" si="47"/>
        <v>0</v>
      </c>
      <c r="JG42" s="338">
        <v>6.4991000000000003</v>
      </c>
      <c r="JH42" s="338">
        <v>1</v>
      </c>
      <c r="JI42" s="338">
        <v>6.4991000000000003</v>
      </c>
      <c r="JJ42" s="338">
        <v>1</v>
      </c>
      <c r="JK42" s="338">
        <v>51.55</v>
      </c>
      <c r="JL42" s="338">
        <v>11</v>
      </c>
      <c r="JM42" s="91">
        <v>18</v>
      </c>
      <c r="JN42" s="338">
        <v>4</v>
      </c>
      <c r="JO42" s="91">
        <v>0</v>
      </c>
      <c r="JP42" s="338">
        <v>0</v>
      </c>
      <c r="JQ42" s="71">
        <v>0</v>
      </c>
      <c r="JR42" s="285">
        <v>0</v>
      </c>
      <c r="JS42" s="8"/>
      <c r="JT42" s="8"/>
      <c r="JU42" s="8">
        <f t="shared" si="85"/>
        <v>82.548199999999994</v>
      </c>
      <c r="JV42" s="8">
        <f t="shared" si="86"/>
        <v>17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9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341">
        <v>24.38</v>
      </c>
      <c r="LJ42" s="342">
        <v>0</v>
      </c>
      <c r="LK42" s="343">
        <v>24.02</v>
      </c>
      <c r="LL42" s="344">
        <v>0</v>
      </c>
      <c r="LM42" s="343">
        <v>6.6</v>
      </c>
      <c r="LN42" s="346">
        <v>0</v>
      </c>
      <c r="LO42" s="75"/>
      <c r="LP42" s="362"/>
      <c r="LQ42" s="323"/>
      <c r="LR42" s="323"/>
      <c r="LS42" s="4">
        <f t="shared" si="59"/>
        <v>55</v>
      </c>
      <c r="LT42" s="4">
        <f t="shared" si="60"/>
        <v>0</v>
      </c>
      <c r="LU42" s="324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53"/>
      <c r="MD42" s="325"/>
      <c r="ME42" s="75"/>
      <c r="MF42" s="4"/>
      <c r="MG42" s="9"/>
      <c r="MH42" s="4"/>
      <c r="MI42" s="4">
        <f t="shared" si="63"/>
        <v>0</v>
      </c>
      <c r="MJ42" s="4">
        <f t="shared" si="64"/>
        <v>0</v>
      </c>
      <c r="MK42" s="347">
        <v>6.21</v>
      </c>
      <c r="ML42" s="92">
        <v>0</v>
      </c>
      <c r="MM42" s="114">
        <v>4.1399999999999997</v>
      </c>
      <c r="MN42" s="348">
        <v>0</v>
      </c>
      <c r="MO42" s="4">
        <f t="shared" si="65"/>
        <v>10.35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9">
        <v>0</v>
      </c>
      <c r="NA42" s="4">
        <f t="shared" si="71"/>
        <v>0</v>
      </c>
      <c r="NB42" s="4">
        <f t="shared" si="72"/>
        <v>0</v>
      </c>
      <c r="NC42" s="302"/>
      <c r="ND42" s="302"/>
      <c r="NE42" s="302">
        <f t="shared" si="73"/>
        <v>0</v>
      </c>
      <c r="NF42" s="302">
        <f t="shared" si="74"/>
        <v>0</v>
      </c>
      <c r="NG42" s="302"/>
      <c r="NH42" s="302"/>
      <c r="NI42" s="302">
        <f t="shared" si="75"/>
        <v>0</v>
      </c>
      <c r="NJ42" s="302">
        <f t="shared" si="76"/>
        <v>0</v>
      </c>
      <c r="NK42" s="297"/>
      <c r="NL42" s="302"/>
      <c r="NM42" s="302">
        <f t="shared" si="77"/>
        <v>0</v>
      </c>
      <c r="NN42" s="302">
        <f t="shared" si="78"/>
        <v>0</v>
      </c>
      <c r="NO42" s="74">
        <v>3.67</v>
      </c>
      <c r="NP42" s="74"/>
      <c r="NQ42" s="74">
        <v>0</v>
      </c>
      <c r="NR42" s="74"/>
      <c r="NS42" s="74">
        <v>0</v>
      </c>
      <c r="NT42" s="74"/>
      <c r="NU42" s="361">
        <v>2</v>
      </c>
      <c r="NV42" s="361"/>
      <c r="NW42" s="4">
        <f t="shared" si="79"/>
        <v>5.67</v>
      </c>
      <c r="NX42" s="4">
        <f t="shared" si="12"/>
        <v>0</v>
      </c>
      <c r="NY42" s="74">
        <v>10</v>
      </c>
      <c r="NZ42" s="74"/>
      <c r="OA42" s="360">
        <v>0.49</v>
      </c>
      <c r="OB42" s="74"/>
      <c r="OC42" s="360">
        <v>0.21</v>
      </c>
      <c r="OD42" s="74"/>
      <c r="OE42" s="74">
        <v>0.1</v>
      </c>
      <c r="OF42" s="74"/>
      <c r="OG42" s="4">
        <f t="shared" si="80"/>
        <v>10.8</v>
      </c>
      <c r="OH42" s="4">
        <f t="shared" si="81"/>
        <v>0</v>
      </c>
      <c r="OI42" s="196">
        <v>2.42</v>
      </c>
      <c r="OJ42" s="302"/>
      <c r="OK42" s="354">
        <v>0.83</v>
      </c>
      <c r="OL42" s="302"/>
      <c r="OM42" s="196">
        <v>0.91</v>
      </c>
      <c r="ON42" s="302"/>
      <c r="OO42" s="302">
        <f t="shared" si="82"/>
        <v>3.25</v>
      </c>
      <c r="OP42" s="302">
        <f t="shared" si="83"/>
        <v>0</v>
      </c>
      <c r="OQ42" s="302"/>
      <c r="OR42" s="302"/>
      <c r="OS42" s="302">
        <f t="shared" si="13"/>
        <v>0</v>
      </c>
      <c r="OT42" s="302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/>
      <c r="AB43" s="285"/>
      <c r="AC43" s="8">
        <f t="shared" si="17"/>
        <v>0</v>
      </c>
      <c r="AD43" s="8">
        <f t="shared" si="18"/>
        <v>0</v>
      </c>
      <c r="AE43" s="71">
        <v>10</v>
      </c>
      <c r="AF43" s="71">
        <v>3</v>
      </c>
      <c r="AG43" s="71"/>
      <c r="AH43" s="71"/>
      <c r="AI43" s="122"/>
      <c r="AJ43" s="122"/>
      <c r="AK43" s="326">
        <v>60</v>
      </c>
      <c r="AL43" s="327">
        <v>18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70</v>
      </c>
      <c r="AV43" s="4">
        <f t="shared" ref="AV43:AV74" si="90">AF43+AH43+AJ43+AL43+AN43+AP43+AR43+AT43</f>
        <v>21</v>
      </c>
      <c r="AW43" s="78"/>
      <c r="AX43" s="78"/>
      <c r="AY43" s="316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5"/>
      <c r="BH43" s="296"/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8"/>
      <c r="CI43" s="91">
        <v>20.6</v>
      </c>
      <c r="CJ43" s="328">
        <v>6.5</v>
      </c>
      <c r="CK43" s="299"/>
      <c r="CL43" s="299"/>
      <c r="CM43" s="329">
        <v>5.15</v>
      </c>
      <c r="CN43" s="330">
        <v>1.5</v>
      </c>
      <c r="CO43" s="8">
        <f t="shared" si="22"/>
        <v>25.75</v>
      </c>
      <c r="CP43" s="8">
        <f t="shared" si="23"/>
        <v>8</v>
      </c>
      <c r="CQ43" s="350">
        <v>247.40625</v>
      </c>
      <c r="CR43" s="300"/>
      <c r="CS43" s="300"/>
      <c r="CT43" s="301"/>
      <c r="CU43" s="351">
        <v>18.556701030927837</v>
      </c>
      <c r="CV43" s="302"/>
      <c r="CW43" s="352">
        <v>63.814432989690722</v>
      </c>
      <c r="CX43" s="301"/>
      <c r="CY43" s="301"/>
      <c r="CZ43" s="301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31">
        <v>42.371134020618562</v>
      </c>
      <c r="DL43" s="331">
        <v>14.123711340206187</v>
      </c>
      <c r="DM43" s="78">
        <f t="shared" si="28"/>
        <v>42.371134020618562</v>
      </c>
      <c r="DN43" s="78">
        <f t="shared" si="29"/>
        <v>14.123711340206187</v>
      </c>
      <c r="DO43" s="331">
        <v>41.1</v>
      </c>
      <c r="DP43" s="331">
        <v>13.700000000000001</v>
      </c>
      <c r="DQ43" s="332"/>
      <c r="DR43" s="332"/>
      <c r="DS43" s="8"/>
      <c r="DT43" s="8"/>
      <c r="DU43" s="303"/>
      <c r="DV43" s="304"/>
      <c r="DW43" s="304"/>
      <c r="DX43" s="304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3">
        <v>40.21</v>
      </c>
      <c r="EH43" s="334">
        <v>10.0525</v>
      </c>
      <c r="EI43" s="94">
        <v>154.63917525773195</v>
      </c>
      <c r="EJ43" s="94">
        <v>38.659793814432987</v>
      </c>
      <c r="EK43" s="329">
        <v>53.608247422680414</v>
      </c>
      <c r="EL43" s="335">
        <v>13.402061855670103</v>
      </c>
      <c r="EM43" s="336"/>
      <c r="EN43" s="336"/>
      <c r="EO43" s="336"/>
      <c r="EP43" s="336"/>
      <c r="EQ43" s="8">
        <f t="shared" si="31"/>
        <v>248.45742268041238</v>
      </c>
      <c r="ER43" s="8">
        <f t="shared" si="32"/>
        <v>62.114355670103095</v>
      </c>
      <c r="ES43" s="302"/>
      <c r="ET43" s="302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3">
        <v>36</v>
      </c>
      <c r="FB43" s="337">
        <v>0</v>
      </c>
      <c r="FC43" s="114">
        <v>0</v>
      </c>
      <c r="FD43" s="330">
        <v>0</v>
      </c>
      <c r="FE43" s="8"/>
      <c r="FF43" s="8"/>
      <c r="FG43" s="306"/>
      <c r="FH43" s="307"/>
      <c r="FI43" s="8"/>
      <c r="FJ43" s="8"/>
      <c r="FK43" s="8"/>
      <c r="FL43" s="8"/>
      <c r="FM43" s="330"/>
      <c r="FN43" s="330"/>
      <c r="FO43" s="4"/>
      <c r="FP43" s="8"/>
      <c r="FQ43" s="308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9"/>
      <c r="GJ43" s="309"/>
      <c r="GK43" s="297"/>
      <c r="GL43" s="297"/>
      <c r="GM43" s="310"/>
      <c r="GN43" s="311"/>
      <c r="GO43" s="299"/>
      <c r="GP43" s="312"/>
      <c r="GQ43" s="312"/>
      <c r="GR43" s="312"/>
      <c r="GS43" s="311"/>
      <c r="GT43" s="311"/>
      <c r="GU43" s="311"/>
      <c r="GV43" s="311"/>
      <c r="GW43" s="311"/>
      <c r="GX43" s="311"/>
      <c r="GY43" s="311"/>
      <c r="GZ43" s="311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4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3.3</v>
      </c>
      <c r="HZ43" s="338">
        <v>0.82499999999999996</v>
      </c>
      <c r="IA43" s="313"/>
      <c r="IB43" s="305"/>
      <c r="IC43" s="340">
        <v>12</v>
      </c>
      <c r="ID43" s="130">
        <v>3</v>
      </c>
      <c r="IE43" s="314"/>
      <c r="IF43" s="314"/>
      <c r="IG43" s="8">
        <f t="shared" si="84"/>
        <v>15.3</v>
      </c>
      <c r="IH43" s="8">
        <f t="shared" si="45"/>
        <v>3.8250000000000002</v>
      </c>
      <c r="II43" s="8"/>
      <c r="IJ43" s="8"/>
      <c r="IK43" s="8"/>
      <c r="IL43" s="8"/>
      <c r="IM43" s="4"/>
      <c r="IN43" s="304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5"/>
      <c r="JD43" s="285"/>
      <c r="JE43" s="8">
        <f t="shared" si="46"/>
        <v>10.31</v>
      </c>
      <c r="JF43" s="8">
        <f t="shared" si="47"/>
        <v>0</v>
      </c>
      <c r="JG43" s="338">
        <v>6.4991000000000003</v>
      </c>
      <c r="JH43" s="338">
        <v>1</v>
      </c>
      <c r="JI43" s="338">
        <v>6.4991000000000003</v>
      </c>
      <c r="JJ43" s="338">
        <v>1</v>
      </c>
      <c r="JK43" s="338">
        <v>51.55</v>
      </c>
      <c r="JL43" s="338">
        <v>11</v>
      </c>
      <c r="JM43" s="91">
        <v>18</v>
      </c>
      <c r="JN43" s="338">
        <v>4</v>
      </c>
      <c r="JO43" s="91">
        <v>0</v>
      </c>
      <c r="JP43" s="338">
        <v>0</v>
      </c>
      <c r="JQ43" s="71">
        <v>0</v>
      </c>
      <c r="JR43" s="285">
        <v>0</v>
      </c>
      <c r="JS43" s="8"/>
      <c r="JT43" s="8"/>
      <c r="JU43" s="8">
        <f t="shared" si="85"/>
        <v>82.548199999999994</v>
      </c>
      <c r="JV43" s="8">
        <f t="shared" si="86"/>
        <v>17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9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41">
        <v>25</v>
      </c>
      <c r="LJ43" s="342">
        <v>0</v>
      </c>
      <c r="LK43" s="343">
        <v>18.87</v>
      </c>
      <c r="LL43" s="344">
        <v>0</v>
      </c>
      <c r="LM43" s="343">
        <v>5.9820000000000002</v>
      </c>
      <c r="LN43" s="346">
        <v>0</v>
      </c>
      <c r="LO43" s="75"/>
      <c r="LP43" s="362"/>
      <c r="LQ43" s="323"/>
      <c r="LR43" s="323"/>
      <c r="LS43" s="4">
        <f t="shared" si="59"/>
        <v>49.852000000000004</v>
      </c>
      <c r="LT43" s="4">
        <f t="shared" si="60"/>
        <v>0</v>
      </c>
      <c r="LU43" s="324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53"/>
      <c r="MD43" s="325"/>
      <c r="ME43" s="75"/>
      <c r="MF43" s="4"/>
      <c r="MG43" s="9"/>
      <c r="MH43" s="4"/>
      <c r="MI43" s="4">
        <f t="shared" si="63"/>
        <v>0</v>
      </c>
      <c r="MJ43" s="4">
        <f t="shared" si="64"/>
        <v>0</v>
      </c>
      <c r="MK43" s="347">
        <v>6.75</v>
      </c>
      <c r="ML43" s="92">
        <v>0</v>
      </c>
      <c r="MM43" s="114">
        <v>4.5</v>
      </c>
      <c r="MN43" s="348">
        <v>0</v>
      </c>
      <c r="MO43" s="4">
        <f t="shared" si="65"/>
        <v>11.25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9">
        <v>0</v>
      </c>
      <c r="NA43" s="4">
        <f t="shared" si="71"/>
        <v>0</v>
      </c>
      <c r="NB43" s="4">
        <f t="shared" si="72"/>
        <v>0</v>
      </c>
      <c r="NC43" s="302"/>
      <c r="ND43" s="302"/>
      <c r="NE43" s="302">
        <f t="shared" si="73"/>
        <v>0</v>
      </c>
      <c r="NF43" s="302">
        <f t="shared" si="74"/>
        <v>0</v>
      </c>
      <c r="NG43" s="302"/>
      <c r="NH43" s="302"/>
      <c r="NI43" s="302">
        <f t="shared" si="75"/>
        <v>0</v>
      </c>
      <c r="NJ43" s="302">
        <f t="shared" si="76"/>
        <v>0</v>
      </c>
      <c r="NK43" s="297"/>
      <c r="NL43" s="302"/>
      <c r="NM43" s="302">
        <f t="shared" si="77"/>
        <v>0</v>
      </c>
      <c r="NN43" s="302">
        <f t="shared" si="78"/>
        <v>0</v>
      </c>
      <c r="NO43" s="74">
        <v>3.67</v>
      </c>
      <c r="NP43" s="74"/>
      <c r="NQ43" s="74">
        <v>0</v>
      </c>
      <c r="NR43" s="74"/>
      <c r="NS43" s="74">
        <v>0</v>
      </c>
      <c r="NT43" s="74"/>
      <c r="NU43" s="361">
        <v>2</v>
      </c>
      <c r="NV43" s="361"/>
      <c r="NW43" s="4">
        <f t="shared" si="79"/>
        <v>5.67</v>
      </c>
      <c r="NX43" s="4">
        <f t="shared" ref="NX43:NX74" si="100">NP43+NR43+NT43</f>
        <v>0</v>
      </c>
      <c r="NY43" s="74">
        <v>10</v>
      </c>
      <c r="NZ43" s="74"/>
      <c r="OA43" s="360">
        <v>3.43</v>
      </c>
      <c r="OB43" s="74"/>
      <c r="OC43" s="360">
        <v>1.47</v>
      </c>
      <c r="OD43" s="74"/>
      <c r="OE43" s="74">
        <v>0.73</v>
      </c>
      <c r="OF43" s="74"/>
      <c r="OG43" s="4">
        <f t="shared" si="80"/>
        <v>15.63</v>
      </c>
      <c r="OH43" s="4">
        <f t="shared" si="81"/>
        <v>0</v>
      </c>
      <c r="OI43" s="196">
        <v>2.84</v>
      </c>
      <c r="OJ43" s="302"/>
      <c r="OK43" s="354">
        <v>0.98</v>
      </c>
      <c r="OL43" s="302"/>
      <c r="OM43" s="196">
        <v>1.06</v>
      </c>
      <c r="ON43" s="302"/>
      <c r="OO43" s="302">
        <f t="shared" si="82"/>
        <v>3.82</v>
      </c>
      <c r="OP43" s="302">
        <f t="shared" si="83"/>
        <v>0</v>
      </c>
      <c r="OQ43" s="302"/>
      <c r="OR43" s="302"/>
      <c r="OS43" s="302">
        <f t="shared" ref="OS43:OS74" si="101">OQ43</f>
        <v>0</v>
      </c>
      <c r="OT43" s="302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/>
      <c r="AB44" s="285"/>
      <c r="AC44" s="8">
        <f t="shared" si="17"/>
        <v>0</v>
      </c>
      <c r="AD44" s="8">
        <f t="shared" si="18"/>
        <v>0</v>
      </c>
      <c r="AE44" s="71">
        <v>10</v>
      </c>
      <c r="AF44" s="71">
        <v>3</v>
      </c>
      <c r="AG44" s="71"/>
      <c r="AH44" s="71"/>
      <c r="AI44" s="122"/>
      <c r="AJ44" s="122"/>
      <c r="AK44" s="326">
        <v>60</v>
      </c>
      <c r="AL44" s="327">
        <v>18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70</v>
      </c>
      <c r="AV44" s="4">
        <f t="shared" si="90"/>
        <v>21</v>
      </c>
      <c r="AW44" s="78"/>
      <c r="AX44" s="78"/>
      <c r="AY44" s="316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5"/>
      <c r="BH44" s="296"/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8"/>
      <c r="CI44" s="91">
        <v>20.6</v>
      </c>
      <c r="CJ44" s="328">
        <v>6.5</v>
      </c>
      <c r="CK44" s="299"/>
      <c r="CL44" s="299"/>
      <c r="CM44" s="329">
        <v>5.15</v>
      </c>
      <c r="CN44" s="330">
        <v>1.5</v>
      </c>
      <c r="CO44" s="8">
        <f t="shared" si="22"/>
        <v>25.75</v>
      </c>
      <c r="CP44" s="8">
        <f t="shared" si="23"/>
        <v>8</v>
      </c>
      <c r="CQ44" s="350">
        <v>247.40625</v>
      </c>
      <c r="CR44" s="300"/>
      <c r="CS44" s="300"/>
      <c r="CT44" s="301"/>
      <c r="CU44" s="351">
        <v>18.556701030927837</v>
      </c>
      <c r="CV44" s="302"/>
      <c r="CW44" s="352">
        <v>63.814432989690722</v>
      </c>
      <c r="CX44" s="301"/>
      <c r="CY44" s="301"/>
      <c r="CZ44" s="301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31">
        <v>42.371134020618562</v>
      </c>
      <c r="DL44" s="331">
        <v>14.123711340206187</v>
      </c>
      <c r="DM44" s="78">
        <f t="shared" si="28"/>
        <v>42.371134020618562</v>
      </c>
      <c r="DN44" s="78">
        <f t="shared" si="29"/>
        <v>14.123711340206187</v>
      </c>
      <c r="DO44" s="331">
        <v>41.1</v>
      </c>
      <c r="DP44" s="331">
        <v>13.700000000000001</v>
      </c>
      <c r="DQ44" s="332"/>
      <c r="DR44" s="332"/>
      <c r="DS44" s="8"/>
      <c r="DT44" s="8"/>
      <c r="DU44" s="303"/>
      <c r="DV44" s="304"/>
      <c r="DW44" s="304"/>
      <c r="DX44" s="304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3">
        <v>40.21</v>
      </c>
      <c r="EH44" s="334">
        <v>10.0525</v>
      </c>
      <c r="EI44" s="94">
        <v>154.63917525773195</v>
      </c>
      <c r="EJ44" s="94">
        <v>38.659793814432987</v>
      </c>
      <c r="EK44" s="329">
        <v>53.608247422680414</v>
      </c>
      <c r="EL44" s="335">
        <v>13.402061855670103</v>
      </c>
      <c r="EM44" s="336"/>
      <c r="EN44" s="336"/>
      <c r="EO44" s="336"/>
      <c r="EP44" s="336"/>
      <c r="EQ44" s="8">
        <f t="shared" si="31"/>
        <v>248.45742268041238</v>
      </c>
      <c r="ER44" s="8">
        <f t="shared" ref="ER44:ER75" si="104">EF44+EH44+EJ44+EL44</f>
        <v>62.114355670103095</v>
      </c>
      <c r="ES44" s="302"/>
      <c r="ET44" s="302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3">
        <v>36</v>
      </c>
      <c r="FB44" s="337">
        <v>0</v>
      </c>
      <c r="FC44" s="114">
        <v>0</v>
      </c>
      <c r="FD44" s="330">
        <v>0</v>
      </c>
      <c r="FE44" s="8"/>
      <c r="FF44" s="8"/>
      <c r="FG44" s="306"/>
      <c r="FH44" s="307"/>
      <c r="FI44" s="8"/>
      <c r="FJ44" s="8"/>
      <c r="FK44" s="8"/>
      <c r="FL44" s="8"/>
      <c r="FM44" s="330"/>
      <c r="FN44" s="330"/>
      <c r="FO44" s="4"/>
      <c r="FP44" s="8"/>
      <c r="FQ44" s="308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9"/>
      <c r="GJ44" s="309"/>
      <c r="GK44" s="297"/>
      <c r="GL44" s="297"/>
      <c r="GM44" s="310"/>
      <c r="GN44" s="311"/>
      <c r="GO44" s="299"/>
      <c r="GP44" s="312"/>
      <c r="GQ44" s="312"/>
      <c r="GR44" s="312"/>
      <c r="GS44" s="311"/>
      <c r="GT44" s="311"/>
      <c r="GU44" s="311"/>
      <c r="GV44" s="311"/>
      <c r="GW44" s="311"/>
      <c r="GX44" s="311"/>
      <c r="GY44" s="311"/>
      <c r="GZ44" s="311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4"/>
      <c r="HO44" s="8">
        <f t="shared" si="41"/>
        <v>0</v>
      </c>
      <c r="HP44" s="8">
        <f t="shared" si="42"/>
        <v>0</v>
      </c>
      <c r="HQ44" s="91">
        <v>400</v>
      </c>
      <c r="HR44" s="285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3.3</v>
      </c>
      <c r="HZ44" s="338">
        <v>0.82499999999999996</v>
      </c>
      <c r="IA44" s="313"/>
      <c r="IB44" s="305"/>
      <c r="IC44" s="340">
        <v>12</v>
      </c>
      <c r="ID44" s="130">
        <v>3</v>
      </c>
      <c r="IE44" s="314"/>
      <c r="IF44" s="314"/>
      <c r="IG44" s="8">
        <f t="shared" si="84"/>
        <v>15.3</v>
      </c>
      <c r="IH44" s="8">
        <f t="shared" si="45"/>
        <v>3.8250000000000002</v>
      </c>
      <c r="II44" s="8"/>
      <c r="IJ44" s="8"/>
      <c r="IK44" s="8"/>
      <c r="IL44" s="8"/>
      <c r="IM44" s="4"/>
      <c r="IN44" s="304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5"/>
      <c r="JD44" s="285"/>
      <c r="JE44" s="8">
        <f t="shared" si="46"/>
        <v>10.31</v>
      </c>
      <c r="JF44" s="8">
        <f t="shared" si="47"/>
        <v>0</v>
      </c>
      <c r="JG44" s="338">
        <v>6.4991000000000003</v>
      </c>
      <c r="JH44" s="338">
        <v>1</v>
      </c>
      <c r="JI44" s="338">
        <v>6.4991000000000003</v>
      </c>
      <c r="JJ44" s="338">
        <v>1</v>
      </c>
      <c r="JK44" s="338">
        <v>51.55</v>
      </c>
      <c r="JL44" s="338">
        <v>11</v>
      </c>
      <c r="JM44" s="91">
        <v>18</v>
      </c>
      <c r="JN44" s="338">
        <v>4</v>
      </c>
      <c r="JO44" s="91">
        <v>0</v>
      </c>
      <c r="JP44" s="338">
        <v>0</v>
      </c>
      <c r="JQ44" s="71">
        <v>0</v>
      </c>
      <c r="JR44" s="285">
        <v>0</v>
      </c>
      <c r="JS44" s="8"/>
      <c r="JT44" s="8"/>
      <c r="JU44" s="8">
        <f t="shared" si="85"/>
        <v>82.548199999999994</v>
      </c>
      <c r="JV44" s="8">
        <f t="shared" si="86"/>
        <v>17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9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41">
        <v>25</v>
      </c>
      <c r="LJ44" s="342">
        <v>0</v>
      </c>
      <c r="LK44" s="343">
        <v>13.71</v>
      </c>
      <c r="LL44" s="344">
        <v>0</v>
      </c>
      <c r="LM44" s="343">
        <v>5.2789999999999999</v>
      </c>
      <c r="LN44" s="346">
        <v>0</v>
      </c>
      <c r="LO44" s="75"/>
      <c r="LP44" s="362"/>
      <c r="LQ44" s="323"/>
      <c r="LR44" s="323"/>
      <c r="LS44" s="4">
        <f t="shared" ref="LS44:LS75" si="105">LM44+LK44+LI44+LO44</f>
        <v>43.989000000000004</v>
      </c>
      <c r="LT44" s="4">
        <f t="shared" si="60"/>
        <v>0</v>
      </c>
      <c r="LU44" s="324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53"/>
      <c r="MD44" s="325"/>
      <c r="ME44" s="75"/>
      <c r="MF44" s="4"/>
      <c r="MG44" s="9"/>
      <c r="MH44" s="4"/>
      <c r="MI44" s="4">
        <f t="shared" si="63"/>
        <v>0</v>
      </c>
      <c r="MJ44" s="4">
        <f t="shared" si="64"/>
        <v>0</v>
      </c>
      <c r="MK44" s="347">
        <v>7.5</v>
      </c>
      <c r="ML44" s="92">
        <v>0</v>
      </c>
      <c r="MM44" s="114">
        <v>5</v>
      </c>
      <c r="MN44" s="348">
        <v>0</v>
      </c>
      <c r="MO44" s="4">
        <f t="shared" si="65"/>
        <v>12.5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9">
        <v>0</v>
      </c>
      <c r="NA44" s="4">
        <f t="shared" si="71"/>
        <v>0</v>
      </c>
      <c r="NB44" s="4">
        <f t="shared" si="72"/>
        <v>0</v>
      </c>
      <c r="NC44" s="302"/>
      <c r="ND44" s="302"/>
      <c r="NE44" s="302">
        <f t="shared" si="73"/>
        <v>0</v>
      </c>
      <c r="NF44" s="302">
        <f t="shared" si="74"/>
        <v>0</v>
      </c>
      <c r="NG44" s="302"/>
      <c r="NH44" s="302"/>
      <c r="NI44" s="302">
        <f t="shared" si="75"/>
        <v>0</v>
      </c>
      <c r="NJ44" s="302">
        <f t="shared" si="76"/>
        <v>0</v>
      </c>
      <c r="NK44" s="297"/>
      <c r="NL44" s="302"/>
      <c r="NM44" s="302">
        <f t="shared" si="77"/>
        <v>0</v>
      </c>
      <c r="NN44" s="302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61">
        <v>2</v>
      </c>
      <c r="NV44" s="361"/>
      <c r="NW44" s="4">
        <f t="shared" si="79"/>
        <v>5.67</v>
      </c>
      <c r="NX44" s="4">
        <f t="shared" si="100"/>
        <v>0</v>
      </c>
      <c r="NY44" s="74">
        <v>10</v>
      </c>
      <c r="NZ44" s="74"/>
      <c r="OA44" s="360">
        <v>4.66</v>
      </c>
      <c r="OB44" s="74"/>
      <c r="OC44" s="360">
        <v>2</v>
      </c>
      <c r="OD44" s="74"/>
      <c r="OE44" s="74">
        <v>1</v>
      </c>
      <c r="OF44" s="74"/>
      <c r="OG44" s="4">
        <f t="shared" si="80"/>
        <v>17.66</v>
      </c>
      <c r="OH44" s="4">
        <f t="shared" si="81"/>
        <v>0</v>
      </c>
      <c r="OI44" s="196">
        <v>3.48</v>
      </c>
      <c r="OJ44" s="302"/>
      <c r="OK44" s="354">
        <v>1.2</v>
      </c>
      <c r="OL44" s="302"/>
      <c r="OM44" s="196">
        <v>1.3</v>
      </c>
      <c r="ON44" s="302"/>
      <c r="OO44" s="302">
        <f t="shared" si="82"/>
        <v>4.68</v>
      </c>
      <c r="OP44" s="302">
        <f t="shared" si="83"/>
        <v>0</v>
      </c>
      <c r="OQ44" s="302"/>
      <c r="OR44" s="302"/>
      <c r="OS44" s="302">
        <f t="shared" si="101"/>
        <v>0</v>
      </c>
      <c r="OT44" s="302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/>
      <c r="AB45" s="285"/>
      <c r="AC45" s="8">
        <f t="shared" si="17"/>
        <v>0</v>
      </c>
      <c r="AD45" s="8">
        <f t="shared" si="18"/>
        <v>0</v>
      </c>
      <c r="AE45" s="71">
        <v>10</v>
      </c>
      <c r="AF45" s="71">
        <v>3</v>
      </c>
      <c r="AG45" s="71"/>
      <c r="AH45" s="71"/>
      <c r="AI45" s="122"/>
      <c r="AJ45" s="122"/>
      <c r="AK45" s="326">
        <v>60</v>
      </c>
      <c r="AL45" s="327">
        <v>18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70</v>
      </c>
      <c r="AV45" s="4">
        <f t="shared" si="90"/>
        <v>21</v>
      </c>
      <c r="AW45" s="78"/>
      <c r="AX45" s="78"/>
      <c r="AY45" s="316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5"/>
      <c r="BH45" s="296"/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8"/>
      <c r="CI45" s="91">
        <v>20.6</v>
      </c>
      <c r="CJ45" s="328">
        <v>6.5</v>
      </c>
      <c r="CK45" s="299"/>
      <c r="CL45" s="299"/>
      <c r="CM45" s="329">
        <v>5.15</v>
      </c>
      <c r="CN45" s="330">
        <v>1.5</v>
      </c>
      <c r="CO45" s="8">
        <f t="shared" si="22"/>
        <v>25.75</v>
      </c>
      <c r="CP45" s="8">
        <f t="shared" si="23"/>
        <v>8</v>
      </c>
      <c r="CQ45" s="350">
        <v>247.40625</v>
      </c>
      <c r="CR45" s="300"/>
      <c r="CS45" s="300"/>
      <c r="CT45" s="301"/>
      <c r="CU45" s="351">
        <v>18.556701030927837</v>
      </c>
      <c r="CV45" s="302"/>
      <c r="CW45" s="352">
        <v>63.814432989690722</v>
      </c>
      <c r="CX45" s="301"/>
      <c r="CY45" s="301"/>
      <c r="CZ45" s="301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31">
        <v>42.371134020618562</v>
      </c>
      <c r="DL45" s="331">
        <v>14.123711340206187</v>
      </c>
      <c r="DM45" s="78">
        <f t="shared" si="28"/>
        <v>42.371134020618562</v>
      </c>
      <c r="DN45" s="78">
        <f t="shared" si="29"/>
        <v>14.123711340206187</v>
      </c>
      <c r="DO45" s="331">
        <v>41.1</v>
      </c>
      <c r="DP45" s="331">
        <v>13.700000000000001</v>
      </c>
      <c r="DQ45" s="332"/>
      <c r="DR45" s="332"/>
      <c r="DS45" s="8"/>
      <c r="DT45" s="8"/>
      <c r="DU45" s="303"/>
      <c r="DV45" s="304"/>
      <c r="DW45" s="304"/>
      <c r="DX45" s="304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3">
        <v>40.21</v>
      </c>
      <c r="EH45" s="334">
        <v>10.0525</v>
      </c>
      <c r="EI45" s="94">
        <v>154.63917525773195</v>
      </c>
      <c r="EJ45" s="94">
        <v>38.659793814432987</v>
      </c>
      <c r="EK45" s="329">
        <v>53.608247422680414</v>
      </c>
      <c r="EL45" s="335">
        <v>13.402061855670103</v>
      </c>
      <c r="EM45" s="336"/>
      <c r="EN45" s="336"/>
      <c r="EO45" s="336"/>
      <c r="EP45" s="336"/>
      <c r="EQ45" s="8">
        <f t="shared" si="31"/>
        <v>248.45742268041238</v>
      </c>
      <c r="ER45" s="8">
        <f t="shared" si="104"/>
        <v>62.114355670103095</v>
      </c>
      <c r="ES45" s="302"/>
      <c r="ET45" s="302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3">
        <v>36</v>
      </c>
      <c r="FB45" s="337">
        <v>0</v>
      </c>
      <c r="FC45" s="114">
        <v>0</v>
      </c>
      <c r="FD45" s="330">
        <v>0</v>
      </c>
      <c r="FE45" s="8"/>
      <c r="FF45" s="8"/>
      <c r="FG45" s="306"/>
      <c r="FH45" s="307"/>
      <c r="FI45" s="8"/>
      <c r="FJ45" s="8"/>
      <c r="FK45" s="8"/>
      <c r="FL45" s="8"/>
      <c r="FM45" s="330"/>
      <c r="FN45" s="330"/>
      <c r="FO45" s="4"/>
      <c r="FP45" s="8"/>
      <c r="FQ45" s="308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9"/>
      <c r="GJ45" s="309"/>
      <c r="GK45" s="297"/>
      <c r="GL45" s="297"/>
      <c r="GM45" s="310"/>
      <c r="GN45" s="311"/>
      <c r="GO45" s="299"/>
      <c r="GP45" s="312"/>
      <c r="GQ45" s="312"/>
      <c r="GR45" s="312"/>
      <c r="GS45" s="311"/>
      <c r="GT45" s="311"/>
      <c r="GU45" s="311"/>
      <c r="GV45" s="311"/>
      <c r="GW45" s="311"/>
      <c r="GX45" s="311"/>
      <c r="GY45" s="311"/>
      <c r="GZ45" s="311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4"/>
      <c r="HO45" s="8">
        <f t="shared" si="41"/>
        <v>0</v>
      </c>
      <c r="HP45" s="8">
        <f t="shared" si="42"/>
        <v>0</v>
      </c>
      <c r="HQ45" s="91">
        <v>400</v>
      </c>
      <c r="HR45" s="285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9">
        <v>3.3</v>
      </c>
      <c r="HZ45" s="338">
        <v>0.82499999999999996</v>
      </c>
      <c r="IA45" s="313"/>
      <c r="IB45" s="305"/>
      <c r="IC45" s="340">
        <v>12</v>
      </c>
      <c r="ID45" s="130">
        <v>3</v>
      </c>
      <c r="IE45" s="314"/>
      <c r="IF45" s="314"/>
      <c r="IG45" s="8">
        <f t="shared" si="84"/>
        <v>15.3</v>
      </c>
      <c r="IH45" s="8">
        <f t="shared" si="45"/>
        <v>3.8250000000000002</v>
      </c>
      <c r="II45" s="8"/>
      <c r="IJ45" s="8"/>
      <c r="IK45" s="8"/>
      <c r="IL45" s="8"/>
      <c r="IM45" s="4"/>
      <c r="IN45" s="304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5"/>
      <c r="JD45" s="285"/>
      <c r="JE45" s="8">
        <f t="shared" si="46"/>
        <v>10.31</v>
      </c>
      <c r="JF45" s="8">
        <f t="shared" si="47"/>
        <v>0</v>
      </c>
      <c r="JG45" s="338">
        <v>6.4991000000000003</v>
      </c>
      <c r="JH45" s="338">
        <v>1</v>
      </c>
      <c r="JI45" s="338">
        <v>6.4991000000000003</v>
      </c>
      <c r="JJ45" s="338">
        <v>1</v>
      </c>
      <c r="JK45" s="338">
        <v>51.55</v>
      </c>
      <c r="JL45" s="338">
        <v>11</v>
      </c>
      <c r="JM45" s="91">
        <v>18</v>
      </c>
      <c r="JN45" s="338">
        <v>4</v>
      </c>
      <c r="JO45" s="91">
        <v>0</v>
      </c>
      <c r="JP45" s="338">
        <v>0</v>
      </c>
      <c r="JQ45" s="71">
        <v>0</v>
      </c>
      <c r="JR45" s="285">
        <v>0</v>
      </c>
      <c r="JS45" s="8"/>
      <c r="JT45" s="8"/>
      <c r="JU45" s="8">
        <f t="shared" si="85"/>
        <v>82.548199999999994</v>
      </c>
      <c r="JV45" s="8">
        <f t="shared" si="86"/>
        <v>17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9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41">
        <v>25</v>
      </c>
      <c r="LJ45" s="342">
        <v>0</v>
      </c>
      <c r="LK45" s="343">
        <v>8.56</v>
      </c>
      <c r="LL45" s="344">
        <v>0</v>
      </c>
      <c r="LM45" s="343">
        <v>4.5759999999999996</v>
      </c>
      <c r="LN45" s="346">
        <v>0</v>
      </c>
      <c r="LO45" s="75"/>
      <c r="LP45" s="362"/>
      <c r="LQ45" s="323"/>
      <c r="LR45" s="323"/>
      <c r="LS45" s="4">
        <f t="shared" si="105"/>
        <v>38.135999999999996</v>
      </c>
      <c r="LT45" s="4">
        <f t="shared" si="60"/>
        <v>0</v>
      </c>
      <c r="LU45" s="324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53"/>
      <c r="MD45" s="325"/>
      <c r="ME45" s="75"/>
      <c r="MF45" s="4"/>
      <c r="MG45" s="9"/>
      <c r="MH45" s="4"/>
      <c r="MI45" s="4">
        <f t="shared" si="63"/>
        <v>0</v>
      </c>
      <c r="MJ45" s="4">
        <f t="shared" si="64"/>
        <v>0</v>
      </c>
      <c r="MK45" s="347">
        <v>8.91</v>
      </c>
      <c r="ML45" s="92">
        <v>0</v>
      </c>
      <c r="MM45" s="114">
        <v>5.94</v>
      </c>
      <c r="MN45" s="348">
        <v>0</v>
      </c>
      <c r="MO45" s="4">
        <f t="shared" si="65"/>
        <v>14.850000000000001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9">
        <v>0</v>
      </c>
      <c r="NA45" s="4">
        <f t="shared" si="71"/>
        <v>0</v>
      </c>
      <c r="NB45" s="4">
        <f t="shared" si="72"/>
        <v>0</v>
      </c>
      <c r="NC45" s="302"/>
      <c r="ND45" s="302"/>
      <c r="NE45" s="302">
        <f t="shared" si="73"/>
        <v>0</v>
      </c>
      <c r="NF45" s="302">
        <f t="shared" si="74"/>
        <v>0</v>
      </c>
      <c r="NG45" s="302"/>
      <c r="NH45" s="302"/>
      <c r="NI45" s="302">
        <f t="shared" si="75"/>
        <v>0</v>
      </c>
      <c r="NJ45" s="302">
        <f t="shared" si="76"/>
        <v>0</v>
      </c>
      <c r="NK45" s="297"/>
      <c r="NL45" s="302"/>
      <c r="NM45" s="302">
        <f t="shared" si="77"/>
        <v>0</v>
      </c>
      <c r="NN45" s="302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61">
        <v>2</v>
      </c>
      <c r="NV45" s="361"/>
      <c r="NW45" s="4">
        <f t="shared" si="79"/>
        <v>5.67</v>
      </c>
      <c r="NX45" s="4">
        <f t="shared" si="100"/>
        <v>0</v>
      </c>
      <c r="NY45" s="74">
        <v>10</v>
      </c>
      <c r="NZ45" s="74"/>
      <c r="OA45" s="360">
        <v>4.66</v>
      </c>
      <c r="OB45" s="74"/>
      <c r="OC45" s="360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3.89</v>
      </c>
      <c r="OJ45" s="302"/>
      <c r="OK45" s="354">
        <v>1.34</v>
      </c>
      <c r="OL45" s="302"/>
      <c r="OM45" s="196">
        <v>1.46</v>
      </c>
      <c r="ON45" s="302"/>
      <c r="OO45" s="302">
        <f t="shared" si="82"/>
        <v>5.23</v>
      </c>
      <c r="OP45" s="302">
        <f t="shared" si="83"/>
        <v>0</v>
      </c>
      <c r="OQ45" s="302"/>
      <c r="OR45" s="302"/>
      <c r="OS45" s="302">
        <f t="shared" si="101"/>
        <v>0</v>
      </c>
      <c r="OT45" s="302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/>
      <c r="AB46" s="285"/>
      <c r="AC46" s="8">
        <f t="shared" si="17"/>
        <v>0</v>
      </c>
      <c r="AD46" s="8">
        <f t="shared" si="18"/>
        <v>0</v>
      </c>
      <c r="AE46" s="71">
        <v>10</v>
      </c>
      <c r="AF46" s="71">
        <v>3</v>
      </c>
      <c r="AG46" s="71"/>
      <c r="AH46" s="71"/>
      <c r="AI46" s="122"/>
      <c r="AJ46" s="122"/>
      <c r="AK46" s="326">
        <v>60</v>
      </c>
      <c r="AL46" s="327">
        <v>18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70</v>
      </c>
      <c r="AV46" s="4">
        <f t="shared" si="90"/>
        <v>21</v>
      </c>
      <c r="AW46" s="78"/>
      <c r="AX46" s="78"/>
      <c r="AY46" s="316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5"/>
      <c r="BH46" s="296"/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8"/>
      <c r="CI46" s="91">
        <v>20.6</v>
      </c>
      <c r="CJ46" s="328">
        <v>6.5</v>
      </c>
      <c r="CK46" s="299"/>
      <c r="CL46" s="299"/>
      <c r="CM46" s="329">
        <v>5.15</v>
      </c>
      <c r="CN46" s="330">
        <v>1.5</v>
      </c>
      <c r="CO46" s="8">
        <f t="shared" si="22"/>
        <v>25.75</v>
      </c>
      <c r="CP46" s="8">
        <f t="shared" si="23"/>
        <v>8</v>
      </c>
      <c r="CQ46" s="350">
        <v>247.40625</v>
      </c>
      <c r="CR46" s="300"/>
      <c r="CS46" s="300"/>
      <c r="CT46" s="301"/>
      <c r="CU46" s="351">
        <v>18.556701030927837</v>
      </c>
      <c r="CV46" s="302"/>
      <c r="CW46" s="352">
        <v>63.814432989690722</v>
      </c>
      <c r="CX46" s="301"/>
      <c r="CY46" s="301"/>
      <c r="CZ46" s="301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31">
        <v>42.371134020618562</v>
      </c>
      <c r="DL46" s="331">
        <v>14.123711340206187</v>
      </c>
      <c r="DM46" s="78">
        <f t="shared" si="28"/>
        <v>42.371134020618562</v>
      </c>
      <c r="DN46" s="78">
        <f t="shared" si="29"/>
        <v>14.123711340206187</v>
      </c>
      <c r="DO46" s="331">
        <v>41.1</v>
      </c>
      <c r="DP46" s="331">
        <v>13.700000000000001</v>
      </c>
      <c r="DQ46" s="332"/>
      <c r="DR46" s="332"/>
      <c r="DS46" s="8"/>
      <c r="DT46" s="8"/>
      <c r="DU46" s="303"/>
      <c r="DV46" s="304"/>
      <c r="DW46" s="304"/>
      <c r="DX46" s="304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3">
        <v>40.21</v>
      </c>
      <c r="EH46" s="334">
        <v>10.0525</v>
      </c>
      <c r="EI46" s="94">
        <v>154.63917525773195</v>
      </c>
      <c r="EJ46" s="94">
        <v>38.659793814432987</v>
      </c>
      <c r="EK46" s="329">
        <v>53.608247422680414</v>
      </c>
      <c r="EL46" s="335">
        <v>13.402061855670103</v>
      </c>
      <c r="EM46" s="336"/>
      <c r="EN46" s="336"/>
      <c r="EO46" s="336"/>
      <c r="EP46" s="336"/>
      <c r="EQ46" s="8">
        <f t="shared" si="31"/>
        <v>248.45742268041238</v>
      </c>
      <c r="ER46" s="8">
        <f t="shared" si="104"/>
        <v>62.114355670103095</v>
      </c>
      <c r="ES46" s="302"/>
      <c r="ET46" s="302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3">
        <v>36</v>
      </c>
      <c r="FB46" s="337">
        <v>0</v>
      </c>
      <c r="FC46" s="114">
        <v>0</v>
      </c>
      <c r="FD46" s="330">
        <v>0</v>
      </c>
      <c r="FE46" s="8"/>
      <c r="FF46" s="8"/>
      <c r="FG46" s="306"/>
      <c r="FH46" s="307"/>
      <c r="FI46" s="8"/>
      <c r="FJ46" s="8"/>
      <c r="FK46" s="8"/>
      <c r="FL46" s="8"/>
      <c r="FM46" s="330"/>
      <c r="FN46" s="330"/>
      <c r="FO46" s="4"/>
      <c r="FP46" s="8"/>
      <c r="FQ46" s="308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9"/>
      <c r="GJ46" s="309"/>
      <c r="GK46" s="297"/>
      <c r="GL46" s="297"/>
      <c r="GM46" s="310"/>
      <c r="GN46" s="311"/>
      <c r="GO46" s="299"/>
      <c r="GP46" s="312"/>
      <c r="GQ46" s="312"/>
      <c r="GR46" s="312"/>
      <c r="GS46" s="311"/>
      <c r="GT46" s="311"/>
      <c r="GU46" s="311"/>
      <c r="GV46" s="311"/>
      <c r="GW46" s="311"/>
      <c r="GX46" s="311"/>
      <c r="GY46" s="311"/>
      <c r="GZ46" s="311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4"/>
      <c r="HO46" s="8">
        <f t="shared" si="41"/>
        <v>0</v>
      </c>
      <c r="HP46" s="8">
        <f t="shared" si="42"/>
        <v>0</v>
      </c>
      <c r="HQ46" s="91">
        <v>400</v>
      </c>
      <c r="HR46" s="285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3.3</v>
      </c>
      <c r="HZ46" s="338">
        <v>0.82499999999999996</v>
      </c>
      <c r="IA46" s="313"/>
      <c r="IB46" s="305"/>
      <c r="IC46" s="340">
        <v>12</v>
      </c>
      <c r="ID46" s="130">
        <v>3</v>
      </c>
      <c r="IE46" s="314"/>
      <c r="IF46" s="314"/>
      <c r="IG46" s="8">
        <f t="shared" si="84"/>
        <v>15.3</v>
      </c>
      <c r="IH46" s="8">
        <f t="shared" si="45"/>
        <v>3.8250000000000002</v>
      </c>
      <c r="II46" s="8"/>
      <c r="IJ46" s="8"/>
      <c r="IK46" s="8"/>
      <c r="IL46" s="8"/>
      <c r="IM46" s="4"/>
      <c r="IN46" s="304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5"/>
      <c r="JD46" s="285"/>
      <c r="JE46" s="8">
        <f t="shared" si="46"/>
        <v>10.31</v>
      </c>
      <c r="JF46" s="8">
        <f t="shared" si="47"/>
        <v>0</v>
      </c>
      <c r="JG46" s="338">
        <v>6.4991000000000003</v>
      </c>
      <c r="JH46" s="338">
        <v>1</v>
      </c>
      <c r="JI46" s="338">
        <v>6.4991000000000003</v>
      </c>
      <c r="JJ46" s="338">
        <v>1</v>
      </c>
      <c r="JK46" s="338">
        <v>51.55</v>
      </c>
      <c r="JL46" s="338">
        <v>11</v>
      </c>
      <c r="JM46" s="91">
        <v>18</v>
      </c>
      <c r="JN46" s="338">
        <v>4</v>
      </c>
      <c r="JO46" s="91">
        <v>0</v>
      </c>
      <c r="JP46" s="338">
        <v>0</v>
      </c>
      <c r="JQ46" s="71">
        <v>0</v>
      </c>
      <c r="JR46" s="285">
        <v>0</v>
      </c>
      <c r="JS46" s="8"/>
      <c r="JT46" s="8"/>
      <c r="JU46" s="8">
        <f t="shared" si="85"/>
        <v>82.548199999999994</v>
      </c>
      <c r="JV46" s="8">
        <f t="shared" si="86"/>
        <v>17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9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41">
        <v>25</v>
      </c>
      <c r="LJ46" s="342">
        <v>0</v>
      </c>
      <c r="LK46" s="343">
        <v>3.4</v>
      </c>
      <c r="LL46" s="344">
        <v>0</v>
      </c>
      <c r="LM46" s="343">
        <v>3.8730000000000002</v>
      </c>
      <c r="LN46" s="346">
        <v>0</v>
      </c>
      <c r="LO46" s="75"/>
      <c r="LP46" s="362"/>
      <c r="LQ46" s="323"/>
      <c r="LR46" s="323"/>
      <c r="LS46" s="4">
        <f t="shared" si="105"/>
        <v>32.272999999999996</v>
      </c>
      <c r="LT46" s="4">
        <f t="shared" si="60"/>
        <v>0</v>
      </c>
      <c r="LU46" s="324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53"/>
      <c r="MD46" s="325"/>
      <c r="ME46" s="75"/>
      <c r="MF46" s="4"/>
      <c r="MG46" s="9"/>
      <c r="MH46" s="4"/>
      <c r="MI46" s="4">
        <f t="shared" si="63"/>
        <v>0</v>
      </c>
      <c r="MJ46" s="4">
        <f t="shared" si="64"/>
        <v>0</v>
      </c>
      <c r="MK46" s="347">
        <v>10.110000000000001</v>
      </c>
      <c r="ML46" s="92">
        <v>0</v>
      </c>
      <c r="MM46" s="114">
        <v>6.7400000000000011</v>
      </c>
      <c r="MN46" s="348">
        <v>0</v>
      </c>
      <c r="MO46" s="4">
        <f t="shared" si="65"/>
        <v>16.850000000000001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9">
        <v>0</v>
      </c>
      <c r="NA46" s="4">
        <f t="shared" si="71"/>
        <v>0</v>
      </c>
      <c r="NB46" s="4">
        <f t="shared" si="72"/>
        <v>0</v>
      </c>
      <c r="NC46" s="302"/>
      <c r="ND46" s="302"/>
      <c r="NE46" s="302">
        <f t="shared" si="73"/>
        <v>0</v>
      </c>
      <c r="NF46" s="302">
        <f t="shared" si="74"/>
        <v>0</v>
      </c>
      <c r="NG46" s="302"/>
      <c r="NH46" s="302"/>
      <c r="NI46" s="302">
        <f t="shared" si="75"/>
        <v>0</v>
      </c>
      <c r="NJ46" s="302">
        <f t="shared" si="76"/>
        <v>0</v>
      </c>
      <c r="NK46" s="297"/>
      <c r="NL46" s="302"/>
      <c r="NM46" s="302">
        <f t="shared" si="77"/>
        <v>0</v>
      </c>
      <c r="NN46" s="302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61">
        <v>2</v>
      </c>
      <c r="NV46" s="361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60">
        <v>4.66</v>
      </c>
      <c r="OB46" s="74"/>
      <c r="OC46" s="360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4.16</v>
      </c>
      <c r="OJ46" s="302"/>
      <c r="OK46" s="354">
        <v>1.43</v>
      </c>
      <c r="OL46" s="302"/>
      <c r="OM46" s="196">
        <v>1.56</v>
      </c>
      <c r="ON46" s="302"/>
      <c r="OO46" s="302">
        <f t="shared" si="82"/>
        <v>5.59</v>
      </c>
      <c r="OP46" s="302">
        <f t="shared" si="83"/>
        <v>0</v>
      </c>
      <c r="OQ46" s="302"/>
      <c r="OR46" s="302"/>
      <c r="OS46" s="302">
        <f t="shared" si="101"/>
        <v>0</v>
      </c>
      <c r="OT46" s="302">
        <f t="shared" si="102"/>
        <v>0</v>
      </c>
    </row>
    <row r="47" spans="1:410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78"/>
      <c r="Z47" s="78"/>
      <c r="AA47" s="9"/>
      <c r="AB47" s="285"/>
      <c r="AC47" s="8">
        <f t="shared" si="17"/>
        <v>0</v>
      </c>
      <c r="AD47" s="8">
        <f t="shared" si="18"/>
        <v>0</v>
      </c>
      <c r="AE47" s="71">
        <v>10</v>
      </c>
      <c r="AF47" s="71">
        <v>3</v>
      </c>
      <c r="AG47" s="71"/>
      <c r="AH47" s="71"/>
      <c r="AI47" s="122"/>
      <c r="AJ47" s="122"/>
      <c r="AK47" s="326">
        <v>60</v>
      </c>
      <c r="AL47" s="327">
        <v>18</v>
      </c>
      <c r="AM47" s="293"/>
      <c r="AN47" s="293"/>
      <c r="AO47" s="294"/>
      <c r="AP47" s="294"/>
      <c r="AQ47" s="294"/>
      <c r="AR47" s="294"/>
      <c r="AS47" s="294"/>
      <c r="AT47" s="294"/>
      <c r="AU47" s="4">
        <f t="shared" si="89"/>
        <v>70</v>
      </c>
      <c r="AV47" s="4">
        <f t="shared" si="90"/>
        <v>21</v>
      </c>
      <c r="AW47" s="78"/>
      <c r="AX47" s="78"/>
      <c r="AY47" s="316"/>
      <c r="AZ47" s="8"/>
      <c r="BA47" s="8"/>
      <c r="BB47" s="8"/>
      <c r="BC47" s="8">
        <f t="shared" si="91"/>
        <v>0</v>
      </c>
      <c r="BD47" s="8">
        <f t="shared" si="92"/>
        <v>0</v>
      </c>
      <c r="BE47" s="8"/>
      <c r="BF47" s="8"/>
      <c r="BG47" s="295"/>
      <c r="BH47" s="296"/>
      <c r="BI47" s="295"/>
      <c r="BJ47" s="296"/>
      <c r="BK47" s="297"/>
      <c r="BL47" s="8"/>
      <c r="BM47" s="8"/>
      <c r="BN47" s="8"/>
      <c r="BO47" s="8"/>
      <c r="BP47" s="8"/>
      <c r="BQ47" s="8"/>
      <c r="BR47" s="8"/>
      <c r="BS47" s="2">
        <f t="shared" si="20"/>
        <v>0</v>
      </c>
      <c r="BT47" s="8">
        <f t="shared" si="21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/>
      <c r="CH47" s="328"/>
      <c r="CI47" s="91">
        <v>20.6</v>
      </c>
      <c r="CJ47" s="328">
        <v>6.5</v>
      </c>
      <c r="CK47" s="299"/>
      <c r="CL47" s="299"/>
      <c r="CM47" s="329">
        <v>5.15</v>
      </c>
      <c r="CN47" s="330">
        <v>1.5</v>
      </c>
      <c r="CO47" s="8">
        <f t="shared" si="22"/>
        <v>25.75</v>
      </c>
      <c r="CP47" s="8">
        <f t="shared" si="23"/>
        <v>8</v>
      </c>
      <c r="CQ47" s="350">
        <v>247.40625</v>
      </c>
      <c r="CR47" s="300"/>
      <c r="CS47" s="300"/>
      <c r="CT47" s="301"/>
      <c r="CU47" s="351">
        <v>18.556701030927837</v>
      </c>
      <c r="CV47" s="302"/>
      <c r="CW47" s="352">
        <v>63.814432989690722</v>
      </c>
      <c r="CX47" s="301"/>
      <c r="CY47" s="301"/>
      <c r="CZ47" s="301"/>
      <c r="DA47" s="7">
        <f t="shared" si="103"/>
        <v>329.77738402061857</v>
      </c>
      <c r="DB47" s="4">
        <f t="shared" si="25"/>
        <v>0</v>
      </c>
      <c r="DC47" s="8"/>
      <c r="DD47" s="8"/>
      <c r="DE47" s="4"/>
      <c r="DF47" s="8"/>
      <c r="DG47" s="8"/>
      <c r="DH47" s="8"/>
      <c r="DI47" s="8">
        <f t="shared" si="26"/>
        <v>0</v>
      </c>
      <c r="DJ47" s="8">
        <f t="shared" si="27"/>
        <v>0</v>
      </c>
      <c r="DK47" s="331">
        <v>42.371134020618562</v>
      </c>
      <c r="DL47" s="331">
        <v>14.123711340206187</v>
      </c>
      <c r="DM47" s="78">
        <f t="shared" si="28"/>
        <v>42.371134020618562</v>
      </c>
      <c r="DN47" s="78">
        <f t="shared" si="29"/>
        <v>14.123711340206187</v>
      </c>
      <c r="DO47" s="331">
        <v>41.1</v>
      </c>
      <c r="DP47" s="331">
        <v>13.700000000000001</v>
      </c>
      <c r="DQ47" s="332"/>
      <c r="DR47" s="332"/>
      <c r="DS47" s="8"/>
      <c r="DT47" s="8"/>
      <c r="DU47" s="303"/>
      <c r="DV47" s="304"/>
      <c r="DW47" s="304"/>
      <c r="DX47" s="304"/>
      <c r="DY47" s="8"/>
      <c r="DZ47" s="8"/>
      <c r="EA47" s="4"/>
      <c r="EB47" s="8"/>
      <c r="EC47" s="8">
        <f t="shared" si="30"/>
        <v>0</v>
      </c>
      <c r="ED47" s="8">
        <f t="shared" si="30"/>
        <v>0</v>
      </c>
      <c r="EE47" s="4"/>
      <c r="EF47" s="4"/>
      <c r="EG47" s="333">
        <v>40.21</v>
      </c>
      <c r="EH47" s="334">
        <v>10.0525</v>
      </c>
      <c r="EI47" s="94">
        <v>154.63917525773195</v>
      </c>
      <c r="EJ47" s="94">
        <v>38.659793814432987</v>
      </c>
      <c r="EK47" s="329">
        <v>53.608247422680414</v>
      </c>
      <c r="EL47" s="335">
        <v>13.402061855670103</v>
      </c>
      <c r="EM47" s="336"/>
      <c r="EN47" s="336"/>
      <c r="EO47" s="336"/>
      <c r="EP47" s="336"/>
      <c r="EQ47" s="8">
        <f t="shared" si="31"/>
        <v>248.45742268041238</v>
      </c>
      <c r="ER47" s="8">
        <f t="shared" si="104"/>
        <v>62.114355670103095</v>
      </c>
      <c r="ES47" s="302"/>
      <c r="ET47" s="302"/>
      <c r="EU47" s="6"/>
      <c r="EV47" s="6"/>
      <c r="EW47" s="4">
        <f t="shared" si="33"/>
        <v>0</v>
      </c>
      <c r="EX47" s="4">
        <f t="shared" si="34"/>
        <v>0</v>
      </c>
      <c r="EY47" s="8"/>
      <c r="EZ47" s="8"/>
      <c r="FA47" s="363">
        <v>36</v>
      </c>
      <c r="FB47" s="337">
        <v>0</v>
      </c>
      <c r="FC47" s="114">
        <v>0</v>
      </c>
      <c r="FD47" s="330">
        <v>0</v>
      </c>
      <c r="FE47" s="8"/>
      <c r="FF47" s="8"/>
      <c r="FG47" s="306"/>
      <c r="FH47" s="307"/>
      <c r="FI47" s="8"/>
      <c r="FJ47" s="8"/>
      <c r="FK47" s="8"/>
      <c r="FL47" s="8"/>
      <c r="FM47" s="330"/>
      <c r="FN47" s="330"/>
      <c r="FO47" s="4"/>
      <c r="FP47" s="8"/>
      <c r="FQ47" s="308">
        <f t="shared" si="35"/>
        <v>0</v>
      </c>
      <c r="FR47" s="8">
        <f t="shared" si="36"/>
        <v>0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7"/>
        <v>0</v>
      </c>
      <c r="GH47" s="8">
        <f t="shared" si="38"/>
        <v>0</v>
      </c>
      <c r="GI47" s="309"/>
      <c r="GJ47" s="309"/>
      <c r="GK47" s="297"/>
      <c r="GL47" s="297"/>
      <c r="GM47" s="310"/>
      <c r="GN47" s="311"/>
      <c r="GO47" s="299"/>
      <c r="GP47" s="312"/>
      <c r="GQ47" s="312"/>
      <c r="GR47" s="312"/>
      <c r="GS47" s="311"/>
      <c r="GT47" s="311"/>
      <c r="GU47" s="311"/>
      <c r="GV47" s="311"/>
      <c r="GW47" s="311"/>
      <c r="GX47" s="311"/>
      <c r="GY47" s="311"/>
      <c r="GZ47" s="311"/>
      <c r="HA47" s="8">
        <f t="shared" si="39"/>
        <v>0</v>
      </c>
      <c r="HB47" s="8">
        <f t="shared" si="40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4"/>
      <c r="HO47" s="8">
        <f t="shared" si="41"/>
        <v>0</v>
      </c>
      <c r="HP47" s="8">
        <f t="shared" si="42"/>
        <v>0</v>
      </c>
      <c r="HQ47" s="91">
        <v>400</v>
      </c>
      <c r="HR47" s="285"/>
      <c r="HS47" s="91">
        <v>400</v>
      </c>
      <c r="HT47" s="8"/>
      <c r="HU47" s="8">
        <f t="shared" si="43"/>
        <v>400</v>
      </c>
      <c r="HV47" s="8">
        <f t="shared" si="44"/>
        <v>0</v>
      </c>
      <c r="HW47" s="8"/>
      <c r="HX47" s="8"/>
      <c r="HY47" s="196">
        <v>3.3</v>
      </c>
      <c r="HZ47" s="338">
        <v>0.82499999999999996</v>
      </c>
      <c r="IA47" s="313"/>
      <c r="IB47" s="305"/>
      <c r="IC47" s="340">
        <v>12</v>
      </c>
      <c r="ID47" s="130">
        <v>3</v>
      </c>
      <c r="IE47" s="314"/>
      <c r="IF47" s="314"/>
      <c r="IG47" s="8">
        <f t="shared" si="84"/>
        <v>15.3</v>
      </c>
      <c r="IH47" s="8">
        <f t="shared" si="45"/>
        <v>3.8250000000000002</v>
      </c>
      <c r="II47" s="8"/>
      <c r="IJ47" s="8"/>
      <c r="IK47" s="8"/>
      <c r="IL47" s="8"/>
      <c r="IM47" s="4"/>
      <c r="IN47" s="304"/>
      <c r="IO47" s="8"/>
      <c r="IP47" s="8"/>
      <c r="IQ47" s="8"/>
      <c r="IR47" s="8"/>
      <c r="IS47" s="8"/>
      <c r="IT47" s="8"/>
      <c r="IU47" s="8">
        <f t="shared" si="96"/>
        <v>0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5"/>
      <c r="JD47" s="285"/>
      <c r="JE47" s="8">
        <f t="shared" si="46"/>
        <v>10.31</v>
      </c>
      <c r="JF47" s="8">
        <f t="shared" si="47"/>
        <v>0</v>
      </c>
      <c r="JG47" s="338">
        <v>5.7961</v>
      </c>
      <c r="JH47" s="338">
        <v>1</v>
      </c>
      <c r="JI47" s="338">
        <v>5.7961999999999998</v>
      </c>
      <c r="JJ47" s="338">
        <v>1</v>
      </c>
      <c r="JK47" s="338">
        <v>51.55</v>
      </c>
      <c r="JL47" s="338">
        <v>11</v>
      </c>
      <c r="JM47" s="91">
        <v>18</v>
      </c>
      <c r="JN47" s="338">
        <v>4</v>
      </c>
      <c r="JO47" s="91">
        <v>0</v>
      </c>
      <c r="JP47" s="338">
        <v>0</v>
      </c>
      <c r="JQ47" s="71">
        <v>0</v>
      </c>
      <c r="JR47" s="285">
        <v>0</v>
      </c>
      <c r="JS47" s="8"/>
      <c r="JT47" s="8"/>
      <c r="JU47" s="8">
        <f t="shared" si="85"/>
        <v>81.142300000000006</v>
      </c>
      <c r="JV47" s="8">
        <f t="shared" si="86"/>
        <v>17</v>
      </c>
      <c r="JW47" s="8"/>
      <c r="JX47" s="8"/>
      <c r="JY47" s="285"/>
      <c r="JZ47" s="285"/>
      <c r="KA47" s="8">
        <f t="shared" si="48"/>
        <v>0</v>
      </c>
      <c r="KB47" s="8">
        <f t="shared" si="49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50"/>
        <v>0</v>
      </c>
      <c r="KN47" s="4">
        <f t="shared" si="50"/>
        <v>0</v>
      </c>
      <c r="KO47" s="329"/>
      <c r="KP47" s="4"/>
      <c r="KQ47" s="4"/>
      <c r="KR47" s="4"/>
      <c r="KS47" s="1">
        <f t="shared" si="51"/>
        <v>0</v>
      </c>
      <c r="KT47" s="1">
        <f t="shared" si="52"/>
        <v>0</v>
      </c>
      <c r="KU47" s="4"/>
      <c r="KV47" s="4"/>
      <c r="KW47" s="4">
        <f t="shared" si="53"/>
        <v>0</v>
      </c>
      <c r="KX47" s="4">
        <f t="shared" si="54"/>
        <v>0</v>
      </c>
      <c r="KY47" s="4"/>
      <c r="KZ47" s="4"/>
      <c r="LA47" s="4"/>
      <c r="LB47" s="4"/>
      <c r="LC47" s="4">
        <f t="shared" si="55"/>
        <v>0</v>
      </c>
      <c r="LD47" s="4">
        <f t="shared" si="56"/>
        <v>0</v>
      </c>
      <c r="LE47" s="4"/>
      <c r="LF47" s="4"/>
      <c r="LG47" s="4">
        <f t="shared" si="57"/>
        <v>0</v>
      </c>
      <c r="LH47" s="4">
        <f t="shared" si="58"/>
        <v>0</v>
      </c>
      <c r="LI47" s="341">
        <v>25</v>
      </c>
      <c r="LJ47" s="342">
        <v>0</v>
      </c>
      <c r="LK47" s="343">
        <v>3.4</v>
      </c>
      <c r="LL47" s="344">
        <v>0</v>
      </c>
      <c r="LM47" s="343">
        <v>3.8730000000000002</v>
      </c>
      <c r="LN47" s="346">
        <v>0</v>
      </c>
      <c r="LO47" s="75"/>
      <c r="LP47" s="362"/>
      <c r="LQ47" s="323"/>
      <c r="LR47" s="323"/>
      <c r="LS47" s="4">
        <f t="shared" si="105"/>
        <v>32.272999999999996</v>
      </c>
      <c r="LT47" s="4">
        <f t="shared" si="60"/>
        <v>0</v>
      </c>
      <c r="LU47" s="324"/>
      <c r="LV47" s="4"/>
      <c r="LW47" s="4"/>
      <c r="LX47" s="4"/>
      <c r="LY47" s="4">
        <f t="shared" si="61"/>
        <v>0</v>
      </c>
      <c r="LZ47" s="4">
        <f t="shared" si="62"/>
        <v>0</v>
      </c>
      <c r="MA47" s="114"/>
      <c r="MB47" s="4"/>
      <c r="MC47" s="353"/>
      <c r="MD47" s="325"/>
      <c r="ME47" s="75"/>
      <c r="MF47" s="4"/>
      <c r="MG47" s="9"/>
      <c r="MH47" s="4"/>
      <c r="MI47" s="4">
        <f t="shared" si="63"/>
        <v>0</v>
      </c>
      <c r="MJ47" s="4">
        <f t="shared" si="64"/>
        <v>0</v>
      </c>
      <c r="MK47" s="347">
        <v>10.92</v>
      </c>
      <c r="ML47" s="92">
        <v>0</v>
      </c>
      <c r="MM47" s="114">
        <v>7.28</v>
      </c>
      <c r="MN47" s="348">
        <v>0</v>
      </c>
      <c r="MO47" s="4">
        <f t="shared" si="65"/>
        <v>18.2</v>
      </c>
      <c r="MP47" s="4">
        <f t="shared" si="66"/>
        <v>0</v>
      </c>
      <c r="MQ47" s="4"/>
      <c r="MR47" s="4"/>
      <c r="MS47" s="4">
        <f t="shared" si="67"/>
        <v>0</v>
      </c>
      <c r="MT47" s="4">
        <f t="shared" si="68"/>
        <v>0</v>
      </c>
      <c r="MU47" s="4"/>
      <c r="MV47" s="4"/>
      <c r="MW47" s="4">
        <f t="shared" si="69"/>
        <v>0</v>
      </c>
      <c r="MX47" s="4">
        <f t="shared" si="70"/>
        <v>0</v>
      </c>
      <c r="MY47" s="92">
        <v>0</v>
      </c>
      <c r="MZ47" s="349">
        <v>0</v>
      </c>
      <c r="NA47" s="4">
        <f t="shared" si="71"/>
        <v>0</v>
      </c>
      <c r="NB47" s="4">
        <f t="shared" si="72"/>
        <v>0</v>
      </c>
      <c r="NC47" s="302"/>
      <c r="ND47" s="302"/>
      <c r="NE47" s="302">
        <f t="shared" si="73"/>
        <v>0</v>
      </c>
      <c r="NF47" s="302">
        <f t="shared" si="74"/>
        <v>0</v>
      </c>
      <c r="NG47" s="302"/>
      <c r="NH47" s="302"/>
      <c r="NI47" s="302">
        <f t="shared" si="75"/>
        <v>0</v>
      </c>
      <c r="NJ47" s="302">
        <f t="shared" si="76"/>
        <v>0</v>
      </c>
      <c r="NK47" s="297"/>
      <c r="NL47" s="302"/>
      <c r="NM47" s="302">
        <f t="shared" si="77"/>
        <v>0</v>
      </c>
      <c r="NN47" s="302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61">
        <v>2</v>
      </c>
      <c r="NV47" s="361"/>
      <c r="NW47" s="4">
        <f t="shared" si="79"/>
        <v>5.67</v>
      </c>
      <c r="NX47" s="4">
        <f t="shared" si="100"/>
        <v>0</v>
      </c>
      <c r="NY47" s="74">
        <v>10</v>
      </c>
      <c r="NZ47" s="74"/>
      <c r="OA47" s="360">
        <v>4.66</v>
      </c>
      <c r="OB47" s="74"/>
      <c r="OC47" s="360">
        <v>2</v>
      </c>
      <c r="OD47" s="74"/>
      <c r="OE47" s="74">
        <v>1</v>
      </c>
      <c r="OF47" s="74"/>
      <c r="OG47" s="4">
        <f t="shared" si="80"/>
        <v>17.66</v>
      </c>
      <c r="OH47" s="4">
        <f t="shared" si="81"/>
        <v>0</v>
      </c>
      <c r="OI47" s="196">
        <v>4.45</v>
      </c>
      <c r="OJ47" s="302"/>
      <c r="OK47" s="354">
        <v>1.53</v>
      </c>
      <c r="OL47" s="302"/>
      <c r="OM47" s="196">
        <v>1.66</v>
      </c>
      <c r="ON47" s="302"/>
      <c r="OO47" s="302">
        <f t="shared" si="82"/>
        <v>5.98</v>
      </c>
      <c r="OP47" s="302">
        <f t="shared" si="83"/>
        <v>0</v>
      </c>
      <c r="OQ47" s="302"/>
      <c r="OR47" s="302"/>
      <c r="OS47" s="302">
        <f t="shared" si="101"/>
        <v>0</v>
      </c>
      <c r="OT47" s="302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/>
      <c r="AB48" s="285"/>
      <c r="AC48" s="8">
        <f t="shared" si="17"/>
        <v>0</v>
      </c>
      <c r="AD48" s="8">
        <f t="shared" si="18"/>
        <v>0</v>
      </c>
      <c r="AE48" s="71">
        <v>10</v>
      </c>
      <c r="AF48" s="71">
        <v>3</v>
      </c>
      <c r="AG48" s="71"/>
      <c r="AH48" s="71"/>
      <c r="AI48" s="122"/>
      <c r="AJ48" s="122"/>
      <c r="AK48" s="326">
        <v>60</v>
      </c>
      <c r="AL48" s="327">
        <v>18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70</v>
      </c>
      <c r="AV48" s="4">
        <f t="shared" si="90"/>
        <v>21</v>
      </c>
      <c r="AW48" s="78"/>
      <c r="AX48" s="78"/>
      <c r="AY48" s="316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5"/>
      <c r="BH48" s="296"/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8"/>
      <c r="CI48" s="91">
        <v>20.6</v>
      </c>
      <c r="CJ48" s="328">
        <v>6.5</v>
      </c>
      <c r="CK48" s="299"/>
      <c r="CL48" s="299"/>
      <c r="CM48" s="329">
        <v>5.15</v>
      </c>
      <c r="CN48" s="330">
        <v>1.5</v>
      </c>
      <c r="CO48" s="8">
        <f t="shared" si="22"/>
        <v>25.75</v>
      </c>
      <c r="CP48" s="8">
        <f t="shared" si="23"/>
        <v>8</v>
      </c>
      <c r="CQ48" s="350">
        <v>247.40625</v>
      </c>
      <c r="CR48" s="300"/>
      <c r="CS48" s="300"/>
      <c r="CT48" s="301"/>
      <c r="CU48" s="351">
        <v>18.556701030927837</v>
      </c>
      <c r="CV48" s="302"/>
      <c r="CW48" s="352">
        <v>63.814432989690722</v>
      </c>
      <c r="CX48" s="301"/>
      <c r="CY48" s="301"/>
      <c r="CZ48" s="301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31">
        <v>42.371134020618562</v>
      </c>
      <c r="DL48" s="331">
        <v>14.123711340206187</v>
      </c>
      <c r="DM48" s="78">
        <f t="shared" si="28"/>
        <v>42.371134020618562</v>
      </c>
      <c r="DN48" s="78">
        <f t="shared" si="29"/>
        <v>14.123711340206187</v>
      </c>
      <c r="DO48" s="331">
        <v>41.1</v>
      </c>
      <c r="DP48" s="331">
        <v>13.700000000000001</v>
      </c>
      <c r="DQ48" s="332"/>
      <c r="DR48" s="332"/>
      <c r="DS48" s="8"/>
      <c r="DT48" s="8"/>
      <c r="DU48" s="303"/>
      <c r="DV48" s="304"/>
      <c r="DW48" s="304"/>
      <c r="DX48" s="304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3">
        <v>40.21</v>
      </c>
      <c r="EH48" s="334">
        <v>10.0525</v>
      </c>
      <c r="EI48" s="94">
        <v>154.63917525773195</v>
      </c>
      <c r="EJ48" s="94">
        <v>38.659793814432987</v>
      </c>
      <c r="EK48" s="329">
        <v>53.608247422680414</v>
      </c>
      <c r="EL48" s="335">
        <v>13.402061855670103</v>
      </c>
      <c r="EM48" s="336"/>
      <c r="EN48" s="336"/>
      <c r="EO48" s="336"/>
      <c r="EP48" s="336"/>
      <c r="EQ48" s="8">
        <f t="shared" si="31"/>
        <v>248.45742268041238</v>
      </c>
      <c r="ER48" s="8">
        <f t="shared" si="104"/>
        <v>62.114355670103095</v>
      </c>
      <c r="ES48" s="302"/>
      <c r="ET48" s="302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3">
        <v>36</v>
      </c>
      <c r="FB48" s="337">
        <v>0</v>
      </c>
      <c r="FC48" s="114">
        <v>0</v>
      </c>
      <c r="FD48" s="330">
        <v>0</v>
      </c>
      <c r="FE48" s="8"/>
      <c r="FF48" s="8"/>
      <c r="FG48" s="306"/>
      <c r="FH48" s="307"/>
      <c r="FI48" s="8"/>
      <c r="FJ48" s="8"/>
      <c r="FK48" s="8"/>
      <c r="FL48" s="8"/>
      <c r="FM48" s="330"/>
      <c r="FN48" s="330"/>
      <c r="FO48" s="4"/>
      <c r="FP48" s="8"/>
      <c r="FQ48" s="308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9"/>
      <c r="GJ48" s="309"/>
      <c r="GK48" s="297"/>
      <c r="GL48" s="297"/>
      <c r="GM48" s="310"/>
      <c r="GN48" s="311"/>
      <c r="GO48" s="299"/>
      <c r="GP48" s="312"/>
      <c r="GQ48" s="312"/>
      <c r="GR48" s="312"/>
      <c r="GS48" s="311"/>
      <c r="GT48" s="311"/>
      <c r="GU48" s="311"/>
      <c r="GV48" s="311"/>
      <c r="GW48" s="311"/>
      <c r="GX48" s="311"/>
      <c r="GY48" s="311"/>
      <c r="GZ48" s="311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4"/>
      <c r="HO48" s="8">
        <f t="shared" si="41"/>
        <v>0</v>
      </c>
      <c r="HP48" s="8">
        <f t="shared" si="42"/>
        <v>0</v>
      </c>
      <c r="HQ48" s="91">
        <v>400</v>
      </c>
      <c r="HR48" s="285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3.3</v>
      </c>
      <c r="HZ48" s="338">
        <v>0.82499999999999996</v>
      </c>
      <c r="IA48" s="313"/>
      <c r="IB48" s="305"/>
      <c r="IC48" s="340">
        <v>12</v>
      </c>
      <c r="ID48" s="130">
        <v>3</v>
      </c>
      <c r="IE48" s="314"/>
      <c r="IF48" s="314"/>
      <c r="IG48" s="8">
        <f t="shared" si="84"/>
        <v>15.3</v>
      </c>
      <c r="IH48" s="8">
        <f t="shared" si="45"/>
        <v>3.8250000000000002</v>
      </c>
      <c r="II48" s="8"/>
      <c r="IJ48" s="8"/>
      <c r="IK48" s="8"/>
      <c r="IL48" s="8"/>
      <c r="IM48" s="4"/>
      <c r="IN48" s="304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5"/>
      <c r="JD48" s="285"/>
      <c r="JE48" s="8">
        <f t="shared" si="46"/>
        <v>10.31</v>
      </c>
      <c r="JF48" s="8">
        <f t="shared" si="47"/>
        <v>0</v>
      </c>
      <c r="JG48" s="338">
        <v>4.742</v>
      </c>
      <c r="JH48" s="338">
        <v>1</v>
      </c>
      <c r="JI48" s="338">
        <v>4.7420999999999998</v>
      </c>
      <c r="JJ48" s="338">
        <v>1</v>
      </c>
      <c r="JK48" s="338">
        <v>51.55</v>
      </c>
      <c r="JL48" s="338">
        <v>11</v>
      </c>
      <c r="JM48" s="91">
        <v>18</v>
      </c>
      <c r="JN48" s="338">
        <v>4</v>
      </c>
      <c r="JO48" s="91">
        <v>0</v>
      </c>
      <c r="JP48" s="338">
        <v>0</v>
      </c>
      <c r="JQ48" s="71">
        <v>0</v>
      </c>
      <c r="JR48" s="285">
        <v>0</v>
      </c>
      <c r="JS48" s="8"/>
      <c r="JT48" s="8"/>
      <c r="JU48" s="8">
        <f t="shared" si="85"/>
        <v>79.034099999999995</v>
      </c>
      <c r="JV48" s="8">
        <f t="shared" si="86"/>
        <v>17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9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41">
        <v>25</v>
      </c>
      <c r="LJ48" s="342">
        <v>0</v>
      </c>
      <c r="LK48" s="343">
        <v>3.4</v>
      </c>
      <c r="LL48" s="344">
        <v>0</v>
      </c>
      <c r="LM48" s="343">
        <v>3.8730000000000002</v>
      </c>
      <c r="LN48" s="346">
        <v>0</v>
      </c>
      <c r="LO48" s="75"/>
      <c r="LP48" s="362"/>
      <c r="LQ48" s="323"/>
      <c r="LR48" s="323"/>
      <c r="LS48" s="4">
        <f t="shared" si="105"/>
        <v>32.272999999999996</v>
      </c>
      <c r="LT48" s="4">
        <f t="shared" si="60"/>
        <v>0</v>
      </c>
      <c r="LU48" s="324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53"/>
      <c r="MD48" s="325"/>
      <c r="ME48" s="75"/>
      <c r="MF48" s="4"/>
      <c r="MG48" s="9"/>
      <c r="MH48" s="4"/>
      <c r="MI48" s="4">
        <f t="shared" si="63"/>
        <v>0</v>
      </c>
      <c r="MJ48" s="4">
        <f t="shared" si="64"/>
        <v>0</v>
      </c>
      <c r="MK48" s="347">
        <v>11.43</v>
      </c>
      <c r="ML48" s="92">
        <v>0</v>
      </c>
      <c r="MM48" s="114">
        <v>7.620000000000001</v>
      </c>
      <c r="MN48" s="348">
        <v>0</v>
      </c>
      <c r="MO48" s="4">
        <f t="shared" si="65"/>
        <v>19.05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9">
        <v>0</v>
      </c>
      <c r="NA48" s="4">
        <f t="shared" si="71"/>
        <v>0</v>
      </c>
      <c r="NB48" s="4">
        <f t="shared" si="72"/>
        <v>0</v>
      </c>
      <c r="NC48" s="302"/>
      <c r="ND48" s="302"/>
      <c r="NE48" s="302">
        <f t="shared" si="73"/>
        <v>0</v>
      </c>
      <c r="NF48" s="302">
        <f t="shared" si="74"/>
        <v>0</v>
      </c>
      <c r="NG48" s="302"/>
      <c r="NH48" s="302"/>
      <c r="NI48" s="302">
        <f t="shared" si="75"/>
        <v>0</v>
      </c>
      <c r="NJ48" s="302">
        <f t="shared" si="76"/>
        <v>0</v>
      </c>
      <c r="NK48" s="297"/>
      <c r="NL48" s="302"/>
      <c r="NM48" s="302">
        <f t="shared" si="77"/>
        <v>0</v>
      </c>
      <c r="NN48" s="302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61">
        <v>2</v>
      </c>
      <c r="NV48" s="361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60">
        <v>4.66</v>
      </c>
      <c r="OB48" s="74"/>
      <c r="OC48" s="360">
        <v>2</v>
      </c>
      <c r="OD48" s="74"/>
      <c r="OE48" s="74">
        <v>1</v>
      </c>
      <c r="OF48" s="74"/>
      <c r="OG48" s="4">
        <f t="shared" si="80"/>
        <v>17.66</v>
      </c>
      <c r="OH48" s="4">
        <f t="shared" si="81"/>
        <v>0</v>
      </c>
      <c r="OI48" s="196">
        <v>4.9000000000000004</v>
      </c>
      <c r="OJ48" s="302"/>
      <c r="OK48" s="354">
        <v>1.68</v>
      </c>
      <c r="OL48" s="302"/>
      <c r="OM48" s="196">
        <v>1.84</v>
      </c>
      <c r="ON48" s="302"/>
      <c r="OO48" s="302">
        <f t="shared" si="82"/>
        <v>6.58</v>
      </c>
      <c r="OP48" s="302">
        <f t="shared" si="83"/>
        <v>0</v>
      </c>
      <c r="OQ48" s="302"/>
      <c r="OR48" s="302"/>
      <c r="OS48" s="302">
        <f t="shared" si="101"/>
        <v>0</v>
      </c>
      <c r="OT48" s="302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/>
      <c r="AB49" s="285"/>
      <c r="AC49" s="8">
        <f t="shared" si="17"/>
        <v>0</v>
      </c>
      <c r="AD49" s="8">
        <f t="shared" si="18"/>
        <v>0</v>
      </c>
      <c r="AE49" s="71">
        <v>10</v>
      </c>
      <c r="AF49" s="71">
        <v>3</v>
      </c>
      <c r="AG49" s="71"/>
      <c r="AH49" s="71"/>
      <c r="AI49" s="122"/>
      <c r="AJ49" s="122"/>
      <c r="AK49" s="326">
        <v>60</v>
      </c>
      <c r="AL49" s="327">
        <v>18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70</v>
      </c>
      <c r="AV49" s="4">
        <f t="shared" si="90"/>
        <v>21</v>
      </c>
      <c r="AW49" s="78"/>
      <c r="AX49" s="78"/>
      <c r="AY49" s="316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5"/>
      <c r="BH49" s="296"/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8"/>
      <c r="CI49" s="91">
        <v>20.6</v>
      </c>
      <c r="CJ49" s="328">
        <v>6.5</v>
      </c>
      <c r="CK49" s="299"/>
      <c r="CL49" s="299"/>
      <c r="CM49" s="329">
        <v>5.15</v>
      </c>
      <c r="CN49" s="330">
        <v>1.5</v>
      </c>
      <c r="CO49" s="8">
        <f t="shared" si="22"/>
        <v>25.75</v>
      </c>
      <c r="CP49" s="8">
        <f t="shared" si="23"/>
        <v>8</v>
      </c>
      <c r="CQ49" s="350">
        <v>247.40625</v>
      </c>
      <c r="CR49" s="300"/>
      <c r="CS49" s="300"/>
      <c r="CT49" s="301"/>
      <c r="CU49" s="351">
        <v>18.556701030927837</v>
      </c>
      <c r="CV49" s="302"/>
      <c r="CW49" s="352">
        <v>63.814432989690722</v>
      </c>
      <c r="CX49" s="301"/>
      <c r="CY49" s="301"/>
      <c r="CZ49" s="301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31">
        <v>42.371134020618562</v>
      </c>
      <c r="DL49" s="331">
        <v>14.123711340206187</v>
      </c>
      <c r="DM49" s="78">
        <f t="shared" si="28"/>
        <v>42.371134020618562</v>
      </c>
      <c r="DN49" s="78">
        <f t="shared" si="29"/>
        <v>14.123711340206187</v>
      </c>
      <c r="DO49" s="331">
        <v>41.1</v>
      </c>
      <c r="DP49" s="331">
        <v>13.700000000000001</v>
      </c>
      <c r="DQ49" s="332"/>
      <c r="DR49" s="332"/>
      <c r="DS49" s="8"/>
      <c r="DT49" s="8"/>
      <c r="DU49" s="303"/>
      <c r="DV49" s="304"/>
      <c r="DW49" s="304"/>
      <c r="DX49" s="304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3">
        <v>40.21</v>
      </c>
      <c r="EH49" s="334">
        <v>10.0525</v>
      </c>
      <c r="EI49" s="94">
        <v>154.63917525773195</v>
      </c>
      <c r="EJ49" s="94">
        <v>38.659793814432987</v>
      </c>
      <c r="EK49" s="329">
        <v>53.608247422680414</v>
      </c>
      <c r="EL49" s="335">
        <v>13.402061855670103</v>
      </c>
      <c r="EM49" s="336"/>
      <c r="EN49" s="336"/>
      <c r="EO49" s="336"/>
      <c r="EP49" s="336"/>
      <c r="EQ49" s="8">
        <f t="shared" si="31"/>
        <v>248.45742268041238</v>
      </c>
      <c r="ER49" s="8">
        <f t="shared" si="104"/>
        <v>62.114355670103095</v>
      </c>
      <c r="ES49" s="302"/>
      <c r="ET49" s="302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3">
        <v>36</v>
      </c>
      <c r="FB49" s="337">
        <v>0</v>
      </c>
      <c r="FC49" s="114">
        <v>0</v>
      </c>
      <c r="FD49" s="330">
        <v>0</v>
      </c>
      <c r="FE49" s="8"/>
      <c r="FF49" s="8"/>
      <c r="FG49" s="306"/>
      <c r="FH49" s="307"/>
      <c r="FI49" s="8"/>
      <c r="FJ49" s="8"/>
      <c r="FK49" s="8"/>
      <c r="FL49" s="8"/>
      <c r="FM49" s="330"/>
      <c r="FN49" s="330"/>
      <c r="FO49" s="4"/>
      <c r="FP49" s="8"/>
      <c r="FQ49" s="308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9"/>
      <c r="GJ49" s="309"/>
      <c r="GK49" s="297"/>
      <c r="GL49" s="297"/>
      <c r="GM49" s="310"/>
      <c r="GN49" s="311"/>
      <c r="GO49" s="299"/>
      <c r="GP49" s="312"/>
      <c r="GQ49" s="312"/>
      <c r="GR49" s="312"/>
      <c r="GS49" s="311"/>
      <c r="GT49" s="311"/>
      <c r="GU49" s="311"/>
      <c r="GV49" s="311"/>
      <c r="GW49" s="311"/>
      <c r="GX49" s="311"/>
      <c r="GY49" s="311"/>
      <c r="GZ49" s="311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4"/>
      <c r="HO49" s="8">
        <f t="shared" si="41"/>
        <v>0</v>
      </c>
      <c r="HP49" s="8">
        <f t="shared" si="42"/>
        <v>0</v>
      </c>
      <c r="HQ49" s="91">
        <v>400</v>
      </c>
      <c r="HR49" s="285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196">
        <v>3.3</v>
      </c>
      <c r="HZ49" s="338">
        <v>0.82499999999999996</v>
      </c>
      <c r="IA49" s="313"/>
      <c r="IB49" s="305"/>
      <c r="IC49" s="340">
        <v>12</v>
      </c>
      <c r="ID49" s="130">
        <v>3</v>
      </c>
      <c r="IE49" s="314"/>
      <c r="IF49" s="314"/>
      <c r="IG49" s="8">
        <f t="shared" si="84"/>
        <v>15.3</v>
      </c>
      <c r="IH49" s="8">
        <f t="shared" si="45"/>
        <v>3.8250000000000002</v>
      </c>
      <c r="II49" s="8"/>
      <c r="IJ49" s="8"/>
      <c r="IK49" s="8"/>
      <c r="IL49" s="8"/>
      <c r="IM49" s="4"/>
      <c r="IN49" s="304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5"/>
      <c r="JD49" s="285"/>
      <c r="JE49" s="8">
        <f t="shared" si="46"/>
        <v>10.31</v>
      </c>
      <c r="JF49" s="8">
        <f t="shared" si="47"/>
        <v>0</v>
      </c>
      <c r="JG49" s="338">
        <v>4.742</v>
      </c>
      <c r="JH49" s="338">
        <v>1</v>
      </c>
      <c r="JI49" s="338">
        <v>4.7420999999999998</v>
      </c>
      <c r="JJ49" s="338">
        <v>1</v>
      </c>
      <c r="JK49" s="338">
        <v>51.55</v>
      </c>
      <c r="JL49" s="338">
        <v>11</v>
      </c>
      <c r="JM49" s="91">
        <v>18</v>
      </c>
      <c r="JN49" s="338">
        <v>4</v>
      </c>
      <c r="JO49" s="91">
        <v>0</v>
      </c>
      <c r="JP49" s="338">
        <v>0</v>
      </c>
      <c r="JQ49" s="71">
        <v>0</v>
      </c>
      <c r="JR49" s="285">
        <v>0</v>
      </c>
      <c r="JS49" s="8"/>
      <c r="JT49" s="8"/>
      <c r="JU49" s="8">
        <f t="shared" si="85"/>
        <v>79.034099999999995</v>
      </c>
      <c r="JV49" s="8">
        <f t="shared" si="86"/>
        <v>17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9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41">
        <v>25</v>
      </c>
      <c r="LJ49" s="342">
        <v>0</v>
      </c>
      <c r="LK49" s="343">
        <v>3.4</v>
      </c>
      <c r="LL49" s="344">
        <v>0</v>
      </c>
      <c r="LM49" s="343">
        <v>3.8730000000000002</v>
      </c>
      <c r="LN49" s="346">
        <v>0</v>
      </c>
      <c r="LO49" s="75"/>
      <c r="LP49" s="362"/>
      <c r="LQ49" s="323"/>
      <c r="LR49" s="323"/>
      <c r="LS49" s="4">
        <f t="shared" si="105"/>
        <v>32.272999999999996</v>
      </c>
      <c r="LT49" s="4">
        <f t="shared" si="60"/>
        <v>0</v>
      </c>
      <c r="LU49" s="324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53"/>
      <c r="MD49" s="325"/>
      <c r="ME49" s="75"/>
      <c r="MF49" s="4"/>
      <c r="MG49" s="9"/>
      <c r="MH49" s="4"/>
      <c r="MI49" s="4">
        <f t="shared" si="63"/>
        <v>0</v>
      </c>
      <c r="MJ49" s="4">
        <f t="shared" si="64"/>
        <v>0</v>
      </c>
      <c r="MK49" s="347">
        <v>12.389999999999999</v>
      </c>
      <c r="ML49" s="92">
        <v>0</v>
      </c>
      <c r="MM49" s="114">
        <v>8.26</v>
      </c>
      <c r="MN49" s="348">
        <v>0</v>
      </c>
      <c r="MO49" s="4">
        <f t="shared" si="65"/>
        <v>20.65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9">
        <v>0</v>
      </c>
      <c r="NA49" s="4">
        <f t="shared" si="71"/>
        <v>0</v>
      </c>
      <c r="NB49" s="4">
        <f t="shared" si="72"/>
        <v>0</v>
      </c>
      <c r="NC49" s="302"/>
      <c r="ND49" s="302"/>
      <c r="NE49" s="302">
        <f t="shared" si="73"/>
        <v>0</v>
      </c>
      <c r="NF49" s="302">
        <f t="shared" si="74"/>
        <v>0</v>
      </c>
      <c r="NG49" s="302"/>
      <c r="NH49" s="302"/>
      <c r="NI49" s="302">
        <f t="shared" si="75"/>
        <v>0</v>
      </c>
      <c r="NJ49" s="302">
        <f t="shared" si="76"/>
        <v>0</v>
      </c>
      <c r="NK49" s="297"/>
      <c r="NL49" s="302"/>
      <c r="NM49" s="302">
        <f t="shared" si="77"/>
        <v>0</v>
      </c>
      <c r="NN49" s="302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61">
        <v>2</v>
      </c>
      <c r="NV49" s="361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60">
        <v>4.66</v>
      </c>
      <c r="OB49" s="74"/>
      <c r="OC49" s="360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4.84</v>
      </c>
      <c r="OJ49" s="302"/>
      <c r="OK49" s="354">
        <v>1.66</v>
      </c>
      <c r="OL49" s="302"/>
      <c r="OM49" s="196">
        <v>1.81</v>
      </c>
      <c r="ON49" s="302"/>
      <c r="OO49" s="302">
        <f t="shared" si="82"/>
        <v>6.5</v>
      </c>
      <c r="OP49" s="302">
        <f t="shared" si="83"/>
        <v>0</v>
      </c>
      <c r="OQ49" s="302"/>
      <c r="OR49" s="302"/>
      <c r="OS49" s="302">
        <f t="shared" si="101"/>
        <v>0</v>
      </c>
      <c r="OT49" s="302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/>
      <c r="AB50" s="285"/>
      <c r="AC50" s="8">
        <f t="shared" si="17"/>
        <v>0</v>
      </c>
      <c r="AD50" s="8">
        <f t="shared" si="18"/>
        <v>0</v>
      </c>
      <c r="AE50" s="71">
        <v>10</v>
      </c>
      <c r="AF50" s="71">
        <v>3</v>
      </c>
      <c r="AG50" s="71"/>
      <c r="AH50" s="71"/>
      <c r="AI50" s="122"/>
      <c r="AJ50" s="122"/>
      <c r="AK50" s="326">
        <v>60</v>
      </c>
      <c r="AL50" s="327">
        <v>18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70</v>
      </c>
      <c r="AV50" s="4">
        <f t="shared" si="90"/>
        <v>21</v>
      </c>
      <c r="AW50" s="78"/>
      <c r="AX50" s="78"/>
      <c r="AY50" s="316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5"/>
      <c r="BH50" s="296"/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8"/>
      <c r="CI50" s="91">
        <v>20.6</v>
      </c>
      <c r="CJ50" s="328">
        <v>6.5</v>
      </c>
      <c r="CK50" s="299"/>
      <c r="CL50" s="299"/>
      <c r="CM50" s="329">
        <v>5.15</v>
      </c>
      <c r="CN50" s="330">
        <v>1.5</v>
      </c>
      <c r="CO50" s="8">
        <f t="shared" si="22"/>
        <v>25.75</v>
      </c>
      <c r="CP50" s="8">
        <f t="shared" si="23"/>
        <v>8</v>
      </c>
      <c r="CQ50" s="350">
        <v>247.40625</v>
      </c>
      <c r="CR50" s="300"/>
      <c r="CS50" s="300"/>
      <c r="CT50" s="301"/>
      <c r="CU50" s="351">
        <v>18.556701030927837</v>
      </c>
      <c r="CV50" s="302"/>
      <c r="CW50" s="352">
        <v>63.814432989690722</v>
      </c>
      <c r="CX50" s="301"/>
      <c r="CY50" s="301"/>
      <c r="CZ50" s="301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31">
        <v>42.371134020618562</v>
      </c>
      <c r="DL50" s="331">
        <v>14.123711340206187</v>
      </c>
      <c r="DM50" s="78">
        <f t="shared" si="28"/>
        <v>42.371134020618562</v>
      </c>
      <c r="DN50" s="78">
        <f t="shared" si="29"/>
        <v>14.123711340206187</v>
      </c>
      <c r="DO50" s="331">
        <v>41.1</v>
      </c>
      <c r="DP50" s="331">
        <v>13.700000000000001</v>
      </c>
      <c r="DQ50" s="332"/>
      <c r="DR50" s="332"/>
      <c r="DS50" s="8"/>
      <c r="DT50" s="8"/>
      <c r="DU50" s="303"/>
      <c r="DV50" s="304"/>
      <c r="DW50" s="304"/>
      <c r="DX50" s="304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3">
        <v>40.21</v>
      </c>
      <c r="EH50" s="334">
        <v>10.0525</v>
      </c>
      <c r="EI50" s="94">
        <v>154.63917525773195</v>
      </c>
      <c r="EJ50" s="94">
        <v>38.659793814432987</v>
      </c>
      <c r="EK50" s="329">
        <v>53.608247422680414</v>
      </c>
      <c r="EL50" s="335">
        <v>13.402061855670103</v>
      </c>
      <c r="EM50" s="336"/>
      <c r="EN50" s="336"/>
      <c r="EO50" s="336"/>
      <c r="EP50" s="336"/>
      <c r="EQ50" s="8">
        <f t="shared" si="31"/>
        <v>248.45742268041238</v>
      </c>
      <c r="ER50" s="8">
        <f t="shared" si="104"/>
        <v>62.114355670103095</v>
      </c>
      <c r="ES50" s="302"/>
      <c r="ET50" s="302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3">
        <v>36</v>
      </c>
      <c r="FB50" s="337">
        <v>0</v>
      </c>
      <c r="FC50" s="114">
        <v>0</v>
      </c>
      <c r="FD50" s="330">
        <v>0</v>
      </c>
      <c r="FE50" s="8"/>
      <c r="FF50" s="8"/>
      <c r="FG50" s="306"/>
      <c r="FH50" s="307"/>
      <c r="FI50" s="8"/>
      <c r="FJ50" s="8"/>
      <c r="FK50" s="8"/>
      <c r="FL50" s="8"/>
      <c r="FM50" s="330"/>
      <c r="FN50" s="330"/>
      <c r="FO50" s="4"/>
      <c r="FP50" s="8"/>
      <c r="FQ50" s="308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9"/>
      <c r="GJ50" s="309"/>
      <c r="GK50" s="297"/>
      <c r="GL50" s="297"/>
      <c r="GM50" s="310"/>
      <c r="GN50" s="311"/>
      <c r="GO50" s="299"/>
      <c r="GP50" s="312"/>
      <c r="GQ50" s="312"/>
      <c r="GR50" s="312"/>
      <c r="GS50" s="311"/>
      <c r="GT50" s="311"/>
      <c r="GU50" s="311"/>
      <c r="GV50" s="311"/>
      <c r="GW50" s="311"/>
      <c r="GX50" s="311"/>
      <c r="GY50" s="311"/>
      <c r="GZ50" s="311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4"/>
      <c r="HO50" s="8">
        <f t="shared" si="41"/>
        <v>0</v>
      </c>
      <c r="HP50" s="8">
        <f t="shared" si="42"/>
        <v>0</v>
      </c>
      <c r="HQ50" s="91">
        <v>400</v>
      </c>
      <c r="HR50" s="285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196">
        <v>3.3</v>
      </c>
      <c r="HZ50" s="338">
        <v>0.82499999999999996</v>
      </c>
      <c r="IA50" s="313"/>
      <c r="IB50" s="305"/>
      <c r="IC50" s="340">
        <v>12</v>
      </c>
      <c r="ID50" s="130">
        <v>3</v>
      </c>
      <c r="IE50" s="314"/>
      <c r="IF50" s="314"/>
      <c r="IG50" s="8">
        <f t="shared" si="84"/>
        <v>15.3</v>
      </c>
      <c r="IH50" s="8">
        <f t="shared" si="45"/>
        <v>3.8250000000000002</v>
      </c>
      <c r="II50" s="8"/>
      <c r="IJ50" s="8"/>
      <c r="IK50" s="8"/>
      <c r="IL50" s="8"/>
      <c r="IM50" s="4"/>
      <c r="IN50" s="304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5"/>
      <c r="JD50" s="285"/>
      <c r="JE50" s="8">
        <f t="shared" si="46"/>
        <v>10.31</v>
      </c>
      <c r="JF50" s="8">
        <f t="shared" si="47"/>
        <v>0</v>
      </c>
      <c r="JG50" s="338">
        <v>4.742</v>
      </c>
      <c r="JH50" s="338">
        <v>1</v>
      </c>
      <c r="JI50" s="338">
        <v>4.7420999999999998</v>
      </c>
      <c r="JJ50" s="338">
        <v>1</v>
      </c>
      <c r="JK50" s="338">
        <v>51.55</v>
      </c>
      <c r="JL50" s="338">
        <v>11</v>
      </c>
      <c r="JM50" s="91">
        <v>18</v>
      </c>
      <c r="JN50" s="338">
        <v>4</v>
      </c>
      <c r="JO50" s="91">
        <v>0</v>
      </c>
      <c r="JP50" s="338">
        <v>0</v>
      </c>
      <c r="JQ50" s="71">
        <v>0</v>
      </c>
      <c r="JR50" s="285">
        <v>0</v>
      </c>
      <c r="JS50" s="8"/>
      <c r="JT50" s="8"/>
      <c r="JU50" s="8">
        <f t="shared" si="85"/>
        <v>79.034099999999995</v>
      </c>
      <c r="JV50" s="8">
        <f t="shared" si="86"/>
        <v>17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9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41">
        <v>25</v>
      </c>
      <c r="LJ50" s="342">
        <v>0</v>
      </c>
      <c r="LK50" s="343">
        <v>3.4</v>
      </c>
      <c r="LL50" s="344">
        <v>0</v>
      </c>
      <c r="LM50" s="343">
        <v>3.8730000000000002</v>
      </c>
      <c r="LN50" s="346">
        <v>0</v>
      </c>
      <c r="LO50" s="75"/>
      <c r="LP50" s="362"/>
      <c r="LQ50" s="323"/>
      <c r="LR50" s="323"/>
      <c r="LS50" s="4">
        <f t="shared" si="105"/>
        <v>32.272999999999996</v>
      </c>
      <c r="LT50" s="4">
        <f t="shared" si="60"/>
        <v>0</v>
      </c>
      <c r="LU50" s="324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53"/>
      <c r="MD50" s="325"/>
      <c r="ME50" s="75"/>
      <c r="MF50" s="4"/>
      <c r="MG50" s="9"/>
      <c r="MH50" s="4"/>
      <c r="MI50" s="4">
        <f t="shared" si="63"/>
        <v>0</v>
      </c>
      <c r="MJ50" s="4">
        <f t="shared" si="64"/>
        <v>0</v>
      </c>
      <c r="MK50" s="347">
        <v>13.2</v>
      </c>
      <c r="ML50" s="92">
        <v>0</v>
      </c>
      <c r="MM50" s="114">
        <v>8.8000000000000007</v>
      </c>
      <c r="MN50" s="348">
        <v>0</v>
      </c>
      <c r="MO50" s="4">
        <f t="shared" si="65"/>
        <v>22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9">
        <v>0</v>
      </c>
      <c r="NA50" s="4">
        <f t="shared" si="71"/>
        <v>0</v>
      </c>
      <c r="NB50" s="4">
        <f t="shared" si="72"/>
        <v>0</v>
      </c>
      <c r="NC50" s="302"/>
      <c r="ND50" s="302"/>
      <c r="NE50" s="302">
        <f t="shared" si="73"/>
        <v>0</v>
      </c>
      <c r="NF50" s="302">
        <f t="shared" si="74"/>
        <v>0</v>
      </c>
      <c r="NG50" s="302"/>
      <c r="NH50" s="302"/>
      <c r="NI50" s="302">
        <f t="shared" si="75"/>
        <v>0</v>
      </c>
      <c r="NJ50" s="302">
        <f t="shared" si="76"/>
        <v>0</v>
      </c>
      <c r="NK50" s="297"/>
      <c r="NL50" s="302"/>
      <c r="NM50" s="302">
        <f t="shared" si="77"/>
        <v>0</v>
      </c>
      <c r="NN50" s="302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61">
        <v>2</v>
      </c>
      <c r="NV50" s="361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60">
        <v>4.66</v>
      </c>
      <c r="OB50" s="74"/>
      <c r="OC50" s="360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4.9800000000000004</v>
      </c>
      <c r="OJ50" s="302"/>
      <c r="OK50" s="354">
        <v>1.71</v>
      </c>
      <c r="OL50" s="302"/>
      <c r="OM50" s="196">
        <v>1.87</v>
      </c>
      <c r="ON50" s="302"/>
      <c r="OO50" s="302">
        <f t="shared" si="82"/>
        <v>6.69</v>
      </c>
      <c r="OP50" s="302">
        <f t="shared" si="83"/>
        <v>0</v>
      </c>
      <c r="OQ50" s="302"/>
      <c r="OR50" s="302"/>
      <c r="OS50" s="302">
        <f t="shared" si="101"/>
        <v>0</v>
      </c>
      <c r="OT50" s="302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/>
      <c r="AB51" s="285"/>
      <c r="AC51" s="8">
        <f t="shared" si="17"/>
        <v>0</v>
      </c>
      <c r="AD51" s="8">
        <f t="shared" si="18"/>
        <v>0</v>
      </c>
      <c r="AE51" s="71">
        <v>10</v>
      </c>
      <c r="AF51" s="71">
        <v>3</v>
      </c>
      <c r="AG51" s="71"/>
      <c r="AH51" s="71"/>
      <c r="AI51" s="122"/>
      <c r="AJ51" s="122"/>
      <c r="AK51" s="326">
        <v>60</v>
      </c>
      <c r="AL51" s="327">
        <v>18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70</v>
      </c>
      <c r="AV51" s="4">
        <f t="shared" si="90"/>
        <v>21</v>
      </c>
      <c r="AW51" s="78"/>
      <c r="AX51" s="78"/>
      <c r="AY51" s="316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5"/>
      <c r="BH51" s="296"/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8"/>
      <c r="CI51" s="91">
        <v>20.6</v>
      </c>
      <c r="CJ51" s="328">
        <v>6.5</v>
      </c>
      <c r="CK51" s="299"/>
      <c r="CL51" s="299"/>
      <c r="CM51" s="329">
        <v>5.15</v>
      </c>
      <c r="CN51" s="330">
        <v>1.5</v>
      </c>
      <c r="CO51" s="8">
        <f t="shared" si="22"/>
        <v>25.75</v>
      </c>
      <c r="CP51" s="8">
        <f t="shared" si="23"/>
        <v>8</v>
      </c>
      <c r="CQ51" s="350">
        <v>247.40625</v>
      </c>
      <c r="CR51" s="300"/>
      <c r="CS51" s="300"/>
      <c r="CT51" s="301"/>
      <c r="CU51" s="351">
        <v>18.556701030927837</v>
      </c>
      <c r="CV51" s="302"/>
      <c r="CW51" s="352">
        <v>63.814432989690722</v>
      </c>
      <c r="CX51" s="301"/>
      <c r="CY51" s="301"/>
      <c r="CZ51" s="301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31">
        <v>30.618556701030929</v>
      </c>
      <c r="DL51" s="331">
        <v>10.20618556701031</v>
      </c>
      <c r="DM51" s="78">
        <f t="shared" si="28"/>
        <v>30.618556701030929</v>
      </c>
      <c r="DN51" s="78">
        <f t="shared" si="29"/>
        <v>10.20618556701031</v>
      </c>
      <c r="DO51" s="331">
        <v>29.7</v>
      </c>
      <c r="DP51" s="331">
        <v>9.9</v>
      </c>
      <c r="DQ51" s="332"/>
      <c r="DR51" s="332"/>
      <c r="DS51" s="8"/>
      <c r="DT51" s="8"/>
      <c r="DU51" s="303"/>
      <c r="DV51" s="304"/>
      <c r="DW51" s="304"/>
      <c r="DX51" s="304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3">
        <v>40.21</v>
      </c>
      <c r="EH51" s="334">
        <v>10.0525</v>
      </c>
      <c r="EI51" s="94">
        <v>154.63917525773195</v>
      </c>
      <c r="EJ51" s="94">
        <v>38.659793814432987</v>
      </c>
      <c r="EK51" s="329">
        <v>53.608247422680414</v>
      </c>
      <c r="EL51" s="335">
        <v>13.402061855670103</v>
      </c>
      <c r="EM51" s="336"/>
      <c r="EN51" s="336"/>
      <c r="EO51" s="336"/>
      <c r="EP51" s="336"/>
      <c r="EQ51" s="8">
        <f t="shared" si="31"/>
        <v>248.45742268041238</v>
      </c>
      <c r="ER51" s="8">
        <f t="shared" si="104"/>
        <v>62.114355670103095</v>
      </c>
      <c r="ES51" s="302"/>
      <c r="ET51" s="302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3">
        <v>36</v>
      </c>
      <c r="FB51" s="337">
        <v>0</v>
      </c>
      <c r="FC51" s="114">
        <v>0</v>
      </c>
      <c r="FD51" s="330">
        <v>0</v>
      </c>
      <c r="FE51" s="8"/>
      <c r="FF51" s="8"/>
      <c r="FG51" s="306"/>
      <c r="FH51" s="307"/>
      <c r="FI51" s="8"/>
      <c r="FJ51" s="8"/>
      <c r="FK51" s="8"/>
      <c r="FL51" s="8"/>
      <c r="FM51" s="330"/>
      <c r="FN51" s="330"/>
      <c r="FO51" s="4"/>
      <c r="FP51" s="8"/>
      <c r="FQ51" s="308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9"/>
      <c r="GJ51" s="309"/>
      <c r="GK51" s="297"/>
      <c r="GL51" s="297"/>
      <c r="GM51" s="310"/>
      <c r="GN51" s="311"/>
      <c r="GO51" s="299"/>
      <c r="GP51" s="312"/>
      <c r="GQ51" s="312"/>
      <c r="GR51" s="312"/>
      <c r="GS51" s="311"/>
      <c r="GT51" s="311"/>
      <c r="GU51" s="311"/>
      <c r="GV51" s="311"/>
      <c r="GW51" s="311"/>
      <c r="GX51" s="311"/>
      <c r="GY51" s="311"/>
      <c r="GZ51" s="311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4"/>
      <c r="HO51" s="8">
        <f t="shared" si="41"/>
        <v>0</v>
      </c>
      <c r="HP51" s="8">
        <f t="shared" si="42"/>
        <v>0</v>
      </c>
      <c r="HQ51" s="91">
        <v>400</v>
      </c>
      <c r="HR51" s="285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196">
        <v>3.3</v>
      </c>
      <c r="HZ51" s="338">
        <v>0.82499999999999996</v>
      </c>
      <c r="IA51" s="313"/>
      <c r="IB51" s="305"/>
      <c r="IC51" s="340">
        <v>12</v>
      </c>
      <c r="ID51" s="130">
        <v>3</v>
      </c>
      <c r="IE51" s="314"/>
      <c r="IF51" s="314"/>
      <c r="IG51" s="8">
        <f t="shared" si="84"/>
        <v>15.3</v>
      </c>
      <c r="IH51" s="8">
        <f t="shared" si="45"/>
        <v>3.8250000000000002</v>
      </c>
      <c r="II51" s="8"/>
      <c r="IJ51" s="8"/>
      <c r="IK51" s="8"/>
      <c r="IL51" s="8"/>
      <c r="IM51" s="4"/>
      <c r="IN51" s="304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5"/>
      <c r="JD51" s="285"/>
      <c r="JE51" s="8">
        <f t="shared" si="46"/>
        <v>10.31</v>
      </c>
      <c r="JF51" s="8">
        <f t="shared" si="47"/>
        <v>0</v>
      </c>
      <c r="JG51" s="338">
        <v>4.742</v>
      </c>
      <c r="JH51" s="338">
        <v>1</v>
      </c>
      <c r="JI51" s="338">
        <v>4.7420999999999998</v>
      </c>
      <c r="JJ51" s="338">
        <v>1</v>
      </c>
      <c r="JK51" s="338">
        <v>51.55</v>
      </c>
      <c r="JL51" s="338">
        <v>11</v>
      </c>
      <c r="JM51" s="91">
        <v>18</v>
      </c>
      <c r="JN51" s="338">
        <v>4</v>
      </c>
      <c r="JO51" s="91">
        <v>0</v>
      </c>
      <c r="JP51" s="338">
        <v>0</v>
      </c>
      <c r="JQ51" s="71">
        <v>0</v>
      </c>
      <c r="JR51" s="285">
        <v>0</v>
      </c>
      <c r="JS51" s="8"/>
      <c r="JT51" s="8"/>
      <c r="JU51" s="8">
        <f t="shared" si="85"/>
        <v>79.034099999999995</v>
      </c>
      <c r="JV51" s="8">
        <f t="shared" si="86"/>
        <v>17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9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41">
        <v>25</v>
      </c>
      <c r="LJ51" s="342">
        <v>0</v>
      </c>
      <c r="LK51" s="343">
        <v>3.4</v>
      </c>
      <c r="LL51" s="344">
        <v>0</v>
      </c>
      <c r="LM51" s="343">
        <v>3.8730000000000002</v>
      </c>
      <c r="LN51" s="346">
        <v>0</v>
      </c>
      <c r="LO51" s="75"/>
      <c r="LP51" s="362"/>
      <c r="LQ51" s="323"/>
      <c r="LR51" s="323"/>
      <c r="LS51" s="4">
        <f t="shared" si="105"/>
        <v>32.272999999999996</v>
      </c>
      <c r="LT51" s="4">
        <f t="shared" si="60"/>
        <v>0</v>
      </c>
      <c r="LU51" s="324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53"/>
      <c r="MD51" s="325"/>
      <c r="ME51" s="75"/>
      <c r="MF51" s="4"/>
      <c r="MG51" s="9"/>
      <c r="MH51" s="4"/>
      <c r="MI51" s="4">
        <f t="shared" si="63"/>
        <v>0</v>
      </c>
      <c r="MJ51" s="4">
        <f t="shared" si="64"/>
        <v>0</v>
      </c>
      <c r="MK51" s="347">
        <v>13.56</v>
      </c>
      <c r="ML51" s="92">
        <v>0</v>
      </c>
      <c r="MM51" s="114">
        <v>9.0400000000000009</v>
      </c>
      <c r="MN51" s="348">
        <v>0</v>
      </c>
      <c r="MO51" s="4">
        <f t="shared" si="65"/>
        <v>22.6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9">
        <v>0</v>
      </c>
      <c r="NA51" s="4">
        <f t="shared" si="71"/>
        <v>0</v>
      </c>
      <c r="NB51" s="4">
        <f t="shared" si="72"/>
        <v>0</v>
      </c>
      <c r="NC51" s="302"/>
      <c r="ND51" s="302"/>
      <c r="NE51" s="302">
        <f t="shared" si="73"/>
        <v>0</v>
      </c>
      <c r="NF51" s="302">
        <f t="shared" si="74"/>
        <v>0</v>
      </c>
      <c r="NG51" s="302"/>
      <c r="NH51" s="302"/>
      <c r="NI51" s="302">
        <f t="shared" si="75"/>
        <v>0</v>
      </c>
      <c r="NJ51" s="302">
        <f t="shared" si="76"/>
        <v>0</v>
      </c>
      <c r="NK51" s="297"/>
      <c r="NL51" s="302"/>
      <c r="NM51" s="302">
        <f t="shared" si="77"/>
        <v>0</v>
      </c>
      <c r="NN51" s="302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61">
        <v>2</v>
      </c>
      <c r="NV51" s="361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60">
        <v>4.66</v>
      </c>
      <c r="OB51" s="74"/>
      <c r="OC51" s="360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4.92</v>
      </c>
      <c r="OJ51" s="302"/>
      <c r="OK51" s="354">
        <v>1.69</v>
      </c>
      <c r="OL51" s="302"/>
      <c r="OM51" s="196">
        <v>1.85</v>
      </c>
      <c r="ON51" s="302"/>
      <c r="OO51" s="302">
        <f t="shared" si="82"/>
        <v>6.6099999999999994</v>
      </c>
      <c r="OP51" s="302">
        <f t="shared" si="83"/>
        <v>0</v>
      </c>
      <c r="OQ51" s="302"/>
      <c r="OR51" s="302"/>
      <c r="OS51" s="302">
        <f t="shared" si="101"/>
        <v>0</v>
      </c>
      <c r="OT51" s="302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/>
      <c r="AB52" s="285"/>
      <c r="AC52" s="8">
        <f t="shared" si="17"/>
        <v>0</v>
      </c>
      <c r="AD52" s="8">
        <f t="shared" si="18"/>
        <v>0</v>
      </c>
      <c r="AE52" s="71">
        <v>10</v>
      </c>
      <c r="AF52" s="71">
        <v>3</v>
      </c>
      <c r="AG52" s="71"/>
      <c r="AH52" s="71"/>
      <c r="AI52" s="122"/>
      <c r="AJ52" s="122"/>
      <c r="AK52" s="326">
        <v>60</v>
      </c>
      <c r="AL52" s="327">
        <v>18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70</v>
      </c>
      <c r="AV52" s="4">
        <f t="shared" si="90"/>
        <v>21</v>
      </c>
      <c r="AW52" s="78"/>
      <c r="AX52" s="78"/>
      <c r="AY52" s="316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5"/>
      <c r="BH52" s="296"/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8"/>
      <c r="CI52" s="91">
        <v>20.6</v>
      </c>
      <c r="CJ52" s="328">
        <v>6.5</v>
      </c>
      <c r="CK52" s="299"/>
      <c r="CL52" s="299"/>
      <c r="CM52" s="329">
        <v>5.15</v>
      </c>
      <c r="CN52" s="330">
        <v>1.5</v>
      </c>
      <c r="CO52" s="8">
        <f t="shared" si="22"/>
        <v>25.75</v>
      </c>
      <c r="CP52" s="8">
        <f t="shared" si="23"/>
        <v>8</v>
      </c>
      <c r="CQ52" s="350">
        <v>247.40625</v>
      </c>
      <c r="CR52" s="300"/>
      <c r="CS52" s="300"/>
      <c r="CT52" s="301"/>
      <c r="CU52" s="351">
        <v>18.556701030927837</v>
      </c>
      <c r="CV52" s="302"/>
      <c r="CW52" s="352">
        <v>63.814432989690722</v>
      </c>
      <c r="CX52" s="301"/>
      <c r="CY52" s="301"/>
      <c r="CZ52" s="301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31">
        <v>30.618556701030929</v>
      </c>
      <c r="DL52" s="331">
        <v>10.20618556701031</v>
      </c>
      <c r="DM52" s="78">
        <f t="shared" si="28"/>
        <v>30.618556701030929</v>
      </c>
      <c r="DN52" s="78">
        <f t="shared" si="29"/>
        <v>10.20618556701031</v>
      </c>
      <c r="DO52" s="331">
        <v>29.7</v>
      </c>
      <c r="DP52" s="331">
        <v>9.9</v>
      </c>
      <c r="DQ52" s="332"/>
      <c r="DR52" s="332"/>
      <c r="DS52" s="8"/>
      <c r="DT52" s="8"/>
      <c r="DU52" s="303"/>
      <c r="DV52" s="304"/>
      <c r="DW52" s="304"/>
      <c r="DX52" s="304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3">
        <v>40.21</v>
      </c>
      <c r="EH52" s="334">
        <v>10.0525</v>
      </c>
      <c r="EI52" s="94">
        <v>154.63917525773195</v>
      </c>
      <c r="EJ52" s="94">
        <v>38.659793814432987</v>
      </c>
      <c r="EK52" s="329">
        <v>53.608247422680414</v>
      </c>
      <c r="EL52" s="335">
        <v>13.402061855670103</v>
      </c>
      <c r="EM52" s="336"/>
      <c r="EN52" s="336"/>
      <c r="EO52" s="336"/>
      <c r="EP52" s="336"/>
      <c r="EQ52" s="8">
        <f t="shared" si="31"/>
        <v>248.45742268041238</v>
      </c>
      <c r="ER52" s="8">
        <f t="shared" si="104"/>
        <v>62.114355670103095</v>
      </c>
      <c r="ES52" s="302"/>
      <c r="ET52" s="302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3">
        <v>36</v>
      </c>
      <c r="FB52" s="337">
        <v>0</v>
      </c>
      <c r="FC52" s="114">
        <v>0</v>
      </c>
      <c r="FD52" s="330">
        <v>0</v>
      </c>
      <c r="FE52" s="8"/>
      <c r="FF52" s="8"/>
      <c r="FG52" s="306"/>
      <c r="FH52" s="307"/>
      <c r="FI52" s="8"/>
      <c r="FJ52" s="8"/>
      <c r="FK52" s="8"/>
      <c r="FL52" s="8"/>
      <c r="FM52" s="330"/>
      <c r="FN52" s="330"/>
      <c r="FO52" s="4"/>
      <c r="FP52" s="8"/>
      <c r="FQ52" s="308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9"/>
      <c r="GJ52" s="309"/>
      <c r="GK52" s="297"/>
      <c r="GL52" s="297"/>
      <c r="GM52" s="310"/>
      <c r="GN52" s="311"/>
      <c r="GO52" s="299"/>
      <c r="GP52" s="312"/>
      <c r="GQ52" s="312"/>
      <c r="GR52" s="312"/>
      <c r="GS52" s="311"/>
      <c r="GT52" s="311"/>
      <c r="GU52" s="311"/>
      <c r="GV52" s="311"/>
      <c r="GW52" s="311"/>
      <c r="GX52" s="311"/>
      <c r="GY52" s="311"/>
      <c r="GZ52" s="311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4"/>
      <c r="HO52" s="8">
        <f t="shared" si="41"/>
        <v>0</v>
      </c>
      <c r="HP52" s="8">
        <f t="shared" si="42"/>
        <v>0</v>
      </c>
      <c r="HQ52" s="91">
        <v>400</v>
      </c>
      <c r="HR52" s="285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196">
        <v>3.3</v>
      </c>
      <c r="HZ52" s="338">
        <v>0.82499999999999996</v>
      </c>
      <c r="IA52" s="313"/>
      <c r="IB52" s="305"/>
      <c r="IC52" s="340">
        <v>12</v>
      </c>
      <c r="ID52" s="130">
        <v>3</v>
      </c>
      <c r="IE52" s="314"/>
      <c r="IF52" s="314"/>
      <c r="IG52" s="8">
        <f t="shared" si="84"/>
        <v>15.3</v>
      </c>
      <c r="IH52" s="8">
        <f t="shared" si="45"/>
        <v>3.8250000000000002</v>
      </c>
      <c r="II52" s="8"/>
      <c r="IJ52" s="8"/>
      <c r="IK52" s="8"/>
      <c r="IL52" s="8"/>
      <c r="IM52" s="4"/>
      <c r="IN52" s="304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5"/>
      <c r="JD52" s="285"/>
      <c r="JE52" s="8">
        <f t="shared" si="46"/>
        <v>10.31</v>
      </c>
      <c r="JF52" s="8">
        <f t="shared" si="47"/>
        <v>0</v>
      </c>
      <c r="JG52" s="338">
        <v>4.742</v>
      </c>
      <c r="JH52" s="338">
        <v>1</v>
      </c>
      <c r="JI52" s="338">
        <v>4.7420999999999998</v>
      </c>
      <c r="JJ52" s="338">
        <v>1</v>
      </c>
      <c r="JK52" s="338">
        <v>51.55</v>
      </c>
      <c r="JL52" s="338">
        <v>11</v>
      </c>
      <c r="JM52" s="91">
        <v>18</v>
      </c>
      <c r="JN52" s="338">
        <v>4</v>
      </c>
      <c r="JO52" s="91">
        <v>0</v>
      </c>
      <c r="JP52" s="338">
        <v>0</v>
      </c>
      <c r="JQ52" s="71">
        <v>0</v>
      </c>
      <c r="JR52" s="285">
        <v>0</v>
      </c>
      <c r="JS52" s="8"/>
      <c r="JT52" s="8"/>
      <c r="JU52" s="8">
        <f t="shared" si="85"/>
        <v>79.034099999999995</v>
      </c>
      <c r="JV52" s="8">
        <f t="shared" si="86"/>
        <v>17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9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69">
        <v>26</v>
      </c>
      <c r="LJ52" s="342">
        <v>0</v>
      </c>
      <c r="LK52" s="343">
        <v>3.4</v>
      </c>
      <c r="LL52" s="344">
        <v>0</v>
      </c>
      <c r="LM52" s="370">
        <v>0</v>
      </c>
      <c r="LN52" s="346">
        <v>0</v>
      </c>
      <c r="LO52" s="75"/>
      <c r="LP52" s="362"/>
      <c r="LQ52" s="323"/>
      <c r="LR52" s="323"/>
      <c r="LS52" s="4">
        <f t="shared" si="105"/>
        <v>29.4</v>
      </c>
      <c r="LT52" s="4">
        <f t="shared" si="60"/>
        <v>0</v>
      </c>
      <c r="LU52" s="324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53"/>
      <c r="MD52" s="325"/>
      <c r="ME52" s="75"/>
      <c r="MF52" s="4"/>
      <c r="MG52" s="9"/>
      <c r="MH52" s="4"/>
      <c r="MI52" s="4">
        <f t="shared" si="63"/>
        <v>0</v>
      </c>
      <c r="MJ52" s="4">
        <f t="shared" si="64"/>
        <v>0</v>
      </c>
      <c r="MK52" s="347">
        <v>13.95</v>
      </c>
      <c r="ML52" s="92">
        <v>0</v>
      </c>
      <c r="MM52" s="114">
        <v>9.3000000000000007</v>
      </c>
      <c r="MN52" s="348">
        <v>0</v>
      </c>
      <c r="MO52" s="4">
        <f t="shared" si="65"/>
        <v>23.25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9">
        <v>0</v>
      </c>
      <c r="NA52" s="4">
        <f t="shared" si="71"/>
        <v>0</v>
      </c>
      <c r="NB52" s="4">
        <f t="shared" si="72"/>
        <v>0</v>
      </c>
      <c r="NC52" s="302"/>
      <c r="ND52" s="302"/>
      <c r="NE52" s="302">
        <f t="shared" si="73"/>
        <v>0</v>
      </c>
      <c r="NF52" s="302">
        <f t="shared" si="74"/>
        <v>0</v>
      </c>
      <c r="NG52" s="302"/>
      <c r="NH52" s="302"/>
      <c r="NI52" s="302">
        <f t="shared" si="75"/>
        <v>0</v>
      </c>
      <c r="NJ52" s="302">
        <f t="shared" si="76"/>
        <v>0</v>
      </c>
      <c r="NK52" s="297"/>
      <c r="NL52" s="302"/>
      <c r="NM52" s="302">
        <f t="shared" si="77"/>
        <v>0</v>
      </c>
      <c r="NN52" s="302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61">
        <v>2</v>
      </c>
      <c r="NV52" s="361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60">
        <v>4.66</v>
      </c>
      <c r="OB52" s="74"/>
      <c r="OC52" s="360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5.01</v>
      </c>
      <c r="OJ52" s="302"/>
      <c r="OK52" s="354">
        <v>1.72</v>
      </c>
      <c r="OL52" s="302"/>
      <c r="OM52" s="196">
        <v>1.88</v>
      </c>
      <c r="ON52" s="302"/>
      <c r="OO52" s="302">
        <f t="shared" si="82"/>
        <v>6.7299999999999995</v>
      </c>
      <c r="OP52" s="302">
        <f t="shared" si="83"/>
        <v>0</v>
      </c>
      <c r="OQ52" s="302"/>
      <c r="OR52" s="302"/>
      <c r="OS52" s="302">
        <f t="shared" si="101"/>
        <v>0</v>
      </c>
      <c r="OT52" s="302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/>
      <c r="AB53" s="285"/>
      <c r="AC53" s="8">
        <f t="shared" si="17"/>
        <v>0</v>
      </c>
      <c r="AD53" s="8">
        <f t="shared" si="18"/>
        <v>0</v>
      </c>
      <c r="AE53" s="71">
        <v>10</v>
      </c>
      <c r="AF53" s="71">
        <v>3</v>
      </c>
      <c r="AG53" s="71"/>
      <c r="AH53" s="71"/>
      <c r="AI53" s="122"/>
      <c r="AJ53" s="122"/>
      <c r="AK53" s="326">
        <v>60</v>
      </c>
      <c r="AL53" s="327">
        <v>18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70</v>
      </c>
      <c r="AV53" s="4">
        <f t="shared" si="90"/>
        <v>21</v>
      </c>
      <c r="AW53" s="78"/>
      <c r="AX53" s="78"/>
      <c r="AY53" s="316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5"/>
      <c r="BH53" s="296"/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8"/>
      <c r="CI53" s="91">
        <v>20.6</v>
      </c>
      <c r="CJ53" s="328">
        <v>6.5</v>
      </c>
      <c r="CK53" s="299"/>
      <c r="CL53" s="299"/>
      <c r="CM53" s="329">
        <v>5.15</v>
      </c>
      <c r="CN53" s="330">
        <v>1.5</v>
      </c>
      <c r="CO53" s="8">
        <f t="shared" si="22"/>
        <v>25.75</v>
      </c>
      <c r="CP53" s="8">
        <f t="shared" si="23"/>
        <v>8</v>
      </c>
      <c r="CQ53" s="350">
        <v>247.40625</v>
      </c>
      <c r="CR53" s="300"/>
      <c r="CS53" s="300"/>
      <c r="CT53" s="301"/>
      <c r="CU53" s="351">
        <v>18.556701030927837</v>
      </c>
      <c r="CV53" s="302"/>
      <c r="CW53" s="352">
        <v>63.814432989690722</v>
      </c>
      <c r="CX53" s="301"/>
      <c r="CY53" s="301"/>
      <c r="CZ53" s="301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31">
        <v>30.618556701030929</v>
      </c>
      <c r="DL53" s="331">
        <v>10.20618556701031</v>
      </c>
      <c r="DM53" s="78">
        <f t="shared" si="28"/>
        <v>30.618556701030929</v>
      </c>
      <c r="DN53" s="78">
        <f t="shared" si="29"/>
        <v>10.20618556701031</v>
      </c>
      <c r="DO53" s="331">
        <v>29.7</v>
      </c>
      <c r="DP53" s="331">
        <v>9.9</v>
      </c>
      <c r="DQ53" s="332"/>
      <c r="DR53" s="332"/>
      <c r="DS53" s="8"/>
      <c r="DT53" s="8"/>
      <c r="DU53" s="303"/>
      <c r="DV53" s="304"/>
      <c r="DW53" s="304"/>
      <c r="DX53" s="304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3">
        <v>40.21</v>
      </c>
      <c r="EH53" s="334">
        <v>10.0525</v>
      </c>
      <c r="EI53" s="94">
        <v>154.63917525773195</v>
      </c>
      <c r="EJ53" s="94">
        <v>38.659793814432987</v>
      </c>
      <c r="EK53" s="329">
        <v>53.608247422680414</v>
      </c>
      <c r="EL53" s="335">
        <v>13.402061855670103</v>
      </c>
      <c r="EM53" s="336"/>
      <c r="EN53" s="336"/>
      <c r="EO53" s="336"/>
      <c r="EP53" s="336"/>
      <c r="EQ53" s="8">
        <f t="shared" si="31"/>
        <v>248.45742268041238</v>
      </c>
      <c r="ER53" s="8">
        <f t="shared" si="104"/>
        <v>62.114355670103095</v>
      </c>
      <c r="ES53" s="302"/>
      <c r="ET53" s="302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3">
        <v>36</v>
      </c>
      <c r="FB53" s="337">
        <v>0</v>
      </c>
      <c r="FC53" s="114">
        <v>0</v>
      </c>
      <c r="FD53" s="330">
        <v>0</v>
      </c>
      <c r="FE53" s="8"/>
      <c r="FF53" s="8"/>
      <c r="FG53" s="306"/>
      <c r="FH53" s="307"/>
      <c r="FI53" s="8"/>
      <c r="FJ53" s="8"/>
      <c r="FK53" s="8"/>
      <c r="FL53" s="8"/>
      <c r="FM53" s="330"/>
      <c r="FN53" s="330"/>
      <c r="FO53" s="4"/>
      <c r="FP53" s="8"/>
      <c r="FQ53" s="308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9"/>
      <c r="GJ53" s="309"/>
      <c r="GK53" s="297"/>
      <c r="GL53" s="297"/>
      <c r="GM53" s="310"/>
      <c r="GN53" s="311"/>
      <c r="GO53" s="299"/>
      <c r="GP53" s="312"/>
      <c r="GQ53" s="312"/>
      <c r="GR53" s="312"/>
      <c r="GS53" s="311"/>
      <c r="GT53" s="311"/>
      <c r="GU53" s="311"/>
      <c r="GV53" s="311"/>
      <c r="GW53" s="311"/>
      <c r="GX53" s="311"/>
      <c r="GY53" s="311"/>
      <c r="GZ53" s="311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4"/>
      <c r="HO53" s="8">
        <f t="shared" si="41"/>
        <v>0</v>
      </c>
      <c r="HP53" s="8">
        <f t="shared" si="42"/>
        <v>0</v>
      </c>
      <c r="HQ53" s="91">
        <v>400</v>
      </c>
      <c r="HR53" s="285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196">
        <v>0</v>
      </c>
      <c r="HZ53" s="338">
        <v>0</v>
      </c>
      <c r="IA53" s="313"/>
      <c r="IB53" s="305"/>
      <c r="IC53" s="340">
        <v>8</v>
      </c>
      <c r="ID53" s="130">
        <v>2</v>
      </c>
      <c r="IE53" s="314"/>
      <c r="IF53" s="314"/>
      <c r="IG53" s="8">
        <f t="shared" si="84"/>
        <v>8</v>
      </c>
      <c r="IH53" s="8">
        <f t="shared" si="45"/>
        <v>2</v>
      </c>
      <c r="II53" s="8"/>
      <c r="IJ53" s="8"/>
      <c r="IK53" s="8"/>
      <c r="IL53" s="8"/>
      <c r="IM53" s="4"/>
      <c r="IN53" s="304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5"/>
      <c r="JD53" s="285"/>
      <c r="JE53" s="8">
        <f t="shared" si="46"/>
        <v>10.31</v>
      </c>
      <c r="JF53" s="8">
        <f t="shared" si="47"/>
        <v>0</v>
      </c>
      <c r="JG53" s="368">
        <v>0</v>
      </c>
      <c r="JH53" s="368">
        <v>0</v>
      </c>
      <c r="JI53" s="368">
        <v>0</v>
      </c>
      <c r="JJ53" s="368">
        <v>0</v>
      </c>
      <c r="JK53" s="338">
        <v>51.55</v>
      </c>
      <c r="JL53" s="338">
        <v>11</v>
      </c>
      <c r="JM53" s="91">
        <v>18</v>
      </c>
      <c r="JN53" s="338">
        <v>4</v>
      </c>
      <c r="JO53" s="91">
        <v>0</v>
      </c>
      <c r="JP53" s="338">
        <v>0</v>
      </c>
      <c r="JQ53" s="71">
        <v>0</v>
      </c>
      <c r="JR53" s="285">
        <v>0</v>
      </c>
      <c r="JS53" s="8"/>
      <c r="JT53" s="8"/>
      <c r="JU53" s="8">
        <f t="shared" si="85"/>
        <v>69.55</v>
      </c>
      <c r="JV53" s="8">
        <f t="shared" si="86"/>
        <v>15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9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69">
        <v>26</v>
      </c>
      <c r="LJ53" s="342">
        <v>0</v>
      </c>
      <c r="LK53" s="343">
        <v>3.4</v>
      </c>
      <c r="LL53" s="344">
        <v>0</v>
      </c>
      <c r="LM53" s="370">
        <v>0</v>
      </c>
      <c r="LN53" s="346">
        <v>0</v>
      </c>
      <c r="LO53" s="75"/>
      <c r="LP53" s="362"/>
      <c r="LQ53" s="323"/>
      <c r="LR53" s="323"/>
      <c r="LS53" s="4">
        <f t="shared" si="105"/>
        <v>29.4</v>
      </c>
      <c r="LT53" s="4">
        <f t="shared" si="60"/>
        <v>0</v>
      </c>
      <c r="LU53" s="324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53"/>
      <c r="MD53" s="325"/>
      <c r="ME53" s="75"/>
      <c r="MF53" s="4"/>
      <c r="MG53" s="9"/>
      <c r="MH53" s="4"/>
      <c r="MI53" s="4">
        <f t="shared" si="63"/>
        <v>0</v>
      </c>
      <c r="MJ53" s="4">
        <f t="shared" si="64"/>
        <v>0</v>
      </c>
      <c r="MK53" s="347">
        <v>15.056999999999999</v>
      </c>
      <c r="ML53" s="92">
        <v>0</v>
      </c>
      <c r="MM53" s="114">
        <v>8.843</v>
      </c>
      <c r="MN53" s="348">
        <v>0</v>
      </c>
      <c r="MO53" s="4">
        <f t="shared" si="65"/>
        <v>23.9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9">
        <v>0</v>
      </c>
      <c r="NA53" s="4">
        <f t="shared" si="71"/>
        <v>0</v>
      </c>
      <c r="NB53" s="4">
        <f t="shared" si="72"/>
        <v>0</v>
      </c>
      <c r="NC53" s="302"/>
      <c r="ND53" s="302"/>
      <c r="NE53" s="302">
        <f t="shared" si="73"/>
        <v>0</v>
      </c>
      <c r="NF53" s="302">
        <f t="shared" si="74"/>
        <v>0</v>
      </c>
      <c r="NG53" s="302"/>
      <c r="NH53" s="302"/>
      <c r="NI53" s="302">
        <f t="shared" si="75"/>
        <v>0</v>
      </c>
      <c r="NJ53" s="302">
        <f t="shared" si="76"/>
        <v>0</v>
      </c>
      <c r="NK53" s="297"/>
      <c r="NL53" s="302"/>
      <c r="NM53" s="302">
        <f t="shared" si="77"/>
        <v>0</v>
      </c>
      <c r="NN53" s="302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61">
        <v>2</v>
      </c>
      <c r="NV53" s="361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60">
        <v>4.66</v>
      </c>
      <c r="OB53" s="74"/>
      <c r="OC53" s="360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4.95</v>
      </c>
      <c r="OJ53" s="302"/>
      <c r="OK53" s="354">
        <v>1.7</v>
      </c>
      <c r="OL53" s="302"/>
      <c r="OM53" s="196">
        <v>1.86</v>
      </c>
      <c r="ON53" s="302"/>
      <c r="OO53" s="302">
        <f t="shared" si="82"/>
        <v>6.65</v>
      </c>
      <c r="OP53" s="302">
        <f t="shared" si="83"/>
        <v>0</v>
      </c>
      <c r="OQ53" s="302"/>
      <c r="OR53" s="302"/>
      <c r="OS53" s="302">
        <f t="shared" si="101"/>
        <v>0</v>
      </c>
      <c r="OT53" s="302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/>
      <c r="AB54" s="285"/>
      <c r="AC54" s="8">
        <f t="shared" si="17"/>
        <v>0</v>
      </c>
      <c r="AD54" s="8">
        <f t="shared" si="18"/>
        <v>0</v>
      </c>
      <c r="AE54" s="71">
        <v>10</v>
      </c>
      <c r="AF54" s="71">
        <v>3</v>
      </c>
      <c r="AG54" s="71"/>
      <c r="AH54" s="71"/>
      <c r="AI54" s="122"/>
      <c r="AJ54" s="122"/>
      <c r="AK54" s="326">
        <v>60</v>
      </c>
      <c r="AL54" s="327">
        <v>18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70</v>
      </c>
      <c r="AV54" s="4">
        <f t="shared" si="90"/>
        <v>21</v>
      </c>
      <c r="AW54" s="78"/>
      <c r="AX54" s="78"/>
      <c r="AY54" s="316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5"/>
      <c r="BH54" s="296"/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8"/>
      <c r="CI54" s="91">
        <v>20.6</v>
      </c>
      <c r="CJ54" s="328">
        <v>6.5</v>
      </c>
      <c r="CK54" s="299"/>
      <c r="CL54" s="299"/>
      <c r="CM54" s="329">
        <v>5.15</v>
      </c>
      <c r="CN54" s="330">
        <v>1.5</v>
      </c>
      <c r="CO54" s="8">
        <f t="shared" si="22"/>
        <v>25.75</v>
      </c>
      <c r="CP54" s="8">
        <f t="shared" si="23"/>
        <v>8</v>
      </c>
      <c r="CQ54" s="350">
        <v>247.40625</v>
      </c>
      <c r="CR54" s="300"/>
      <c r="CS54" s="300"/>
      <c r="CT54" s="301"/>
      <c r="CU54" s="351">
        <v>18.556701030927837</v>
      </c>
      <c r="CV54" s="302"/>
      <c r="CW54" s="352">
        <v>63.814432989690722</v>
      </c>
      <c r="CX54" s="301"/>
      <c r="CY54" s="301"/>
      <c r="CZ54" s="301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31">
        <v>30.618556701030929</v>
      </c>
      <c r="DL54" s="331">
        <v>10.20618556701031</v>
      </c>
      <c r="DM54" s="78">
        <f t="shared" si="28"/>
        <v>30.618556701030929</v>
      </c>
      <c r="DN54" s="78">
        <f t="shared" si="29"/>
        <v>10.20618556701031</v>
      </c>
      <c r="DO54" s="331">
        <v>29.7</v>
      </c>
      <c r="DP54" s="331">
        <v>9.9</v>
      </c>
      <c r="DQ54" s="332"/>
      <c r="DR54" s="332"/>
      <c r="DS54" s="8"/>
      <c r="DT54" s="8"/>
      <c r="DU54" s="303"/>
      <c r="DV54" s="304"/>
      <c r="DW54" s="304"/>
      <c r="DX54" s="304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3">
        <v>40.21</v>
      </c>
      <c r="EH54" s="334">
        <v>10.0525</v>
      </c>
      <c r="EI54" s="94">
        <v>154.63917525773195</v>
      </c>
      <c r="EJ54" s="94">
        <v>38.659793814432987</v>
      </c>
      <c r="EK54" s="329">
        <v>53.608247422680414</v>
      </c>
      <c r="EL54" s="335">
        <v>13.402061855670103</v>
      </c>
      <c r="EM54" s="336"/>
      <c r="EN54" s="336"/>
      <c r="EO54" s="336"/>
      <c r="EP54" s="336"/>
      <c r="EQ54" s="8">
        <f t="shared" si="31"/>
        <v>248.45742268041238</v>
      </c>
      <c r="ER54" s="8">
        <f t="shared" si="104"/>
        <v>62.114355670103095</v>
      </c>
      <c r="ES54" s="302"/>
      <c r="ET54" s="302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3">
        <v>36</v>
      </c>
      <c r="FB54" s="337">
        <v>0</v>
      </c>
      <c r="FC54" s="114">
        <v>0</v>
      </c>
      <c r="FD54" s="330">
        <v>0</v>
      </c>
      <c r="FE54" s="8"/>
      <c r="FF54" s="8"/>
      <c r="FG54" s="306"/>
      <c r="FH54" s="307"/>
      <c r="FI54" s="8"/>
      <c r="FJ54" s="8"/>
      <c r="FK54" s="8"/>
      <c r="FL54" s="8"/>
      <c r="FM54" s="330"/>
      <c r="FN54" s="330"/>
      <c r="FO54" s="4"/>
      <c r="FP54" s="8"/>
      <c r="FQ54" s="308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9"/>
      <c r="GJ54" s="309"/>
      <c r="GK54" s="297"/>
      <c r="GL54" s="297"/>
      <c r="GM54" s="310"/>
      <c r="GN54" s="311"/>
      <c r="GO54" s="299"/>
      <c r="GP54" s="312"/>
      <c r="GQ54" s="312"/>
      <c r="GR54" s="312"/>
      <c r="GS54" s="311"/>
      <c r="GT54" s="311"/>
      <c r="GU54" s="311"/>
      <c r="GV54" s="311"/>
      <c r="GW54" s="311"/>
      <c r="GX54" s="311"/>
      <c r="GY54" s="311"/>
      <c r="GZ54" s="311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4"/>
      <c r="HO54" s="8">
        <f t="shared" si="41"/>
        <v>0</v>
      </c>
      <c r="HP54" s="8">
        <f t="shared" si="42"/>
        <v>0</v>
      </c>
      <c r="HQ54" s="91">
        <v>400</v>
      </c>
      <c r="HR54" s="285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196">
        <v>0</v>
      </c>
      <c r="HZ54" s="338">
        <v>0</v>
      </c>
      <c r="IA54" s="313"/>
      <c r="IB54" s="305"/>
      <c r="IC54" s="340">
        <v>8</v>
      </c>
      <c r="ID54" s="130">
        <v>2</v>
      </c>
      <c r="IE54" s="314"/>
      <c r="IF54" s="314"/>
      <c r="IG54" s="8">
        <f t="shared" si="84"/>
        <v>8</v>
      </c>
      <c r="IH54" s="8">
        <f t="shared" si="45"/>
        <v>2</v>
      </c>
      <c r="II54" s="8"/>
      <c r="IJ54" s="8"/>
      <c r="IK54" s="8"/>
      <c r="IL54" s="8"/>
      <c r="IM54" s="4"/>
      <c r="IN54" s="304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5"/>
      <c r="JD54" s="285"/>
      <c r="JE54" s="8">
        <f t="shared" si="46"/>
        <v>10.31</v>
      </c>
      <c r="JF54" s="8">
        <f t="shared" si="47"/>
        <v>0</v>
      </c>
      <c r="JG54" s="368">
        <v>0</v>
      </c>
      <c r="JH54" s="368">
        <v>0</v>
      </c>
      <c r="JI54" s="368">
        <v>0</v>
      </c>
      <c r="JJ54" s="368">
        <v>0</v>
      </c>
      <c r="JK54" s="338">
        <v>51.55</v>
      </c>
      <c r="JL54" s="338">
        <v>11</v>
      </c>
      <c r="JM54" s="91">
        <v>18</v>
      </c>
      <c r="JN54" s="338">
        <v>4</v>
      </c>
      <c r="JO54" s="91">
        <v>0</v>
      </c>
      <c r="JP54" s="338">
        <v>0</v>
      </c>
      <c r="JQ54" s="71">
        <v>0</v>
      </c>
      <c r="JR54" s="285">
        <v>0</v>
      </c>
      <c r="JS54" s="8"/>
      <c r="JT54" s="8"/>
      <c r="JU54" s="8">
        <f t="shared" si="85"/>
        <v>69.55</v>
      </c>
      <c r="JV54" s="8">
        <f t="shared" si="86"/>
        <v>15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9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69">
        <v>26</v>
      </c>
      <c r="LJ54" s="342">
        <v>0</v>
      </c>
      <c r="LK54" s="343">
        <v>3.4</v>
      </c>
      <c r="LL54" s="344">
        <v>0</v>
      </c>
      <c r="LM54" s="370">
        <v>0</v>
      </c>
      <c r="LN54" s="346">
        <v>0</v>
      </c>
      <c r="LO54" s="75"/>
      <c r="LP54" s="362"/>
      <c r="LQ54" s="323"/>
      <c r="LR54" s="323"/>
      <c r="LS54" s="4">
        <f t="shared" si="105"/>
        <v>29.4</v>
      </c>
      <c r="LT54" s="4">
        <f t="shared" si="60"/>
        <v>0</v>
      </c>
      <c r="LU54" s="324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53"/>
      <c r="MD54" s="325"/>
      <c r="ME54" s="75"/>
      <c r="MF54" s="4"/>
      <c r="MG54" s="9"/>
      <c r="MH54" s="4"/>
      <c r="MI54" s="4">
        <f t="shared" si="63"/>
        <v>0</v>
      </c>
      <c r="MJ54" s="4">
        <f t="shared" si="64"/>
        <v>0</v>
      </c>
      <c r="MK54" s="347">
        <v>15.309000000000001</v>
      </c>
      <c r="ML54" s="92">
        <v>0</v>
      </c>
      <c r="MM54" s="114">
        <v>8.9909999999999997</v>
      </c>
      <c r="MN54" s="348">
        <v>0</v>
      </c>
      <c r="MO54" s="4">
        <f t="shared" si="65"/>
        <v>24.3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9">
        <v>0</v>
      </c>
      <c r="NA54" s="4">
        <f t="shared" si="71"/>
        <v>0</v>
      </c>
      <c r="NB54" s="4">
        <f t="shared" si="72"/>
        <v>0</v>
      </c>
      <c r="NC54" s="302"/>
      <c r="ND54" s="302"/>
      <c r="NE54" s="302">
        <f t="shared" si="73"/>
        <v>0</v>
      </c>
      <c r="NF54" s="302">
        <f t="shared" si="74"/>
        <v>0</v>
      </c>
      <c r="NG54" s="302"/>
      <c r="NH54" s="302"/>
      <c r="NI54" s="302">
        <f t="shared" si="75"/>
        <v>0</v>
      </c>
      <c r="NJ54" s="302">
        <f t="shared" si="76"/>
        <v>0</v>
      </c>
      <c r="NK54" s="297"/>
      <c r="NL54" s="302"/>
      <c r="NM54" s="302">
        <f t="shared" si="77"/>
        <v>0</v>
      </c>
      <c r="NN54" s="302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61">
        <v>2</v>
      </c>
      <c r="NV54" s="361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60">
        <v>4.66</v>
      </c>
      <c r="OB54" s="74"/>
      <c r="OC54" s="360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4.84</v>
      </c>
      <c r="OJ54" s="302"/>
      <c r="OK54" s="354">
        <v>1.66</v>
      </c>
      <c r="OL54" s="302"/>
      <c r="OM54" s="196">
        <v>1.81</v>
      </c>
      <c r="ON54" s="302"/>
      <c r="OO54" s="302">
        <f t="shared" si="82"/>
        <v>6.5</v>
      </c>
      <c r="OP54" s="302">
        <f t="shared" si="83"/>
        <v>0</v>
      </c>
      <c r="OQ54" s="302"/>
      <c r="OR54" s="302"/>
      <c r="OS54" s="302">
        <f t="shared" si="101"/>
        <v>0</v>
      </c>
      <c r="OT54" s="302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/>
      <c r="AB55" s="285"/>
      <c r="AC55" s="8">
        <f t="shared" si="17"/>
        <v>0</v>
      </c>
      <c r="AD55" s="8">
        <f t="shared" si="18"/>
        <v>0</v>
      </c>
      <c r="AE55" s="71">
        <v>10</v>
      </c>
      <c r="AF55" s="71">
        <v>3</v>
      </c>
      <c r="AG55" s="71"/>
      <c r="AH55" s="71"/>
      <c r="AI55" s="122"/>
      <c r="AJ55" s="122"/>
      <c r="AK55" s="326">
        <v>60</v>
      </c>
      <c r="AL55" s="327">
        <v>18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70</v>
      </c>
      <c r="AV55" s="4">
        <f t="shared" si="90"/>
        <v>21</v>
      </c>
      <c r="AW55" s="78"/>
      <c r="AX55" s="78"/>
      <c r="AY55" s="316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5"/>
      <c r="BH55" s="296"/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8"/>
      <c r="CI55" s="91">
        <v>20.6</v>
      </c>
      <c r="CJ55" s="328">
        <v>6.5</v>
      </c>
      <c r="CK55" s="299"/>
      <c r="CL55" s="299"/>
      <c r="CM55" s="329">
        <v>5.15</v>
      </c>
      <c r="CN55" s="330">
        <v>1.5</v>
      </c>
      <c r="CO55" s="8">
        <f t="shared" si="22"/>
        <v>25.75</v>
      </c>
      <c r="CP55" s="8">
        <f t="shared" si="23"/>
        <v>8</v>
      </c>
      <c r="CQ55" s="350">
        <v>247.40625</v>
      </c>
      <c r="CR55" s="300"/>
      <c r="CS55" s="300"/>
      <c r="CT55" s="301"/>
      <c r="CU55" s="351">
        <v>18.556701030927837</v>
      </c>
      <c r="CV55" s="302"/>
      <c r="CW55" s="352">
        <v>63.814432989690722</v>
      </c>
      <c r="CX55" s="301"/>
      <c r="CY55" s="301"/>
      <c r="CZ55" s="301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31">
        <v>30.618556701030929</v>
      </c>
      <c r="DL55" s="331">
        <v>10.20618556701031</v>
      </c>
      <c r="DM55" s="78">
        <f t="shared" si="28"/>
        <v>30.618556701030929</v>
      </c>
      <c r="DN55" s="78">
        <f t="shared" si="29"/>
        <v>10.20618556701031</v>
      </c>
      <c r="DO55" s="331">
        <v>29.7</v>
      </c>
      <c r="DP55" s="331">
        <v>9.9</v>
      </c>
      <c r="DQ55" s="332"/>
      <c r="DR55" s="332"/>
      <c r="DS55" s="8"/>
      <c r="DT55" s="8"/>
      <c r="DU55" s="303"/>
      <c r="DV55" s="304"/>
      <c r="DW55" s="304"/>
      <c r="DX55" s="304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3">
        <v>40.21</v>
      </c>
      <c r="EH55" s="334">
        <v>10.0525</v>
      </c>
      <c r="EI55" s="94">
        <v>154.63917525773195</v>
      </c>
      <c r="EJ55" s="94">
        <v>38.659793814432987</v>
      </c>
      <c r="EK55" s="329">
        <v>53.608247422680414</v>
      </c>
      <c r="EL55" s="335">
        <v>13.402061855670103</v>
      </c>
      <c r="EM55" s="336"/>
      <c r="EN55" s="336"/>
      <c r="EO55" s="336"/>
      <c r="EP55" s="336"/>
      <c r="EQ55" s="8">
        <f t="shared" si="31"/>
        <v>248.45742268041238</v>
      </c>
      <c r="ER55" s="8">
        <f t="shared" si="104"/>
        <v>62.114355670103095</v>
      </c>
      <c r="ES55" s="302"/>
      <c r="ET55" s="302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3">
        <v>25</v>
      </c>
      <c r="FB55" s="337">
        <v>0</v>
      </c>
      <c r="FC55" s="114">
        <v>0</v>
      </c>
      <c r="FD55" s="330">
        <v>0</v>
      </c>
      <c r="FE55" s="8"/>
      <c r="FF55" s="8"/>
      <c r="FG55" s="306"/>
      <c r="FH55" s="307"/>
      <c r="FI55" s="8"/>
      <c r="FJ55" s="8"/>
      <c r="FK55" s="8"/>
      <c r="FL55" s="8"/>
      <c r="FM55" s="330"/>
      <c r="FN55" s="330"/>
      <c r="FO55" s="4"/>
      <c r="FP55" s="8"/>
      <c r="FQ55" s="308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9"/>
      <c r="GJ55" s="309"/>
      <c r="GK55" s="297"/>
      <c r="GL55" s="297"/>
      <c r="GM55" s="310"/>
      <c r="GN55" s="311"/>
      <c r="GO55" s="299"/>
      <c r="GP55" s="312"/>
      <c r="GQ55" s="312"/>
      <c r="GR55" s="312"/>
      <c r="GS55" s="311"/>
      <c r="GT55" s="311"/>
      <c r="GU55" s="311"/>
      <c r="GV55" s="311"/>
      <c r="GW55" s="311"/>
      <c r="GX55" s="311"/>
      <c r="GY55" s="311"/>
      <c r="GZ55" s="311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4"/>
      <c r="HO55" s="8">
        <f t="shared" si="41"/>
        <v>0</v>
      </c>
      <c r="HP55" s="8">
        <f t="shared" si="42"/>
        <v>0</v>
      </c>
      <c r="HQ55" s="91">
        <v>400</v>
      </c>
      <c r="HR55" s="285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196">
        <v>0</v>
      </c>
      <c r="HZ55" s="338">
        <v>0</v>
      </c>
      <c r="IA55" s="313"/>
      <c r="IB55" s="305"/>
      <c r="IC55" s="340">
        <v>8</v>
      </c>
      <c r="ID55" s="130">
        <v>2</v>
      </c>
      <c r="IE55" s="314"/>
      <c r="IF55" s="314"/>
      <c r="IG55" s="8">
        <f t="shared" si="84"/>
        <v>8</v>
      </c>
      <c r="IH55" s="8">
        <f t="shared" si="45"/>
        <v>2</v>
      </c>
      <c r="II55" s="8"/>
      <c r="IJ55" s="8"/>
      <c r="IK55" s="8"/>
      <c r="IL55" s="8"/>
      <c r="IM55" s="4"/>
      <c r="IN55" s="304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5"/>
      <c r="JD55" s="285"/>
      <c r="JE55" s="8">
        <f t="shared" si="46"/>
        <v>10.31</v>
      </c>
      <c r="JF55" s="8">
        <f t="shared" si="47"/>
        <v>0</v>
      </c>
      <c r="JG55" s="368">
        <v>0</v>
      </c>
      <c r="JH55" s="368">
        <v>0</v>
      </c>
      <c r="JI55" s="368">
        <v>0</v>
      </c>
      <c r="JJ55" s="368">
        <v>0</v>
      </c>
      <c r="JK55" s="338">
        <v>51.55</v>
      </c>
      <c r="JL55" s="338">
        <v>11</v>
      </c>
      <c r="JM55" s="91">
        <v>18</v>
      </c>
      <c r="JN55" s="338">
        <v>4</v>
      </c>
      <c r="JO55" s="91">
        <v>0</v>
      </c>
      <c r="JP55" s="338">
        <v>0</v>
      </c>
      <c r="JQ55" s="71">
        <v>0</v>
      </c>
      <c r="JR55" s="285">
        <v>0</v>
      </c>
      <c r="JS55" s="8"/>
      <c r="JT55" s="8"/>
      <c r="JU55" s="8">
        <f t="shared" si="85"/>
        <v>69.55</v>
      </c>
      <c r="JV55" s="8">
        <f t="shared" si="86"/>
        <v>15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9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69">
        <v>26</v>
      </c>
      <c r="LJ55" s="342">
        <v>0</v>
      </c>
      <c r="LK55" s="343">
        <v>3.4</v>
      </c>
      <c r="LL55" s="344">
        <v>0</v>
      </c>
      <c r="LM55" s="370">
        <v>0</v>
      </c>
      <c r="LN55" s="346">
        <v>0</v>
      </c>
      <c r="LO55" s="75"/>
      <c r="LP55" s="362"/>
      <c r="LQ55" s="323"/>
      <c r="LR55" s="323"/>
      <c r="LS55" s="4">
        <f t="shared" si="105"/>
        <v>29.4</v>
      </c>
      <c r="LT55" s="4">
        <f t="shared" si="60"/>
        <v>0</v>
      </c>
      <c r="LU55" s="324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53"/>
      <c r="MD55" s="325"/>
      <c r="ME55" s="75"/>
      <c r="MF55" s="4"/>
      <c r="MG55" s="9"/>
      <c r="MH55" s="4"/>
      <c r="MI55" s="4">
        <f t="shared" si="63"/>
        <v>0</v>
      </c>
      <c r="MJ55" s="4">
        <f t="shared" si="64"/>
        <v>0</v>
      </c>
      <c r="MK55" s="347">
        <v>15.4665</v>
      </c>
      <c r="ML55" s="92">
        <v>0</v>
      </c>
      <c r="MM55" s="114">
        <v>9.0835000000000008</v>
      </c>
      <c r="MN55" s="348">
        <v>0</v>
      </c>
      <c r="MO55" s="4">
        <f t="shared" si="65"/>
        <v>24.55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9">
        <v>0</v>
      </c>
      <c r="NA55" s="4">
        <f t="shared" si="71"/>
        <v>0</v>
      </c>
      <c r="NB55" s="4">
        <f t="shared" si="72"/>
        <v>0</v>
      </c>
      <c r="NC55" s="302"/>
      <c r="ND55" s="302"/>
      <c r="NE55" s="302">
        <f t="shared" si="73"/>
        <v>0</v>
      </c>
      <c r="NF55" s="302">
        <f t="shared" si="74"/>
        <v>0</v>
      </c>
      <c r="NG55" s="302"/>
      <c r="NH55" s="302"/>
      <c r="NI55" s="302">
        <f t="shared" si="75"/>
        <v>0</v>
      </c>
      <c r="NJ55" s="302">
        <f t="shared" si="76"/>
        <v>0</v>
      </c>
      <c r="NK55" s="297"/>
      <c r="NL55" s="302"/>
      <c r="NM55" s="302">
        <f t="shared" si="77"/>
        <v>0</v>
      </c>
      <c r="NN55" s="302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61">
        <v>2</v>
      </c>
      <c r="NV55" s="361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60">
        <v>4.66</v>
      </c>
      <c r="OB55" s="74"/>
      <c r="OC55" s="360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4.72</v>
      </c>
      <c r="OJ55" s="302"/>
      <c r="OK55" s="354">
        <v>1.63</v>
      </c>
      <c r="OL55" s="302"/>
      <c r="OM55" s="196">
        <v>1.77</v>
      </c>
      <c r="ON55" s="302"/>
      <c r="OO55" s="302">
        <f t="shared" si="82"/>
        <v>6.35</v>
      </c>
      <c r="OP55" s="302">
        <f t="shared" si="83"/>
        <v>0</v>
      </c>
      <c r="OQ55" s="302"/>
      <c r="OR55" s="302"/>
      <c r="OS55" s="302">
        <f t="shared" si="101"/>
        <v>0</v>
      </c>
      <c r="OT55" s="302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/>
      <c r="AB56" s="285"/>
      <c r="AC56" s="8">
        <f t="shared" si="17"/>
        <v>0</v>
      </c>
      <c r="AD56" s="8">
        <f t="shared" si="18"/>
        <v>0</v>
      </c>
      <c r="AE56" s="71">
        <v>10</v>
      </c>
      <c r="AF56" s="71">
        <v>3</v>
      </c>
      <c r="AG56" s="71"/>
      <c r="AH56" s="71"/>
      <c r="AI56" s="122"/>
      <c r="AJ56" s="122"/>
      <c r="AK56" s="326">
        <v>60</v>
      </c>
      <c r="AL56" s="327">
        <v>18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70</v>
      </c>
      <c r="AV56" s="4">
        <f t="shared" si="90"/>
        <v>21</v>
      </c>
      <c r="AW56" s="78"/>
      <c r="AX56" s="78"/>
      <c r="AY56" s="316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5"/>
      <c r="BH56" s="296"/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8"/>
      <c r="CI56" s="91">
        <v>20.6</v>
      </c>
      <c r="CJ56" s="328">
        <v>6.5</v>
      </c>
      <c r="CK56" s="299"/>
      <c r="CL56" s="299"/>
      <c r="CM56" s="329">
        <v>5.15</v>
      </c>
      <c r="CN56" s="330">
        <v>1.5</v>
      </c>
      <c r="CO56" s="8">
        <f t="shared" si="22"/>
        <v>25.75</v>
      </c>
      <c r="CP56" s="8">
        <f t="shared" si="23"/>
        <v>8</v>
      </c>
      <c r="CQ56" s="350">
        <v>247.40625</v>
      </c>
      <c r="CR56" s="300"/>
      <c r="CS56" s="300"/>
      <c r="CT56" s="301"/>
      <c r="CU56" s="351">
        <v>18.556701030927837</v>
      </c>
      <c r="CV56" s="302"/>
      <c r="CW56" s="352">
        <v>63.814432989690722</v>
      </c>
      <c r="CX56" s="301"/>
      <c r="CY56" s="301"/>
      <c r="CZ56" s="301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31">
        <v>30.618556701030929</v>
      </c>
      <c r="DL56" s="331">
        <v>10.20618556701031</v>
      </c>
      <c r="DM56" s="78">
        <f t="shared" si="28"/>
        <v>30.618556701030929</v>
      </c>
      <c r="DN56" s="78">
        <f t="shared" si="29"/>
        <v>10.20618556701031</v>
      </c>
      <c r="DO56" s="331">
        <v>29.7</v>
      </c>
      <c r="DP56" s="331">
        <v>9.9</v>
      </c>
      <c r="DQ56" s="332"/>
      <c r="DR56" s="332"/>
      <c r="DS56" s="8"/>
      <c r="DT56" s="8"/>
      <c r="DU56" s="303"/>
      <c r="DV56" s="304"/>
      <c r="DW56" s="304"/>
      <c r="DX56" s="304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3">
        <v>40.21</v>
      </c>
      <c r="EH56" s="334">
        <v>10.0525</v>
      </c>
      <c r="EI56" s="94">
        <v>154.63917525773195</v>
      </c>
      <c r="EJ56" s="94">
        <v>38.659793814432987</v>
      </c>
      <c r="EK56" s="329">
        <v>53.608247422680414</v>
      </c>
      <c r="EL56" s="335">
        <v>13.402061855670103</v>
      </c>
      <c r="EM56" s="336"/>
      <c r="EN56" s="336"/>
      <c r="EO56" s="336"/>
      <c r="EP56" s="336"/>
      <c r="EQ56" s="8">
        <f t="shared" si="31"/>
        <v>248.45742268041238</v>
      </c>
      <c r="ER56" s="8">
        <f t="shared" si="104"/>
        <v>62.114355670103095</v>
      </c>
      <c r="ES56" s="302"/>
      <c r="ET56" s="302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3">
        <v>25</v>
      </c>
      <c r="FB56" s="337">
        <v>0</v>
      </c>
      <c r="FC56" s="114">
        <v>0</v>
      </c>
      <c r="FD56" s="330">
        <v>0</v>
      </c>
      <c r="FE56" s="8"/>
      <c r="FF56" s="8"/>
      <c r="FG56" s="306"/>
      <c r="FH56" s="307"/>
      <c r="FI56" s="8"/>
      <c r="FJ56" s="8"/>
      <c r="FK56" s="8"/>
      <c r="FL56" s="8"/>
      <c r="FM56" s="330"/>
      <c r="FN56" s="330"/>
      <c r="FO56" s="4"/>
      <c r="FP56" s="8"/>
      <c r="FQ56" s="308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9"/>
      <c r="GJ56" s="309"/>
      <c r="GK56" s="297"/>
      <c r="GL56" s="297"/>
      <c r="GM56" s="310"/>
      <c r="GN56" s="311"/>
      <c r="GO56" s="299"/>
      <c r="GP56" s="312"/>
      <c r="GQ56" s="312"/>
      <c r="GR56" s="312"/>
      <c r="GS56" s="311"/>
      <c r="GT56" s="311"/>
      <c r="GU56" s="311"/>
      <c r="GV56" s="311"/>
      <c r="GW56" s="311"/>
      <c r="GX56" s="311"/>
      <c r="GY56" s="311"/>
      <c r="GZ56" s="311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4"/>
      <c r="HO56" s="8">
        <f t="shared" si="41"/>
        <v>0</v>
      </c>
      <c r="HP56" s="8">
        <f t="shared" si="42"/>
        <v>0</v>
      </c>
      <c r="HQ56" s="91">
        <v>400</v>
      </c>
      <c r="HR56" s="285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196">
        <v>0</v>
      </c>
      <c r="HZ56" s="338">
        <v>0</v>
      </c>
      <c r="IA56" s="313"/>
      <c r="IB56" s="305"/>
      <c r="IC56" s="340">
        <v>8</v>
      </c>
      <c r="ID56" s="130">
        <v>2</v>
      </c>
      <c r="IE56" s="314"/>
      <c r="IF56" s="314"/>
      <c r="IG56" s="8">
        <f t="shared" si="84"/>
        <v>8</v>
      </c>
      <c r="IH56" s="8">
        <f t="shared" si="45"/>
        <v>2</v>
      </c>
      <c r="II56" s="8"/>
      <c r="IJ56" s="8"/>
      <c r="IK56" s="8"/>
      <c r="IL56" s="8"/>
      <c r="IM56" s="4"/>
      <c r="IN56" s="304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5"/>
      <c r="JD56" s="285"/>
      <c r="JE56" s="8">
        <f t="shared" si="46"/>
        <v>10.31</v>
      </c>
      <c r="JF56" s="8">
        <f t="shared" si="47"/>
        <v>0</v>
      </c>
      <c r="JG56" s="368">
        <v>0</v>
      </c>
      <c r="JH56" s="368">
        <v>0</v>
      </c>
      <c r="JI56" s="368">
        <v>0</v>
      </c>
      <c r="JJ56" s="368">
        <v>0</v>
      </c>
      <c r="JK56" s="338">
        <v>51.55</v>
      </c>
      <c r="JL56" s="338">
        <v>11</v>
      </c>
      <c r="JM56" s="91">
        <v>18</v>
      </c>
      <c r="JN56" s="338">
        <v>4</v>
      </c>
      <c r="JO56" s="91">
        <v>0</v>
      </c>
      <c r="JP56" s="338">
        <v>0</v>
      </c>
      <c r="JQ56" s="71">
        <v>0</v>
      </c>
      <c r="JR56" s="285">
        <v>0</v>
      </c>
      <c r="JS56" s="8"/>
      <c r="JT56" s="8"/>
      <c r="JU56" s="8">
        <f t="shared" si="85"/>
        <v>69.55</v>
      </c>
      <c r="JV56" s="8">
        <f t="shared" si="86"/>
        <v>15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9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69">
        <v>26</v>
      </c>
      <c r="LJ56" s="342">
        <v>0</v>
      </c>
      <c r="LK56" s="343">
        <v>3.4</v>
      </c>
      <c r="LL56" s="344">
        <v>0</v>
      </c>
      <c r="LM56" s="370">
        <v>0</v>
      </c>
      <c r="LN56" s="346">
        <v>0</v>
      </c>
      <c r="LO56" s="75"/>
      <c r="LP56" s="362"/>
      <c r="LQ56" s="323"/>
      <c r="LR56" s="323"/>
      <c r="LS56" s="4">
        <f t="shared" si="105"/>
        <v>29.4</v>
      </c>
      <c r="LT56" s="4">
        <f t="shared" si="60"/>
        <v>0</v>
      </c>
      <c r="LU56" s="324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53"/>
      <c r="MD56" s="325"/>
      <c r="ME56" s="75"/>
      <c r="MF56" s="4"/>
      <c r="MG56" s="9"/>
      <c r="MH56" s="4"/>
      <c r="MI56" s="4">
        <f t="shared" si="63"/>
        <v>0</v>
      </c>
      <c r="MJ56" s="4">
        <f t="shared" si="64"/>
        <v>0</v>
      </c>
      <c r="MK56" s="347">
        <v>15.624000000000001</v>
      </c>
      <c r="ML56" s="92">
        <v>0</v>
      </c>
      <c r="MM56" s="114">
        <v>9.1760000000000002</v>
      </c>
      <c r="MN56" s="348">
        <v>0</v>
      </c>
      <c r="MO56" s="4">
        <f t="shared" si="65"/>
        <v>24.8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9">
        <v>0</v>
      </c>
      <c r="NA56" s="4">
        <f t="shared" si="71"/>
        <v>0</v>
      </c>
      <c r="NB56" s="4">
        <f t="shared" si="72"/>
        <v>0</v>
      </c>
      <c r="NC56" s="302"/>
      <c r="ND56" s="302"/>
      <c r="NE56" s="302">
        <f t="shared" si="73"/>
        <v>0</v>
      </c>
      <c r="NF56" s="302">
        <f t="shared" si="74"/>
        <v>0</v>
      </c>
      <c r="NG56" s="302"/>
      <c r="NH56" s="302"/>
      <c r="NI56" s="302">
        <f t="shared" si="75"/>
        <v>0</v>
      </c>
      <c r="NJ56" s="302">
        <f t="shared" si="76"/>
        <v>0</v>
      </c>
      <c r="NK56" s="297"/>
      <c r="NL56" s="302"/>
      <c r="NM56" s="302">
        <f t="shared" si="77"/>
        <v>0</v>
      </c>
      <c r="NN56" s="302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61">
        <v>2</v>
      </c>
      <c r="NV56" s="361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60">
        <v>4.66</v>
      </c>
      <c r="OB56" s="74"/>
      <c r="OC56" s="360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4.7300000000000004</v>
      </c>
      <c r="OJ56" s="302"/>
      <c r="OK56" s="354">
        <v>1.63</v>
      </c>
      <c r="OL56" s="302"/>
      <c r="OM56" s="196">
        <v>1.78</v>
      </c>
      <c r="ON56" s="302"/>
      <c r="OO56" s="302">
        <f t="shared" si="82"/>
        <v>6.36</v>
      </c>
      <c r="OP56" s="302">
        <f t="shared" si="83"/>
        <v>0</v>
      </c>
      <c r="OQ56" s="302"/>
      <c r="OR56" s="302"/>
      <c r="OS56" s="302">
        <f t="shared" si="101"/>
        <v>0</v>
      </c>
      <c r="OT56" s="302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/>
      <c r="Z57" s="78"/>
      <c r="AA57" s="9"/>
      <c r="AB57" s="285"/>
      <c r="AC57" s="8">
        <f t="shared" si="17"/>
        <v>0</v>
      </c>
      <c r="AD57" s="8">
        <f t="shared" si="18"/>
        <v>0</v>
      </c>
      <c r="AE57" s="71">
        <v>10</v>
      </c>
      <c r="AF57" s="71">
        <v>3</v>
      </c>
      <c r="AG57" s="71"/>
      <c r="AH57" s="71"/>
      <c r="AI57" s="122"/>
      <c r="AJ57" s="122"/>
      <c r="AK57" s="326">
        <v>60</v>
      </c>
      <c r="AL57" s="327">
        <v>18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70</v>
      </c>
      <c r="AV57" s="4">
        <f t="shared" si="90"/>
        <v>21</v>
      </c>
      <c r="AW57" s="78"/>
      <c r="AX57" s="78"/>
      <c r="AY57" s="316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5"/>
      <c r="BH57" s="296"/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8"/>
      <c r="CI57" s="91">
        <v>20.6</v>
      </c>
      <c r="CJ57" s="328">
        <v>6.5</v>
      </c>
      <c r="CK57" s="299"/>
      <c r="CL57" s="299"/>
      <c r="CM57" s="329">
        <v>5.15</v>
      </c>
      <c r="CN57" s="330">
        <v>1.5</v>
      </c>
      <c r="CO57" s="8">
        <f t="shared" si="22"/>
        <v>25.75</v>
      </c>
      <c r="CP57" s="8">
        <f t="shared" si="23"/>
        <v>8</v>
      </c>
      <c r="CQ57" s="350">
        <v>247.40625</v>
      </c>
      <c r="CR57" s="300"/>
      <c r="CS57" s="300"/>
      <c r="CT57" s="301"/>
      <c r="CU57" s="351">
        <v>18.556701030927837</v>
      </c>
      <c r="CV57" s="302"/>
      <c r="CW57" s="352">
        <v>63.814432989690722</v>
      </c>
      <c r="CX57" s="301"/>
      <c r="CY57" s="301"/>
      <c r="CZ57" s="301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31">
        <v>37.835051546391753</v>
      </c>
      <c r="DL57" s="331">
        <v>12.61168384879725</v>
      </c>
      <c r="DM57" s="78">
        <f t="shared" si="28"/>
        <v>37.835051546391753</v>
      </c>
      <c r="DN57" s="78">
        <f t="shared" si="29"/>
        <v>12.61168384879725</v>
      </c>
      <c r="DO57" s="331">
        <v>36.700000000000003</v>
      </c>
      <c r="DP57" s="331">
        <v>12.233333333333334</v>
      </c>
      <c r="DQ57" s="332"/>
      <c r="DR57" s="332"/>
      <c r="DS57" s="8"/>
      <c r="DT57" s="8"/>
      <c r="DU57" s="303"/>
      <c r="DV57" s="304"/>
      <c r="DW57" s="304"/>
      <c r="DX57" s="304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3">
        <v>40.21</v>
      </c>
      <c r="EH57" s="334">
        <v>10.0525</v>
      </c>
      <c r="EI57" s="94">
        <v>154.63917525773195</v>
      </c>
      <c r="EJ57" s="94">
        <v>38.659793814432987</v>
      </c>
      <c r="EK57" s="329">
        <v>53.608247422680414</v>
      </c>
      <c r="EL57" s="335">
        <v>13.402061855670103</v>
      </c>
      <c r="EM57" s="336"/>
      <c r="EN57" s="336"/>
      <c r="EO57" s="336"/>
      <c r="EP57" s="336"/>
      <c r="EQ57" s="8">
        <f t="shared" si="31"/>
        <v>248.45742268041238</v>
      </c>
      <c r="ER57" s="8">
        <f t="shared" si="104"/>
        <v>62.114355670103095</v>
      </c>
      <c r="ES57" s="302"/>
      <c r="ET57" s="302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3">
        <v>25</v>
      </c>
      <c r="FB57" s="337">
        <v>0</v>
      </c>
      <c r="FC57" s="114">
        <v>0</v>
      </c>
      <c r="FD57" s="330">
        <v>0</v>
      </c>
      <c r="FE57" s="8"/>
      <c r="FF57" s="8"/>
      <c r="FG57" s="306"/>
      <c r="FH57" s="307"/>
      <c r="FI57" s="8"/>
      <c r="FJ57" s="8"/>
      <c r="FK57" s="8"/>
      <c r="FL57" s="8"/>
      <c r="FM57" s="330"/>
      <c r="FN57" s="330"/>
      <c r="FO57" s="4"/>
      <c r="FP57" s="8"/>
      <c r="FQ57" s="308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9"/>
      <c r="GJ57" s="309"/>
      <c r="GK57" s="297"/>
      <c r="GL57" s="297"/>
      <c r="GM57" s="310"/>
      <c r="GN57" s="311"/>
      <c r="GO57" s="299"/>
      <c r="GP57" s="312"/>
      <c r="GQ57" s="312"/>
      <c r="GR57" s="312"/>
      <c r="GS57" s="311"/>
      <c r="GT57" s="311"/>
      <c r="GU57" s="311"/>
      <c r="GV57" s="311"/>
      <c r="GW57" s="311"/>
      <c r="GX57" s="311"/>
      <c r="GY57" s="311"/>
      <c r="GZ57" s="311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4"/>
      <c r="HO57" s="8">
        <f t="shared" si="41"/>
        <v>0</v>
      </c>
      <c r="HP57" s="8">
        <f t="shared" si="42"/>
        <v>0</v>
      </c>
      <c r="HQ57" s="91">
        <v>400</v>
      </c>
      <c r="HR57" s="285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196">
        <v>3.3</v>
      </c>
      <c r="HZ57" s="338">
        <v>0.82499999999999996</v>
      </c>
      <c r="IA57" s="313"/>
      <c r="IB57" s="305"/>
      <c r="IC57" s="340">
        <v>12</v>
      </c>
      <c r="ID57" s="130">
        <v>3</v>
      </c>
      <c r="IE57" s="314"/>
      <c r="IF57" s="314"/>
      <c r="IG57" s="8">
        <f t="shared" si="84"/>
        <v>15.3</v>
      </c>
      <c r="IH57" s="8">
        <f t="shared" si="45"/>
        <v>3.8250000000000002</v>
      </c>
      <c r="II57" s="8"/>
      <c r="IJ57" s="8"/>
      <c r="IK57" s="8"/>
      <c r="IL57" s="8"/>
      <c r="IM57" s="4"/>
      <c r="IN57" s="304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5"/>
      <c r="JD57" s="285"/>
      <c r="JE57" s="8">
        <f t="shared" si="46"/>
        <v>10.31</v>
      </c>
      <c r="JF57" s="8">
        <f t="shared" si="47"/>
        <v>0</v>
      </c>
      <c r="JG57" s="368">
        <v>0</v>
      </c>
      <c r="JH57" s="368">
        <v>0</v>
      </c>
      <c r="JI57" s="368">
        <v>0</v>
      </c>
      <c r="JJ57" s="368">
        <v>0</v>
      </c>
      <c r="JK57" s="338">
        <v>51.55</v>
      </c>
      <c r="JL57" s="338">
        <v>11</v>
      </c>
      <c r="JM57" s="91">
        <v>18</v>
      </c>
      <c r="JN57" s="338">
        <v>4</v>
      </c>
      <c r="JO57" s="91">
        <v>0</v>
      </c>
      <c r="JP57" s="338">
        <v>0</v>
      </c>
      <c r="JQ57" s="71">
        <v>0</v>
      </c>
      <c r="JR57" s="285">
        <v>0</v>
      </c>
      <c r="JS57" s="8"/>
      <c r="JT57" s="8"/>
      <c r="JU57" s="8">
        <f t="shared" si="85"/>
        <v>69.55</v>
      </c>
      <c r="JV57" s="8">
        <f t="shared" si="86"/>
        <v>15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9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69">
        <v>26</v>
      </c>
      <c r="LJ57" s="342">
        <v>0</v>
      </c>
      <c r="LK57" s="343">
        <v>3.4</v>
      </c>
      <c r="LL57" s="344">
        <v>0</v>
      </c>
      <c r="LM57" s="370">
        <v>0</v>
      </c>
      <c r="LN57" s="346">
        <v>0</v>
      </c>
      <c r="LO57" s="75"/>
      <c r="LP57" s="362"/>
      <c r="LQ57" s="323"/>
      <c r="LR57" s="323"/>
      <c r="LS57" s="4">
        <f t="shared" si="105"/>
        <v>29.4</v>
      </c>
      <c r="LT57" s="4">
        <f t="shared" si="60"/>
        <v>0</v>
      </c>
      <c r="LU57" s="324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53"/>
      <c r="MD57" s="325"/>
      <c r="ME57" s="75"/>
      <c r="MF57" s="4"/>
      <c r="MG57" s="9"/>
      <c r="MH57" s="4"/>
      <c r="MI57" s="4">
        <f t="shared" si="63"/>
        <v>0</v>
      </c>
      <c r="MJ57" s="4">
        <f t="shared" si="64"/>
        <v>0</v>
      </c>
      <c r="MK57" s="347">
        <v>15.655500000000002</v>
      </c>
      <c r="ML57" s="92">
        <v>0</v>
      </c>
      <c r="MM57" s="114">
        <v>9.1944999999999997</v>
      </c>
      <c r="MN57" s="348">
        <v>0</v>
      </c>
      <c r="MO57" s="4">
        <f t="shared" si="65"/>
        <v>24.85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9">
        <v>0</v>
      </c>
      <c r="NA57" s="4">
        <f t="shared" si="71"/>
        <v>0</v>
      </c>
      <c r="NB57" s="4">
        <f t="shared" si="72"/>
        <v>0</v>
      </c>
      <c r="NC57" s="302"/>
      <c r="ND57" s="302"/>
      <c r="NE57" s="302">
        <f t="shared" si="73"/>
        <v>0</v>
      </c>
      <c r="NF57" s="302">
        <f t="shared" si="74"/>
        <v>0</v>
      </c>
      <c r="NG57" s="302"/>
      <c r="NH57" s="302"/>
      <c r="NI57" s="302">
        <f t="shared" si="75"/>
        <v>0</v>
      </c>
      <c r="NJ57" s="302">
        <f t="shared" si="76"/>
        <v>0</v>
      </c>
      <c r="NK57" s="297"/>
      <c r="NL57" s="302"/>
      <c r="NM57" s="302">
        <f t="shared" si="77"/>
        <v>0</v>
      </c>
      <c r="NN57" s="302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61">
        <v>2</v>
      </c>
      <c r="NV57" s="361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60">
        <v>4.66</v>
      </c>
      <c r="OB57" s="74"/>
      <c r="OC57" s="360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4.72</v>
      </c>
      <c r="OJ57" s="302"/>
      <c r="OK57" s="354">
        <v>1.63</v>
      </c>
      <c r="OL57" s="302"/>
      <c r="OM57" s="196">
        <v>1.77</v>
      </c>
      <c r="ON57" s="302"/>
      <c r="OO57" s="302">
        <f t="shared" si="82"/>
        <v>6.35</v>
      </c>
      <c r="OP57" s="302">
        <f t="shared" si="83"/>
        <v>0</v>
      </c>
      <c r="OQ57" s="302"/>
      <c r="OR57" s="302"/>
      <c r="OS57" s="302">
        <f t="shared" si="101"/>
        <v>0</v>
      </c>
      <c r="OT57" s="302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/>
      <c r="AB58" s="285"/>
      <c r="AC58" s="8">
        <f t="shared" si="17"/>
        <v>0</v>
      </c>
      <c r="AD58" s="8">
        <f t="shared" si="18"/>
        <v>0</v>
      </c>
      <c r="AE58" s="71">
        <v>10</v>
      </c>
      <c r="AF58" s="71">
        <v>3</v>
      </c>
      <c r="AG58" s="71"/>
      <c r="AH58" s="71"/>
      <c r="AI58" s="122"/>
      <c r="AJ58" s="122"/>
      <c r="AK58" s="326">
        <v>60</v>
      </c>
      <c r="AL58" s="327">
        <v>18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70</v>
      </c>
      <c r="AV58" s="4">
        <f t="shared" si="90"/>
        <v>21</v>
      </c>
      <c r="AW58" s="78"/>
      <c r="AX58" s="78"/>
      <c r="AY58" s="316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5"/>
      <c r="BH58" s="296"/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8"/>
      <c r="CI58" s="91">
        <v>20.6</v>
      </c>
      <c r="CJ58" s="328">
        <v>6.5</v>
      </c>
      <c r="CK58" s="299"/>
      <c r="CL58" s="299"/>
      <c r="CM58" s="329">
        <v>5.15</v>
      </c>
      <c r="CN58" s="330">
        <v>1.5</v>
      </c>
      <c r="CO58" s="8">
        <f t="shared" si="22"/>
        <v>25.75</v>
      </c>
      <c r="CP58" s="8">
        <f t="shared" si="23"/>
        <v>8</v>
      </c>
      <c r="CQ58" s="350">
        <v>247.40625</v>
      </c>
      <c r="CR58" s="300"/>
      <c r="CS58" s="300"/>
      <c r="CT58" s="301"/>
      <c r="CU58" s="351">
        <v>18.556701030927837</v>
      </c>
      <c r="CV58" s="302"/>
      <c r="CW58" s="352">
        <v>63.814432989690722</v>
      </c>
      <c r="CX58" s="301"/>
      <c r="CY58" s="301"/>
      <c r="CZ58" s="301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31">
        <v>38.865979381443303</v>
      </c>
      <c r="DL58" s="331">
        <v>12.955326460481102</v>
      </c>
      <c r="DM58" s="78">
        <f t="shared" si="28"/>
        <v>38.865979381443303</v>
      </c>
      <c r="DN58" s="78">
        <f t="shared" si="29"/>
        <v>12.955326460481102</v>
      </c>
      <c r="DO58" s="331">
        <v>37.700000000000003</v>
      </c>
      <c r="DP58" s="331">
        <v>12.566666666666668</v>
      </c>
      <c r="DQ58" s="332"/>
      <c r="DR58" s="332"/>
      <c r="DS58" s="8"/>
      <c r="DT58" s="8"/>
      <c r="DU58" s="303"/>
      <c r="DV58" s="304"/>
      <c r="DW58" s="304"/>
      <c r="DX58" s="304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3">
        <v>40.21</v>
      </c>
      <c r="EH58" s="334">
        <v>10.0525</v>
      </c>
      <c r="EI58" s="94">
        <v>154.63917525773195</v>
      </c>
      <c r="EJ58" s="94">
        <v>38.659793814432987</v>
      </c>
      <c r="EK58" s="329">
        <v>53.608247422680414</v>
      </c>
      <c r="EL58" s="335">
        <v>13.402061855670103</v>
      </c>
      <c r="EM58" s="336"/>
      <c r="EN58" s="336"/>
      <c r="EO58" s="336"/>
      <c r="EP58" s="336"/>
      <c r="EQ58" s="8">
        <f t="shared" si="31"/>
        <v>248.45742268041238</v>
      </c>
      <c r="ER58" s="8">
        <f t="shared" si="104"/>
        <v>62.114355670103095</v>
      </c>
      <c r="ES58" s="302"/>
      <c r="ET58" s="302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3">
        <v>25</v>
      </c>
      <c r="FB58" s="337">
        <v>0</v>
      </c>
      <c r="FC58" s="114">
        <v>0</v>
      </c>
      <c r="FD58" s="330">
        <v>0</v>
      </c>
      <c r="FE58" s="8"/>
      <c r="FF58" s="8"/>
      <c r="FG58" s="306"/>
      <c r="FH58" s="307"/>
      <c r="FI58" s="8"/>
      <c r="FJ58" s="8"/>
      <c r="FK58" s="8"/>
      <c r="FL58" s="8"/>
      <c r="FM58" s="330"/>
      <c r="FN58" s="330"/>
      <c r="FO58" s="4"/>
      <c r="FP58" s="8"/>
      <c r="FQ58" s="308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9"/>
      <c r="GJ58" s="309"/>
      <c r="GK58" s="297"/>
      <c r="GL58" s="297"/>
      <c r="GM58" s="310"/>
      <c r="GN58" s="311"/>
      <c r="GO58" s="299"/>
      <c r="GP58" s="312"/>
      <c r="GQ58" s="312"/>
      <c r="GR58" s="312"/>
      <c r="GS58" s="311"/>
      <c r="GT58" s="311"/>
      <c r="GU58" s="311"/>
      <c r="GV58" s="311"/>
      <c r="GW58" s="311"/>
      <c r="GX58" s="311"/>
      <c r="GY58" s="311"/>
      <c r="GZ58" s="311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4"/>
      <c r="HO58" s="8">
        <f t="shared" si="41"/>
        <v>0</v>
      </c>
      <c r="HP58" s="8">
        <f t="shared" si="42"/>
        <v>0</v>
      </c>
      <c r="HQ58" s="91">
        <v>400</v>
      </c>
      <c r="HR58" s="285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3.3</v>
      </c>
      <c r="HZ58" s="338">
        <v>0.82499999999999996</v>
      </c>
      <c r="IA58" s="313"/>
      <c r="IB58" s="305"/>
      <c r="IC58" s="340">
        <v>12</v>
      </c>
      <c r="ID58" s="130">
        <v>3</v>
      </c>
      <c r="IE58" s="314"/>
      <c r="IF58" s="314"/>
      <c r="IG58" s="8">
        <f t="shared" si="84"/>
        <v>15.3</v>
      </c>
      <c r="IH58" s="8">
        <f t="shared" si="45"/>
        <v>3.8250000000000002</v>
      </c>
      <c r="II58" s="8"/>
      <c r="IJ58" s="8"/>
      <c r="IK58" s="8"/>
      <c r="IL58" s="8"/>
      <c r="IM58" s="4"/>
      <c r="IN58" s="304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5"/>
      <c r="JD58" s="285"/>
      <c r="JE58" s="8">
        <f t="shared" si="46"/>
        <v>10.31</v>
      </c>
      <c r="JF58" s="8">
        <f t="shared" si="47"/>
        <v>0</v>
      </c>
      <c r="JG58" s="368">
        <v>0</v>
      </c>
      <c r="JH58" s="368">
        <v>0</v>
      </c>
      <c r="JI58" s="368">
        <v>0</v>
      </c>
      <c r="JJ58" s="368">
        <v>0</v>
      </c>
      <c r="JK58" s="338">
        <v>51.55</v>
      </c>
      <c r="JL58" s="338">
        <v>11</v>
      </c>
      <c r="JM58" s="91">
        <v>18</v>
      </c>
      <c r="JN58" s="338">
        <v>4</v>
      </c>
      <c r="JO58" s="91">
        <v>0</v>
      </c>
      <c r="JP58" s="338">
        <v>0</v>
      </c>
      <c r="JQ58" s="71">
        <v>0</v>
      </c>
      <c r="JR58" s="285">
        <v>0</v>
      </c>
      <c r="JS58" s="8"/>
      <c r="JT58" s="8"/>
      <c r="JU58" s="8">
        <f t="shared" si="85"/>
        <v>69.55</v>
      </c>
      <c r="JV58" s="8">
        <f t="shared" si="86"/>
        <v>15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9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69">
        <v>26</v>
      </c>
      <c r="LJ58" s="342">
        <v>0</v>
      </c>
      <c r="LK58" s="343">
        <v>3.4</v>
      </c>
      <c r="LL58" s="344">
        <v>0</v>
      </c>
      <c r="LM58" s="370">
        <v>0</v>
      </c>
      <c r="LN58" s="346">
        <v>0</v>
      </c>
      <c r="LO58" s="75"/>
      <c r="LP58" s="362"/>
      <c r="LQ58" s="323"/>
      <c r="LR58" s="323"/>
      <c r="LS58" s="4">
        <f t="shared" si="105"/>
        <v>29.4</v>
      </c>
      <c r="LT58" s="4">
        <f t="shared" si="60"/>
        <v>0</v>
      </c>
      <c r="LU58" s="324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53"/>
      <c r="MD58" s="325"/>
      <c r="ME58" s="75"/>
      <c r="MF58" s="4"/>
      <c r="MG58" s="9"/>
      <c r="MH58" s="4"/>
      <c r="MI58" s="4">
        <f t="shared" si="63"/>
        <v>0</v>
      </c>
      <c r="MJ58" s="4">
        <f t="shared" si="64"/>
        <v>0</v>
      </c>
      <c r="MK58" s="347">
        <v>15.75</v>
      </c>
      <c r="ML58" s="92">
        <v>0</v>
      </c>
      <c r="MM58" s="114">
        <v>9.25</v>
      </c>
      <c r="MN58" s="348">
        <v>0</v>
      </c>
      <c r="MO58" s="4">
        <f t="shared" si="65"/>
        <v>25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9">
        <v>0</v>
      </c>
      <c r="NA58" s="4">
        <f t="shared" si="71"/>
        <v>0</v>
      </c>
      <c r="NB58" s="4">
        <f t="shared" si="72"/>
        <v>0</v>
      </c>
      <c r="NC58" s="302"/>
      <c r="ND58" s="302"/>
      <c r="NE58" s="302">
        <f t="shared" si="73"/>
        <v>0</v>
      </c>
      <c r="NF58" s="302">
        <f t="shared" si="74"/>
        <v>0</v>
      </c>
      <c r="NG58" s="302"/>
      <c r="NH58" s="302"/>
      <c r="NI58" s="302">
        <f t="shared" si="75"/>
        <v>0</v>
      </c>
      <c r="NJ58" s="302">
        <f t="shared" si="76"/>
        <v>0</v>
      </c>
      <c r="NK58" s="297"/>
      <c r="NL58" s="302"/>
      <c r="NM58" s="302">
        <f t="shared" si="77"/>
        <v>0</v>
      </c>
      <c r="NN58" s="302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61">
        <v>2</v>
      </c>
      <c r="NV58" s="361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60">
        <v>4.66</v>
      </c>
      <c r="OB58" s="74"/>
      <c r="OC58" s="360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4.79</v>
      </c>
      <c r="OJ58" s="302"/>
      <c r="OK58" s="354">
        <v>1.65</v>
      </c>
      <c r="OL58" s="302"/>
      <c r="OM58" s="196">
        <v>1.79</v>
      </c>
      <c r="ON58" s="302"/>
      <c r="OO58" s="302">
        <f t="shared" si="82"/>
        <v>6.4399999999999995</v>
      </c>
      <c r="OP58" s="302">
        <f t="shared" si="83"/>
        <v>0</v>
      </c>
      <c r="OQ58" s="302"/>
      <c r="OR58" s="302"/>
      <c r="OS58" s="302">
        <f t="shared" si="101"/>
        <v>0</v>
      </c>
      <c r="OT58" s="302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/>
      <c r="AB59" s="285"/>
      <c r="AC59" s="8">
        <f t="shared" si="17"/>
        <v>0</v>
      </c>
      <c r="AD59" s="8">
        <f t="shared" si="18"/>
        <v>0</v>
      </c>
      <c r="AE59" s="71">
        <v>10</v>
      </c>
      <c r="AF59" s="71">
        <v>3</v>
      </c>
      <c r="AG59" s="71"/>
      <c r="AH59" s="71"/>
      <c r="AI59" s="122"/>
      <c r="AJ59" s="122"/>
      <c r="AK59" s="326">
        <v>60</v>
      </c>
      <c r="AL59" s="327">
        <v>18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70</v>
      </c>
      <c r="AV59" s="4">
        <f t="shared" si="90"/>
        <v>21</v>
      </c>
      <c r="AW59" s="78"/>
      <c r="AX59" s="78"/>
      <c r="AY59" s="316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5"/>
      <c r="BH59" s="296"/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8"/>
      <c r="CI59" s="91">
        <v>20.6</v>
      </c>
      <c r="CJ59" s="328">
        <v>6.5</v>
      </c>
      <c r="CK59" s="299"/>
      <c r="CL59" s="299"/>
      <c r="CM59" s="329">
        <v>5.15</v>
      </c>
      <c r="CN59" s="330">
        <v>1.5</v>
      </c>
      <c r="CO59" s="8">
        <f t="shared" si="22"/>
        <v>25.75</v>
      </c>
      <c r="CP59" s="8">
        <f t="shared" si="23"/>
        <v>8</v>
      </c>
      <c r="CQ59" s="367">
        <v>194.90586597938142</v>
      </c>
      <c r="CR59" s="300"/>
      <c r="CS59" s="300"/>
      <c r="CT59" s="301"/>
      <c r="CU59" s="351">
        <v>18.556701030927837</v>
      </c>
      <c r="CV59" s="302"/>
      <c r="CW59" s="352">
        <v>63.814432989690722</v>
      </c>
      <c r="CX59" s="301"/>
      <c r="CY59" s="301"/>
      <c r="CZ59" s="301"/>
      <c r="DA59" s="7">
        <f t="shared" si="103"/>
        <v>277.27699999999999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31">
        <v>39.896907216494853</v>
      </c>
      <c r="DL59" s="331">
        <v>13.298969072164951</v>
      </c>
      <c r="DM59" s="78">
        <f t="shared" si="28"/>
        <v>39.896907216494853</v>
      </c>
      <c r="DN59" s="78">
        <f t="shared" si="29"/>
        <v>13.298969072164949</v>
      </c>
      <c r="DO59" s="331">
        <v>38.700000000000003</v>
      </c>
      <c r="DP59" s="331">
        <v>12.9</v>
      </c>
      <c r="DQ59" s="332"/>
      <c r="DR59" s="332"/>
      <c r="DS59" s="8"/>
      <c r="DT59" s="8"/>
      <c r="DU59" s="303"/>
      <c r="DV59" s="304"/>
      <c r="DW59" s="304"/>
      <c r="DX59" s="304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3">
        <v>40.21</v>
      </c>
      <c r="EH59" s="334">
        <v>10.0525</v>
      </c>
      <c r="EI59" s="94">
        <v>154.63917525773195</v>
      </c>
      <c r="EJ59" s="94">
        <v>38.659793814432987</v>
      </c>
      <c r="EK59" s="329">
        <v>53.608247422680414</v>
      </c>
      <c r="EL59" s="335">
        <v>13.402061855670103</v>
      </c>
      <c r="EM59" s="336"/>
      <c r="EN59" s="336"/>
      <c r="EO59" s="336"/>
      <c r="EP59" s="336"/>
      <c r="EQ59" s="8">
        <f t="shared" si="31"/>
        <v>248.45742268041238</v>
      </c>
      <c r="ER59" s="8">
        <f t="shared" si="104"/>
        <v>62.114355670103095</v>
      </c>
      <c r="ES59" s="302"/>
      <c r="ET59" s="302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3">
        <v>25</v>
      </c>
      <c r="FB59" s="337">
        <v>0</v>
      </c>
      <c r="FC59" s="114">
        <v>0</v>
      </c>
      <c r="FD59" s="330">
        <v>0</v>
      </c>
      <c r="FE59" s="8"/>
      <c r="FF59" s="8"/>
      <c r="FG59" s="306"/>
      <c r="FH59" s="307"/>
      <c r="FI59" s="8"/>
      <c r="FJ59" s="8"/>
      <c r="FK59" s="8"/>
      <c r="FL59" s="8"/>
      <c r="FM59" s="330"/>
      <c r="FN59" s="330"/>
      <c r="FO59" s="4"/>
      <c r="FP59" s="8"/>
      <c r="FQ59" s="308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9"/>
      <c r="GJ59" s="309"/>
      <c r="GK59" s="297"/>
      <c r="GL59" s="297"/>
      <c r="GM59" s="310"/>
      <c r="GN59" s="311"/>
      <c r="GO59" s="299"/>
      <c r="GP59" s="312"/>
      <c r="GQ59" s="312"/>
      <c r="GR59" s="312"/>
      <c r="GS59" s="311"/>
      <c r="GT59" s="311"/>
      <c r="GU59" s="311"/>
      <c r="GV59" s="311"/>
      <c r="GW59" s="311"/>
      <c r="GX59" s="311"/>
      <c r="GY59" s="311"/>
      <c r="GZ59" s="311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4"/>
      <c r="HO59" s="8">
        <f t="shared" si="41"/>
        <v>0</v>
      </c>
      <c r="HP59" s="8">
        <f t="shared" si="42"/>
        <v>0</v>
      </c>
      <c r="HQ59" s="91">
        <v>400</v>
      </c>
      <c r="HR59" s="285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196">
        <v>3.3</v>
      </c>
      <c r="HZ59" s="338">
        <v>0.82499999999999996</v>
      </c>
      <c r="IA59" s="313"/>
      <c r="IB59" s="305"/>
      <c r="IC59" s="340">
        <v>12</v>
      </c>
      <c r="ID59" s="130">
        <v>3</v>
      </c>
      <c r="IE59" s="314"/>
      <c r="IF59" s="314"/>
      <c r="IG59" s="8">
        <f t="shared" si="84"/>
        <v>15.3</v>
      </c>
      <c r="IH59" s="8">
        <f t="shared" si="45"/>
        <v>3.8250000000000002</v>
      </c>
      <c r="II59" s="8"/>
      <c r="IJ59" s="8"/>
      <c r="IK59" s="8"/>
      <c r="IL59" s="8"/>
      <c r="IM59" s="4"/>
      <c r="IN59" s="304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5"/>
      <c r="JD59" s="285"/>
      <c r="JE59" s="8">
        <f t="shared" si="46"/>
        <v>10.31</v>
      </c>
      <c r="JF59" s="8">
        <f t="shared" si="47"/>
        <v>0</v>
      </c>
      <c r="JG59" s="368">
        <v>0</v>
      </c>
      <c r="JH59" s="368">
        <v>0</v>
      </c>
      <c r="JI59" s="368">
        <v>0</v>
      </c>
      <c r="JJ59" s="368">
        <v>0</v>
      </c>
      <c r="JK59" s="338">
        <v>51.55</v>
      </c>
      <c r="JL59" s="338">
        <v>11</v>
      </c>
      <c r="JM59" s="91">
        <v>18</v>
      </c>
      <c r="JN59" s="338">
        <v>4</v>
      </c>
      <c r="JO59" s="91">
        <v>0</v>
      </c>
      <c r="JP59" s="338">
        <v>0</v>
      </c>
      <c r="JQ59" s="71">
        <v>0</v>
      </c>
      <c r="JR59" s="285">
        <v>0</v>
      </c>
      <c r="JS59" s="8"/>
      <c r="JT59" s="8"/>
      <c r="JU59" s="8">
        <f t="shared" si="85"/>
        <v>69.55</v>
      </c>
      <c r="JV59" s="8">
        <f t="shared" si="86"/>
        <v>15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9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69">
        <v>26</v>
      </c>
      <c r="LJ59" s="342">
        <v>0</v>
      </c>
      <c r="LK59" s="343">
        <v>3.4</v>
      </c>
      <c r="LL59" s="344">
        <v>0</v>
      </c>
      <c r="LM59" s="370">
        <v>0</v>
      </c>
      <c r="LN59" s="346">
        <v>0</v>
      </c>
      <c r="LO59" s="75"/>
      <c r="LP59" s="362"/>
      <c r="LQ59" s="323"/>
      <c r="LR59" s="323"/>
      <c r="LS59" s="4">
        <f t="shared" si="105"/>
        <v>29.4</v>
      </c>
      <c r="LT59" s="4">
        <f t="shared" si="60"/>
        <v>0</v>
      </c>
      <c r="LU59" s="324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53"/>
      <c r="MD59" s="325"/>
      <c r="ME59" s="75"/>
      <c r="MF59" s="4"/>
      <c r="MG59" s="9"/>
      <c r="MH59" s="4"/>
      <c r="MI59" s="4">
        <f t="shared" si="63"/>
        <v>0</v>
      </c>
      <c r="MJ59" s="4">
        <f t="shared" si="64"/>
        <v>0</v>
      </c>
      <c r="MK59" s="347">
        <v>15.624000000000001</v>
      </c>
      <c r="ML59" s="92">
        <v>0</v>
      </c>
      <c r="MM59" s="114">
        <v>9.1760000000000002</v>
      </c>
      <c r="MN59" s="348">
        <v>0</v>
      </c>
      <c r="MO59" s="4">
        <f t="shared" si="65"/>
        <v>24.8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9">
        <v>0</v>
      </c>
      <c r="NA59" s="4">
        <f t="shared" si="71"/>
        <v>0</v>
      </c>
      <c r="NB59" s="4">
        <f t="shared" si="72"/>
        <v>0</v>
      </c>
      <c r="NC59" s="302"/>
      <c r="ND59" s="302"/>
      <c r="NE59" s="302">
        <f t="shared" si="73"/>
        <v>0</v>
      </c>
      <c r="NF59" s="302">
        <f t="shared" si="74"/>
        <v>0</v>
      </c>
      <c r="NG59" s="302"/>
      <c r="NH59" s="302"/>
      <c r="NI59" s="302">
        <f t="shared" si="75"/>
        <v>0</v>
      </c>
      <c r="NJ59" s="302">
        <f t="shared" si="76"/>
        <v>0</v>
      </c>
      <c r="NK59" s="297"/>
      <c r="NL59" s="302"/>
      <c r="NM59" s="302">
        <f t="shared" si="77"/>
        <v>0</v>
      </c>
      <c r="NN59" s="302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61">
        <v>2</v>
      </c>
      <c r="NV59" s="361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60">
        <v>4.66</v>
      </c>
      <c r="OB59" s="74"/>
      <c r="OC59" s="360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4.9400000000000004</v>
      </c>
      <c r="OJ59" s="302"/>
      <c r="OK59" s="354">
        <v>1.69</v>
      </c>
      <c r="OL59" s="302"/>
      <c r="OM59" s="196">
        <v>1.85</v>
      </c>
      <c r="ON59" s="302"/>
      <c r="OO59" s="302">
        <f t="shared" si="82"/>
        <v>6.6300000000000008</v>
      </c>
      <c r="OP59" s="302">
        <f t="shared" si="83"/>
        <v>0</v>
      </c>
      <c r="OQ59" s="302"/>
      <c r="OR59" s="302"/>
      <c r="OS59" s="302">
        <f t="shared" si="101"/>
        <v>0</v>
      </c>
      <c r="OT59" s="302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/>
      <c r="AB60" s="285"/>
      <c r="AC60" s="8">
        <f t="shared" si="17"/>
        <v>0</v>
      </c>
      <c r="AD60" s="8">
        <f t="shared" si="18"/>
        <v>0</v>
      </c>
      <c r="AE60" s="71">
        <v>10</v>
      </c>
      <c r="AF60" s="71">
        <v>3</v>
      </c>
      <c r="AG60" s="71"/>
      <c r="AH60" s="71"/>
      <c r="AI60" s="122"/>
      <c r="AJ60" s="122"/>
      <c r="AK60" s="326">
        <v>60</v>
      </c>
      <c r="AL60" s="327">
        <v>18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70</v>
      </c>
      <c r="AV60" s="4">
        <f t="shared" si="90"/>
        <v>21</v>
      </c>
      <c r="AW60" s="78"/>
      <c r="AX60" s="78"/>
      <c r="AY60" s="316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5"/>
      <c r="BH60" s="296"/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8"/>
      <c r="CI60" s="91">
        <v>20.6</v>
      </c>
      <c r="CJ60" s="328">
        <v>6.5</v>
      </c>
      <c r="CK60" s="299"/>
      <c r="CL60" s="299"/>
      <c r="CM60" s="329">
        <v>5.15</v>
      </c>
      <c r="CN60" s="330">
        <v>1.5</v>
      </c>
      <c r="CO60" s="8">
        <f t="shared" si="22"/>
        <v>25.75</v>
      </c>
      <c r="CP60" s="8">
        <f t="shared" si="23"/>
        <v>8</v>
      </c>
      <c r="CQ60" s="367">
        <v>147.40586597938142</v>
      </c>
      <c r="CR60" s="300"/>
      <c r="CS60" s="300"/>
      <c r="CT60" s="301"/>
      <c r="CU60" s="351">
        <v>18.556701030927837</v>
      </c>
      <c r="CV60" s="302"/>
      <c r="CW60" s="352">
        <v>63.814432989690722</v>
      </c>
      <c r="CX60" s="301"/>
      <c r="CY60" s="301"/>
      <c r="CZ60" s="301"/>
      <c r="DA60" s="7">
        <f t="shared" si="103"/>
        <v>229.77699999999996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31">
        <v>40.927835051546396</v>
      </c>
      <c r="DL60" s="331">
        <v>13.642611683848799</v>
      </c>
      <c r="DM60" s="78">
        <f t="shared" si="28"/>
        <v>40.927835051546396</v>
      </c>
      <c r="DN60" s="78">
        <f t="shared" si="29"/>
        <v>13.642611683848799</v>
      </c>
      <c r="DO60" s="331">
        <v>39.700000000000003</v>
      </c>
      <c r="DP60" s="331">
        <v>13.233333333333334</v>
      </c>
      <c r="DQ60" s="332"/>
      <c r="DR60" s="332"/>
      <c r="DS60" s="8"/>
      <c r="DT60" s="8"/>
      <c r="DU60" s="303"/>
      <c r="DV60" s="304"/>
      <c r="DW60" s="304"/>
      <c r="DX60" s="304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3">
        <v>40.21</v>
      </c>
      <c r="EH60" s="334">
        <v>10.0525</v>
      </c>
      <c r="EI60" s="94">
        <v>154.63917525773195</v>
      </c>
      <c r="EJ60" s="94">
        <v>38.659793814432987</v>
      </c>
      <c r="EK60" s="329">
        <v>53.608247422680414</v>
      </c>
      <c r="EL60" s="335">
        <v>13.402061855670103</v>
      </c>
      <c r="EM60" s="336"/>
      <c r="EN60" s="336"/>
      <c r="EO60" s="336"/>
      <c r="EP60" s="336"/>
      <c r="EQ60" s="8">
        <f t="shared" si="31"/>
        <v>248.45742268041238</v>
      </c>
      <c r="ER60" s="8">
        <f t="shared" si="104"/>
        <v>62.114355670103095</v>
      </c>
      <c r="ES60" s="302"/>
      <c r="ET60" s="302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3">
        <v>25</v>
      </c>
      <c r="FB60" s="337">
        <v>0</v>
      </c>
      <c r="FC60" s="114">
        <v>0</v>
      </c>
      <c r="FD60" s="330">
        <v>0</v>
      </c>
      <c r="FE60" s="8"/>
      <c r="FF60" s="8"/>
      <c r="FG60" s="306"/>
      <c r="FH60" s="307"/>
      <c r="FI60" s="8"/>
      <c r="FJ60" s="8"/>
      <c r="FK60" s="8"/>
      <c r="FL60" s="8"/>
      <c r="FM60" s="330"/>
      <c r="FN60" s="330"/>
      <c r="FO60" s="4"/>
      <c r="FP60" s="8"/>
      <c r="FQ60" s="308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9"/>
      <c r="GJ60" s="309"/>
      <c r="GK60" s="297"/>
      <c r="GL60" s="297"/>
      <c r="GM60" s="310"/>
      <c r="GN60" s="311"/>
      <c r="GO60" s="299"/>
      <c r="GP60" s="312"/>
      <c r="GQ60" s="312"/>
      <c r="GR60" s="312"/>
      <c r="GS60" s="311"/>
      <c r="GT60" s="311"/>
      <c r="GU60" s="311"/>
      <c r="GV60" s="311"/>
      <c r="GW60" s="311"/>
      <c r="GX60" s="311"/>
      <c r="GY60" s="311"/>
      <c r="GZ60" s="311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4"/>
      <c r="HO60" s="8">
        <f t="shared" si="41"/>
        <v>0</v>
      </c>
      <c r="HP60" s="8">
        <f t="shared" si="42"/>
        <v>0</v>
      </c>
      <c r="HQ60" s="91">
        <v>400</v>
      </c>
      <c r="HR60" s="285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196">
        <v>3.3</v>
      </c>
      <c r="HZ60" s="338">
        <v>0.82499999999999996</v>
      </c>
      <c r="IA60" s="313"/>
      <c r="IB60" s="305"/>
      <c r="IC60" s="340">
        <v>12</v>
      </c>
      <c r="ID60" s="130">
        <v>3</v>
      </c>
      <c r="IE60" s="314"/>
      <c r="IF60" s="314"/>
      <c r="IG60" s="8">
        <f t="shared" si="84"/>
        <v>15.3</v>
      </c>
      <c r="IH60" s="8">
        <f t="shared" si="45"/>
        <v>3.8250000000000002</v>
      </c>
      <c r="II60" s="8"/>
      <c r="IJ60" s="8"/>
      <c r="IK60" s="8"/>
      <c r="IL60" s="8"/>
      <c r="IM60" s="4"/>
      <c r="IN60" s="304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5"/>
      <c r="JD60" s="285"/>
      <c r="JE60" s="8">
        <f t="shared" si="46"/>
        <v>10.31</v>
      </c>
      <c r="JF60" s="8">
        <f t="shared" si="47"/>
        <v>0</v>
      </c>
      <c r="JG60" s="368">
        <v>0</v>
      </c>
      <c r="JH60" s="368">
        <v>0</v>
      </c>
      <c r="JI60" s="368">
        <v>0</v>
      </c>
      <c r="JJ60" s="368">
        <v>0</v>
      </c>
      <c r="JK60" s="338">
        <v>51.55</v>
      </c>
      <c r="JL60" s="338">
        <v>11</v>
      </c>
      <c r="JM60" s="91">
        <v>18</v>
      </c>
      <c r="JN60" s="338">
        <v>4</v>
      </c>
      <c r="JO60" s="91">
        <v>0</v>
      </c>
      <c r="JP60" s="338">
        <v>0</v>
      </c>
      <c r="JQ60" s="71">
        <v>0</v>
      </c>
      <c r="JR60" s="285">
        <v>0</v>
      </c>
      <c r="JS60" s="8"/>
      <c r="JT60" s="8"/>
      <c r="JU60" s="8">
        <f t="shared" si="85"/>
        <v>69.55</v>
      </c>
      <c r="JV60" s="8">
        <f t="shared" si="86"/>
        <v>15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9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69">
        <v>26</v>
      </c>
      <c r="LJ60" s="342">
        <v>0</v>
      </c>
      <c r="LK60" s="343">
        <v>3.4</v>
      </c>
      <c r="LL60" s="344">
        <v>0</v>
      </c>
      <c r="LM60" s="370">
        <v>0</v>
      </c>
      <c r="LN60" s="346">
        <v>0</v>
      </c>
      <c r="LO60" s="75"/>
      <c r="LP60" s="362"/>
      <c r="LQ60" s="323"/>
      <c r="LR60" s="323"/>
      <c r="LS60" s="4">
        <f t="shared" si="105"/>
        <v>29.4</v>
      </c>
      <c r="LT60" s="4">
        <f t="shared" si="60"/>
        <v>0</v>
      </c>
      <c r="LU60" s="324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53"/>
      <c r="MD60" s="325"/>
      <c r="ME60" s="75"/>
      <c r="MF60" s="4"/>
      <c r="MG60" s="9"/>
      <c r="MH60" s="4"/>
      <c r="MI60" s="4">
        <f t="shared" si="63"/>
        <v>0</v>
      </c>
      <c r="MJ60" s="4">
        <f t="shared" si="64"/>
        <v>0</v>
      </c>
      <c r="MK60" s="347">
        <v>15.4665</v>
      </c>
      <c r="ML60" s="92">
        <v>0</v>
      </c>
      <c r="MM60" s="114">
        <v>9.0835000000000008</v>
      </c>
      <c r="MN60" s="348">
        <v>0</v>
      </c>
      <c r="MO60" s="4">
        <f t="shared" si="65"/>
        <v>24.55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9">
        <v>0</v>
      </c>
      <c r="NA60" s="4">
        <f t="shared" si="71"/>
        <v>0</v>
      </c>
      <c r="NB60" s="4">
        <f t="shared" si="72"/>
        <v>0</v>
      </c>
      <c r="NC60" s="302"/>
      <c r="ND60" s="302"/>
      <c r="NE60" s="302">
        <f t="shared" si="73"/>
        <v>0</v>
      </c>
      <c r="NF60" s="302">
        <f t="shared" si="74"/>
        <v>0</v>
      </c>
      <c r="NG60" s="302"/>
      <c r="NH60" s="302"/>
      <c r="NI60" s="302">
        <f t="shared" si="75"/>
        <v>0</v>
      </c>
      <c r="NJ60" s="302">
        <f t="shared" si="76"/>
        <v>0</v>
      </c>
      <c r="NK60" s="297"/>
      <c r="NL60" s="302"/>
      <c r="NM60" s="302">
        <f t="shared" si="77"/>
        <v>0</v>
      </c>
      <c r="NN60" s="302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61">
        <v>2</v>
      </c>
      <c r="NV60" s="361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60">
        <v>4.66</v>
      </c>
      <c r="OB60" s="74"/>
      <c r="OC60" s="360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5.3</v>
      </c>
      <c r="OJ60" s="302"/>
      <c r="OK60" s="354">
        <v>1.82</v>
      </c>
      <c r="OL60" s="302"/>
      <c r="OM60" s="196">
        <v>1.99</v>
      </c>
      <c r="ON60" s="302"/>
      <c r="OO60" s="302">
        <f t="shared" si="82"/>
        <v>7.12</v>
      </c>
      <c r="OP60" s="302">
        <f t="shared" si="83"/>
        <v>0</v>
      </c>
      <c r="OQ60" s="302"/>
      <c r="OR60" s="302"/>
      <c r="OS60" s="302">
        <f t="shared" si="101"/>
        <v>0</v>
      </c>
      <c r="OT60" s="302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/>
      <c r="AB61" s="285"/>
      <c r="AC61" s="8">
        <f t="shared" si="17"/>
        <v>0</v>
      </c>
      <c r="AD61" s="8">
        <f t="shared" si="18"/>
        <v>0</v>
      </c>
      <c r="AE61" s="71">
        <v>10</v>
      </c>
      <c r="AF61" s="71">
        <v>3</v>
      </c>
      <c r="AG61" s="71"/>
      <c r="AH61" s="71"/>
      <c r="AI61" s="122"/>
      <c r="AJ61" s="122"/>
      <c r="AK61" s="326">
        <v>60</v>
      </c>
      <c r="AL61" s="327">
        <v>18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70</v>
      </c>
      <c r="AV61" s="4">
        <f t="shared" si="90"/>
        <v>21</v>
      </c>
      <c r="AW61" s="78"/>
      <c r="AX61" s="78"/>
      <c r="AY61" s="316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5"/>
      <c r="BH61" s="296"/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8"/>
      <c r="CI61" s="91">
        <v>20.6</v>
      </c>
      <c r="CJ61" s="328">
        <v>6.5</v>
      </c>
      <c r="CK61" s="299"/>
      <c r="CL61" s="299"/>
      <c r="CM61" s="329">
        <v>5.15</v>
      </c>
      <c r="CN61" s="330">
        <v>1.5</v>
      </c>
      <c r="CO61" s="8">
        <f t="shared" si="22"/>
        <v>25.75</v>
      </c>
      <c r="CP61" s="8">
        <f t="shared" si="23"/>
        <v>8</v>
      </c>
      <c r="CQ61" s="367">
        <v>147.40586597938142</v>
      </c>
      <c r="CR61" s="300"/>
      <c r="CS61" s="300"/>
      <c r="CT61" s="301"/>
      <c r="CU61" s="351">
        <v>18.556701030927837</v>
      </c>
      <c r="CV61" s="302"/>
      <c r="CW61" s="352">
        <v>63.814432989690722</v>
      </c>
      <c r="CX61" s="301"/>
      <c r="CY61" s="301"/>
      <c r="CZ61" s="301"/>
      <c r="DA61" s="7">
        <f t="shared" si="103"/>
        <v>229.77699999999996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31">
        <v>41.958762886597945</v>
      </c>
      <c r="DL61" s="331">
        <v>13.986254295532648</v>
      </c>
      <c r="DM61" s="78">
        <f t="shared" si="28"/>
        <v>41.958762886597945</v>
      </c>
      <c r="DN61" s="78">
        <f t="shared" si="29"/>
        <v>13.986254295532648</v>
      </c>
      <c r="DO61" s="331">
        <v>40.700000000000003</v>
      </c>
      <c r="DP61" s="331">
        <v>13.566666666666668</v>
      </c>
      <c r="DQ61" s="332"/>
      <c r="DR61" s="332"/>
      <c r="DS61" s="8"/>
      <c r="DT61" s="8"/>
      <c r="DU61" s="303"/>
      <c r="DV61" s="304"/>
      <c r="DW61" s="304"/>
      <c r="DX61" s="304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3">
        <v>40.21</v>
      </c>
      <c r="EH61" s="334">
        <v>10.0525</v>
      </c>
      <c r="EI61" s="94">
        <v>154.63917525773195</v>
      </c>
      <c r="EJ61" s="94">
        <v>38.659793814432987</v>
      </c>
      <c r="EK61" s="329">
        <v>53.608247422680414</v>
      </c>
      <c r="EL61" s="335">
        <v>13.402061855670103</v>
      </c>
      <c r="EM61" s="336"/>
      <c r="EN61" s="336"/>
      <c r="EO61" s="336"/>
      <c r="EP61" s="336"/>
      <c r="EQ61" s="8">
        <f t="shared" si="31"/>
        <v>248.45742268041238</v>
      </c>
      <c r="ER61" s="8">
        <f t="shared" si="104"/>
        <v>62.114355670103095</v>
      </c>
      <c r="ES61" s="302"/>
      <c r="ET61" s="302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3">
        <v>25</v>
      </c>
      <c r="FB61" s="337">
        <v>0</v>
      </c>
      <c r="FC61" s="114">
        <v>0</v>
      </c>
      <c r="FD61" s="330">
        <v>0</v>
      </c>
      <c r="FE61" s="8"/>
      <c r="FF61" s="8"/>
      <c r="FG61" s="306"/>
      <c r="FH61" s="307"/>
      <c r="FI61" s="8"/>
      <c r="FJ61" s="8"/>
      <c r="FK61" s="8"/>
      <c r="FL61" s="8"/>
      <c r="FM61" s="330"/>
      <c r="FN61" s="330"/>
      <c r="FO61" s="4"/>
      <c r="FP61" s="8"/>
      <c r="FQ61" s="308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9"/>
      <c r="GJ61" s="309"/>
      <c r="GK61" s="297"/>
      <c r="GL61" s="297"/>
      <c r="GM61" s="310"/>
      <c r="GN61" s="311"/>
      <c r="GO61" s="299"/>
      <c r="GP61" s="312"/>
      <c r="GQ61" s="312"/>
      <c r="GR61" s="312"/>
      <c r="GS61" s="311"/>
      <c r="GT61" s="311"/>
      <c r="GU61" s="311"/>
      <c r="GV61" s="311"/>
      <c r="GW61" s="311"/>
      <c r="GX61" s="311"/>
      <c r="GY61" s="311"/>
      <c r="GZ61" s="311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4"/>
      <c r="HO61" s="8">
        <f t="shared" si="41"/>
        <v>0</v>
      </c>
      <c r="HP61" s="8">
        <f t="shared" si="42"/>
        <v>0</v>
      </c>
      <c r="HQ61" s="91">
        <v>400</v>
      </c>
      <c r="HR61" s="285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196">
        <v>3.3</v>
      </c>
      <c r="HZ61" s="338">
        <v>0.82499999999999996</v>
      </c>
      <c r="IA61" s="313"/>
      <c r="IB61" s="305"/>
      <c r="IC61" s="340">
        <v>12</v>
      </c>
      <c r="ID61" s="130">
        <v>3</v>
      </c>
      <c r="IE61" s="314"/>
      <c r="IF61" s="314"/>
      <c r="IG61" s="8">
        <f t="shared" si="84"/>
        <v>15.3</v>
      </c>
      <c r="IH61" s="8">
        <f t="shared" si="45"/>
        <v>3.8250000000000002</v>
      </c>
      <c r="II61" s="8"/>
      <c r="IJ61" s="8"/>
      <c r="IK61" s="8"/>
      <c r="IL61" s="8"/>
      <c r="IM61" s="4"/>
      <c r="IN61" s="304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5"/>
      <c r="JD61" s="285"/>
      <c r="JE61" s="8">
        <f t="shared" si="46"/>
        <v>10.31</v>
      </c>
      <c r="JF61" s="8">
        <f t="shared" si="47"/>
        <v>0</v>
      </c>
      <c r="JG61" s="368">
        <v>0</v>
      </c>
      <c r="JH61" s="368">
        <v>0</v>
      </c>
      <c r="JI61" s="368">
        <v>0</v>
      </c>
      <c r="JJ61" s="368">
        <v>0</v>
      </c>
      <c r="JK61" s="338">
        <v>51.55</v>
      </c>
      <c r="JL61" s="338">
        <v>11</v>
      </c>
      <c r="JM61" s="91">
        <v>18</v>
      </c>
      <c r="JN61" s="338">
        <v>4</v>
      </c>
      <c r="JO61" s="91">
        <v>0</v>
      </c>
      <c r="JP61" s="338">
        <v>0</v>
      </c>
      <c r="JQ61" s="71">
        <v>0</v>
      </c>
      <c r="JR61" s="285">
        <v>0</v>
      </c>
      <c r="JS61" s="8"/>
      <c r="JT61" s="8"/>
      <c r="JU61" s="8">
        <f t="shared" si="85"/>
        <v>69.55</v>
      </c>
      <c r="JV61" s="8">
        <f t="shared" si="86"/>
        <v>15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9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69">
        <v>26</v>
      </c>
      <c r="LJ61" s="342">
        <v>0</v>
      </c>
      <c r="LK61" s="343">
        <v>3.4</v>
      </c>
      <c r="LL61" s="344">
        <v>0</v>
      </c>
      <c r="LM61" s="370">
        <v>0</v>
      </c>
      <c r="LN61" s="346">
        <v>0</v>
      </c>
      <c r="LO61" s="75"/>
      <c r="LP61" s="362"/>
      <c r="LQ61" s="323"/>
      <c r="LR61" s="323"/>
      <c r="LS61" s="4">
        <f t="shared" si="105"/>
        <v>29.4</v>
      </c>
      <c r="LT61" s="4">
        <f t="shared" si="60"/>
        <v>0</v>
      </c>
      <c r="LU61" s="324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53"/>
      <c r="MD61" s="325"/>
      <c r="ME61" s="75"/>
      <c r="MF61" s="4"/>
      <c r="MG61" s="9"/>
      <c r="MH61" s="4"/>
      <c r="MI61" s="4">
        <f t="shared" si="63"/>
        <v>0</v>
      </c>
      <c r="MJ61" s="4">
        <f t="shared" si="64"/>
        <v>0</v>
      </c>
      <c r="MK61" s="347">
        <v>15.2775</v>
      </c>
      <c r="ML61" s="92">
        <v>0</v>
      </c>
      <c r="MM61" s="114">
        <v>8.9725000000000001</v>
      </c>
      <c r="MN61" s="348">
        <v>0</v>
      </c>
      <c r="MO61" s="4">
        <f t="shared" si="65"/>
        <v>24.25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9">
        <v>0</v>
      </c>
      <c r="NA61" s="4">
        <f t="shared" si="71"/>
        <v>0</v>
      </c>
      <c r="NB61" s="4">
        <f t="shared" si="72"/>
        <v>0</v>
      </c>
      <c r="NC61" s="302"/>
      <c r="ND61" s="302"/>
      <c r="NE61" s="302">
        <f t="shared" si="73"/>
        <v>0</v>
      </c>
      <c r="NF61" s="302">
        <f t="shared" si="74"/>
        <v>0</v>
      </c>
      <c r="NG61" s="302"/>
      <c r="NH61" s="302"/>
      <c r="NI61" s="302">
        <f t="shared" si="75"/>
        <v>0</v>
      </c>
      <c r="NJ61" s="302">
        <f t="shared" si="76"/>
        <v>0</v>
      </c>
      <c r="NK61" s="297"/>
      <c r="NL61" s="302"/>
      <c r="NM61" s="302">
        <f t="shared" si="77"/>
        <v>0</v>
      </c>
      <c r="NN61" s="302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61">
        <v>2</v>
      </c>
      <c r="NV61" s="361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60">
        <v>4.66</v>
      </c>
      <c r="OB61" s="74"/>
      <c r="OC61" s="360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4.9800000000000004</v>
      </c>
      <c r="OJ61" s="302"/>
      <c r="OK61" s="354">
        <v>1.71</v>
      </c>
      <c r="OL61" s="302"/>
      <c r="OM61" s="196">
        <v>1.87</v>
      </c>
      <c r="ON61" s="302"/>
      <c r="OO61" s="302">
        <f t="shared" si="82"/>
        <v>6.69</v>
      </c>
      <c r="OP61" s="302">
        <f t="shared" si="83"/>
        <v>0</v>
      </c>
      <c r="OQ61" s="302"/>
      <c r="OR61" s="302"/>
      <c r="OS61" s="302">
        <f t="shared" si="101"/>
        <v>0</v>
      </c>
      <c r="OT61" s="302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/>
      <c r="AB62" s="285"/>
      <c r="AC62" s="8">
        <f t="shared" si="17"/>
        <v>0</v>
      </c>
      <c r="AD62" s="8">
        <f t="shared" si="18"/>
        <v>0</v>
      </c>
      <c r="AE62" s="71">
        <v>10</v>
      </c>
      <c r="AF62" s="71">
        <v>3</v>
      </c>
      <c r="AG62" s="71"/>
      <c r="AH62" s="71"/>
      <c r="AI62" s="122"/>
      <c r="AJ62" s="122"/>
      <c r="AK62" s="326">
        <v>60</v>
      </c>
      <c r="AL62" s="327">
        <v>18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70</v>
      </c>
      <c r="AV62" s="4">
        <f t="shared" si="90"/>
        <v>21</v>
      </c>
      <c r="AW62" s="78"/>
      <c r="AX62" s="78"/>
      <c r="AY62" s="316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5"/>
      <c r="BH62" s="296"/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8"/>
      <c r="CI62" s="91">
        <v>20.6</v>
      </c>
      <c r="CJ62" s="328">
        <v>6.5</v>
      </c>
      <c r="CK62" s="299"/>
      <c r="CL62" s="299"/>
      <c r="CM62" s="329">
        <v>5.15</v>
      </c>
      <c r="CN62" s="330">
        <v>1.5</v>
      </c>
      <c r="CO62" s="8">
        <f t="shared" si="22"/>
        <v>25.75</v>
      </c>
      <c r="CP62" s="8">
        <f t="shared" si="23"/>
        <v>8</v>
      </c>
      <c r="CQ62" s="367">
        <v>147.40586597938142</v>
      </c>
      <c r="CR62" s="300"/>
      <c r="CS62" s="300"/>
      <c r="CT62" s="301"/>
      <c r="CU62" s="351">
        <v>18.556701030927837</v>
      </c>
      <c r="CV62" s="302"/>
      <c r="CW62" s="352">
        <v>63.814432989690722</v>
      </c>
      <c r="CX62" s="301"/>
      <c r="CY62" s="301"/>
      <c r="CZ62" s="301"/>
      <c r="DA62" s="7">
        <f t="shared" si="103"/>
        <v>229.77699999999996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31">
        <v>41.958762886597945</v>
      </c>
      <c r="DL62" s="331">
        <v>13.986254295532648</v>
      </c>
      <c r="DM62" s="78">
        <f t="shared" si="28"/>
        <v>41.958762886597945</v>
      </c>
      <c r="DN62" s="78">
        <f t="shared" si="29"/>
        <v>13.986254295532648</v>
      </c>
      <c r="DO62" s="331">
        <v>40.700000000000003</v>
      </c>
      <c r="DP62" s="331">
        <v>13.566666666666668</v>
      </c>
      <c r="DQ62" s="332"/>
      <c r="DR62" s="332"/>
      <c r="DS62" s="8"/>
      <c r="DT62" s="8"/>
      <c r="DU62" s="303"/>
      <c r="DV62" s="304"/>
      <c r="DW62" s="304"/>
      <c r="DX62" s="304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3">
        <v>40.21</v>
      </c>
      <c r="EH62" s="334">
        <v>10.0525</v>
      </c>
      <c r="EI62" s="94">
        <v>154.63917525773195</v>
      </c>
      <c r="EJ62" s="94">
        <v>38.659793814432987</v>
      </c>
      <c r="EK62" s="329">
        <v>53.608247422680414</v>
      </c>
      <c r="EL62" s="335">
        <v>13.402061855670103</v>
      </c>
      <c r="EM62" s="336"/>
      <c r="EN62" s="336"/>
      <c r="EO62" s="336"/>
      <c r="EP62" s="336"/>
      <c r="EQ62" s="8">
        <f t="shared" si="31"/>
        <v>248.45742268041238</v>
      </c>
      <c r="ER62" s="8">
        <f t="shared" si="104"/>
        <v>62.114355670103095</v>
      </c>
      <c r="ES62" s="302"/>
      <c r="ET62" s="302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3">
        <v>25</v>
      </c>
      <c r="FB62" s="337">
        <v>0</v>
      </c>
      <c r="FC62" s="114">
        <v>0</v>
      </c>
      <c r="FD62" s="330">
        <v>0</v>
      </c>
      <c r="FE62" s="8"/>
      <c r="FF62" s="8"/>
      <c r="FG62" s="306"/>
      <c r="FH62" s="307"/>
      <c r="FI62" s="8"/>
      <c r="FJ62" s="8"/>
      <c r="FK62" s="8"/>
      <c r="FL62" s="8"/>
      <c r="FM62" s="330"/>
      <c r="FN62" s="330"/>
      <c r="FO62" s="4"/>
      <c r="FP62" s="8"/>
      <c r="FQ62" s="308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9"/>
      <c r="GJ62" s="309"/>
      <c r="GK62" s="297"/>
      <c r="GL62" s="297"/>
      <c r="GM62" s="310"/>
      <c r="GN62" s="311"/>
      <c r="GO62" s="299"/>
      <c r="GP62" s="312"/>
      <c r="GQ62" s="312"/>
      <c r="GR62" s="312"/>
      <c r="GS62" s="311"/>
      <c r="GT62" s="311"/>
      <c r="GU62" s="311"/>
      <c r="GV62" s="311"/>
      <c r="GW62" s="311"/>
      <c r="GX62" s="311"/>
      <c r="GY62" s="311"/>
      <c r="GZ62" s="311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4"/>
      <c r="HO62" s="8">
        <f t="shared" si="41"/>
        <v>0</v>
      </c>
      <c r="HP62" s="8">
        <f t="shared" si="42"/>
        <v>0</v>
      </c>
      <c r="HQ62" s="91">
        <v>400</v>
      </c>
      <c r="HR62" s="285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196">
        <v>3.3</v>
      </c>
      <c r="HZ62" s="338">
        <v>0.82499999999999996</v>
      </c>
      <c r="IA62" s="313"/>
      <c r="IB62" s="305"/>
      <c r="IC62" s="340">
        <v>12</v>
      </c>
      <c r="ID62" s="130">
        <v>3</v>
      </c>
      <c r="IE62" s="314"/>
      <c r="IF62" s="314"/>
      <c r="IG62" s="8">
        <f t="shared" si="84"/>
        <v>15.3</v>
      </c>
      <c r="IH62" s="8">
        <f t="shared" si="45"/>
        <v>3.8250000000000002</v>
      </c>
      <c r="II62" s="8"/>
      <c r="IJ62" s="8"/>
      <c r="IK62" s="8"/>
      <c r="IL62" s="8"/>
      <c r="IM62" s="4"/>
      <c r="IN62" s="304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5"/>
      <c r="JD62" s="285"/>
      <c r="JE62" s="8">
        <f t="shared" si="46"/>
        <v>10.31</v>
      </c>
      <c r="JF62" s="8">
        <f t="shared" si="47"/>
        <v>0</v>
      </c>
      <c r="JG62" s="368">
        <v>0</v>
      </c>
      <c r="JH62" s="368">
        <v>0</v>
      </c>
      <c r="JI62" s="368">
        <v>0</v>
      </c>
      <c r="JJ62" s="368">
        <v>0</v>
      </c>
      <c r="JK62" s="338">
        <v>51.55</v>
      </c>
      <c r="JL62" s="338">
        <v>11</v>
      </c>
      <c r="JM62" s="91">
        <v>18</v>
      </c>
      <c r="JN62" s="338">
        <v>4</v>
      </c>
      <c r="JO62" s="91">
        <v>0</v>
      </c>
      <c r="JP62" s="338">
        <v>0</v>
      </c>
      <c r="JQ62" s="71">
        <v>0</v>
      </c>
      <c r="JR62" s="285">
        <v>0</v>
      </c>
      <c r="JS62" s="8"/>
      <c r="JT62" s="8"/>
      <c r="JU62" s="8">
        <f t="shared" si="85"/>
        <v>69.55</v>
      </c>
      <c r="JV62" s="8">
        <f t="shared" si="86"/>
        <v>15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9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69">
        <v>26</v>
      </c>
      <c r="LJ62" s="342">
        <v>0</v>
      </c>
      <c r="LK62" s="343">
        <v>3.4</v>
      </c>
      <c r="LL62" s="344">
        <v>0</v>
      </c>
      <c r="LM62" s="370">
        <v>0</v>
      </c>
      <c r="LN62" s="346">
        <v>0</v>
      </c>
      <c r="LO62" s="75"/>
      <c r="LP62" s="362"/>
      <c r="LQ62" s="323"/>
      <c r="LR62" s="323"/>
      <c r="LS62" s="4">
        <f t="shared" si="105"/>
        <v>29.4</v>
      </c>
      <c r="LT62" s="4">
        <f t="shared" si="60"/>
        <v>0</v>
      </c>
      <c r="LU62" s="324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53"/>
      <c r="MD62" s="325"/>
      <c r="ME62" s="75"/>
      <c r="MF62" s="4"/>
      <c r="MG62" s="9"/>
      <c r="MH62" s="4"/>
      <c r="MI62" s="4">
        <f t="shared" si="63"/>
        <v>0</v>
      </c>
      <c r="MJ62" s="4">
        <f t="shared" si="64"/>
        <v>0</v>
      </c>
      <c r="MK62" s="347">
        <v>14.9625</v>
      </c>
      <c r="ML62" s="92">
        <v>0</v>
      </c>
      <c r="MM62" s="114">
        <v>8.7874999999999996</v>
      </c>
      <c r="MN62" s="348">
        <v>0</v>
      </c>
      <c r="MO62" s="4">
        <f t="shared" si="65"/>
        <v>23.75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9">
        <v>0</v>
      </c>
      <c r="NA62" s="4">
        <f t="shared" si="71"/>
        <v>0</v>
      </c>
      <c r="NB62" s="4">
        <f t="shared" si="72"/>
        <v>0</v>
      </c>
      <c r="NC62" s="302"/>
      <c r="ND62" s="302"/>
      <c r="NE62" s="302">
        <f t="shared" si="73"/>
        <v>0</v>
      </c>
      <c r="NF62" s="302">
        <f t="shared" si="74"/>
        <v>0</v>
      </c>
      <c r="NG62" s="302"/>
      <c r="NH62" s="302"/>
      <c r="NI62" s="302">
        <f t="shared" si="75"/>
        <v>0</v>
      </c>
      <c r="NJ62" s="302">
        <f t="shared" si="76"/>
        <v>0</v>
      </c>
      <c r="NK62" s="297"/>
      <c r="NL62" s="302"/>
      <c r="NM62" s="302">
        <f t="shared" si="77"/>
        <v>0</v>
      </c>
      <c r="NN62" s="302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61">
        <v>2</v>
      </c>
      <c r="NV62" s="361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60">
        <v>4.66</v>
      </c>
      <c r="OB62" s="74"/>
      <c r="OC62" s="360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4.9000000000000004</v>
      </c>
      <c r="OJ62" s="302"/>
      <c r="OK62" s="354">
        <v>1.68</v>
      </c>
      <c r="OL62" s="302"/>
      <c r="OM62" s="196">
        <v>1.84</v>
      </c>
      <c r="ON62" s="302"/>
      <c r="OO62" s="302">
        <f t="shared" si="82"/>
        <v>6.58</v>
      </c>
      <c r="OP62" s="302">
        <f t="shared" si="83"/>
        <v>0</v>
      </c>
      <c r="OQ62" s="302"/>
      <c r="OR62" s="302"/>
      <c r="OS62" s="302">
        <f t="shared" si="101"/>
        <v>0</v>
      </c>
      <c r="OT62" s="302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/>
      <c r="AB63" s="285"/>
      <c r="AC63" s="8">
        <f t="shared" si="17"/>
        <v>0</v>
      </c>
      <c r="AD63" s="8">
        <f t="shared" si="18"/>
        <v>0</v>
      </c>
      <c r="AE63" s="71">
        <v>10</v>
      </c>
      <c r="AF63" s="71">
        <v>3</v>
      </c>
      <c r="AG63" s="71"/>
      <c r="AH63" s="71"/>
      <c r="AI63" s="122"/>
      <c r="AJ63" s="122"/>
      <c r="AK63" s="326">
        <v>60</v>
      </c>
      <c r="AL63" s="327">
        <v>18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70</v>
      </c>
      <c r="AV63" s="4">
        <f t="shared" si="90"/>
        <v>21</v>
      </c>
      <c r="AW63" s="78"/>
      <c r="AX63" s="78"/>
      <c r="AY63" s="316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5"/>
      <c r="BH63" s="296"/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8"/>
      <c r="CI63" s="91">
        <v>20.6</v>
      </c>
      <c r="CJ63" s="328">
        <v>6.5</v>
      </c>
      <c r="CK63" s="299"/>
      <c r="CL63" s="299"/>
      <c r="CM63" s="329">
        <v>5.15</v>
      </c>
      <c r="CN63" s="330">
        <v>1.5</v>
      </c>
      <c r="CO63" s="8">
        <f t="shared" si="22"/>
        <v>25.75</v>
      </c>
      <c r="CP63" s="8">
        <f t="shared" si="23"/>
        <v>8</v>
      </c>
      <c r="CQ63" s="367">
        <v>147.40586597938142</v>
      </c>
      <c r="CR63" s="300"/>
      <c r="CS63" s="300"/>
      <c r="CT63" s="301"/>
      <c r="CU63" s="351">
        <v>18.556701030927837</v>
      </c>
      <c r="CV63" s="302"/>
      <c r="CW63" s="352">
        <v>63.814432989690722</v>
      </c>
      <c r="CX63" s="301"/>
      <c r="CY63" s="301"/>
      <c r="CZ63" s="301"/>
      <c r="DA63" s="7">
        <f t="shared" si="103"/>
        <v>229.77699999999996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31">
        <v>42.371134020618562</v>
      </c>
      <c r="DL63" s="331">
        <v>14.123711340206187</v>
      </c>
      <c r="DM63" s="78">
        <f t="shared" si="28"/>
        <v>42.371134020618562</v>
      </c>
      <c r="DN63" s="78">
        <f t="shared" si="29"/>
        <v>14.123711340206187</v>
      </c>
      <c r="DO63" s="331">
        <v>41.1</v>
      </c>
      <c r="DP63" s="331">
        <v>13.700000000000001</v>
      </c>
      <c r="DQ63" s="332"/>
      <c r="DR63" s="332"/>
      <c r="DS63" s="8"/>
      <c r="DT63" s="8"/>
      <c r="DU63" s="303"/>
      <c r="DV63" s="304"/>
      <c r="DW63" s="304"/>
      <c r="DX63" s="304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3">
        <v>40.21</v>
      </c>
      <c r="EH63" s="334">
        <v>10.0525</v>
      </c>
      <c r="EI63" s="94">
        <v>154.63917525773195</v>
      </c>
      <c r="EJ63" s="94">
        <v>38.659793814432987</v>
      </c>
      <c r="EK63" s="329">
        <v>53.608247422680414</v>
      </c>
      <c r="EL63" s="335">
        <v>13.402061855670103</v>
      </c>
      <c r="EM63" s="336"/>
      <c r="EN63" s="336"/>
      <c r="EO63" s="336"/>
      <c r="EP63" s="336"/>
      <c r="EQ63" s="8">
        <f t="shared" si="31"/>
        <v>248.45742268041238</v>
      </c>
      <c r="ER63" s="8">
        <f t="shared" si="104"/>
        <v>62.114355670103095</v>
      </c>
      <c r="ES63" s="302"/>
      <c r="ET63" s="302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3">
        <v>25</v>
      </c>
      <c r="FB63" s="337">
        <v>0</v>
      </c>
      <c r="FC63" s="114">
        <v>0</v>
      </c>
      <c r="FD63" s="330">
        <v>0</v>
      </c>
      <c r="FE63" s="8"/>
      <c r="FF63" s="8"/>
      <c r="FG63" s="306"/>
      <c r="FH63" s="307"/>
      <c r="FI63" s="8"/>
      <c r="FJ63" s="8"/>
      <c r="FK63" s="8"/>
      <c r="FL63" s="8"/>
      <c r="FM63" s="330"/>
      <c r="FN63" s="330"/>
      <c r="FO63" s="4"/>
      <c r="FP63" s="8"/>
      <c r="FQ63" s="308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9"/>
      <c r="GJ63" s="309"/>
      <c r="GK63" s="297"/>
      <c r="GL63" s="297"/>
      <c r="GM63" s="310"/>
      <c r="GN63" s="311"/>
      <c r="GO63" s="299"/>
      <c r="GP63" s="312"/>
      <c r="GQ63" s="312"/>
      <c r="GR63" s="312"/>
      <c r="GS63" s="311"/>
      <c r="GT63" s="311"/>
      <c r="GU63" s="311"/>
      <c r="GV63" s="311"/>
      <c r="GW63" s="311"/>
      <c r="GX63" s="311"/>
      <c r="GY63" s="311"/>
      <c r="GZ63" s="311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4"/>
      <c r="HO63" s="8">
        <f t="shared" si="41"/>
        <v>0</v>
      </c>
      <c r="HP63" s="8">
        <f t="shared" si="42"/>
        <v>0</v>
      </c>
      <c r="HQ63" s="91">
        <v>400</v>
      </c>
      <c r="HR63" s="285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196">
        <v>3.3</v>
      </c>
      <c r="HZ63" s="338">
        <v>0.82499999999999996</v>
      </c>
      <c r="IA63" s="313"/>
      <c r="IB63" s="305"/>
      <c r="IC63" s="340">
        <v>12</v>
      </c>
      <c r="ID63" s="130">
        <v>3</v>
      </c>
      <c r="IE63" s="314"/>
      <c r="IF63" s="314"/>
      <c r="IG63" s="8">
        <f t="shared" si="84"/>
        <v>15.3</v>
      </c>
      <c r="IH63" s="8">
        <f t="shared" si="45"/>
        <v>3.8250000000000002</v>
      </c>
      <c r="II63" s="8"/>
      <c r="IJ63" s="8"/>
      <c r="IK63" s="8"/>
      <c r="IL63" s="8"/>
      <c r="IM63" s="4"/>
      <c r="IN63" s="304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5"/>
      <c r="JD63" s="285"/>
      <c r="JE63" s="8">
        <f t="shared" si="46"/>
        <v>10.31</v>
      </c>
      <c r="JF63" s="8">
        <f t="shared" si="47"/>
        <v>0</v>
      </c>
      <c r="JG63" s="368">
        <v>0</v>
      </c>
      <c r="JH63" s="368">
        <v>0</v>
      </c>
      <c r="JI63" s="368">
        <v>0</v>
      </c>
      <c r="JJ63" s="368">
        <v>0</v>
      </c>
      <c r="JK63" s="338">
        <v>51.55</v>
      </c>
      <c r="JL63" s="338">
        <v>11</v>
      </c>
      <c r="JM63" s="91">
        <v>18</v>
      </c>
      <c r="JN63" s="338">
        <v>4</v>
      </c>
      <c r="JO63" s="91">
        <v>0</v>
      </c>
      <c r="JP63" s="338">
        <v>0</v>
      </c>
      <c r="JQ63" s="71">
        <v>0</v>
      </c>
      <c r="JR63" s="285">
        <v>0</v>
      </c>
      <c r="JS63" s="8"/>
      <c r="JT63" s="8"/>
      <c r="JU63" s="8">
        <f t="shared" si="85"/>
        <v>69.55</v>
      </c>
      <c r="JV63" s="8">
        <f t="shared" si="86"/>
        <v>15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9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69">
        <v>26</v>
      </c>
      <c r="LJ63" s="342">
        <v>0</v>
      </c>
      <c r="LK63" s="343">
        <v>3.4</v>
      </c>
      <c r="LL63" s="344">
        <v>0</v>
      </c>
      <c r="LM63" s="370">
        <v>0</v>
      </c>
      <c r="LN63" s="346">
        <v>0</v>
      </c>
      <c r="LO63" s="75"/>
      <c r="LP63" s="362"/>
      <c r="LQ63" s="323"/>
      <c r="LR63" s="323"/>
      <c r="LS63" s="4">
        <f t="shared" si="105"/>
        <v>29.4</v>
      </c>
      <c r="LT63" s="4">
        <f t="shared" si="60"/>
        <v>0</v>
      </c>
      <c r="LU63" s="324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53"/>
      <c r="MD63" s="325"/>
      <c r="ME63" s="75"/>
      <c r="MF63" s="4"/>
      <c r="MG63" s="9"/>
      <c r="MH63" s="4"/>
      <c r="MI63" s="4">
        <f t="shared" si="63"/>
        <v>0</v>
      </c>
      <c r="MJ63" s="4">
        <f t="shared" si="64"/>
        <v>0</v>
      </c>
      <c r="MK63" s="347">
        <v>14.7735</v>
      </c>
      <c r="ML63" s="92">
        <v>0</v>
      </c>
      <c r="MM63" s="114">
        <v>8.676499999999999</v>
      </c>
      <c r="MN63" s="348">
        <v>0</v>
      </c>
      <c r="MO63" s="4">
        <f t="shared" si="65"/>
        <v>23.45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9">
        <v>0</v>
      </c>
      <c r="NA63" s="4">
        <f t="shared" si="71"/>
        <v>0</v>
      </c>
      <c r="NB63" s="4">
        <f t="shared" si="72"/>
        <v>0</v>
      </c>
      <c r="NC63" s="302"/>
      <c r="ND63" s="302"/>
      <c r="NE63" s="302">
        <f t="shared" si="73"/>
        <v>0</v>
      </c>
      <c r="NF63" s="302">
        <f t="shared" si="74"/>
        <v>0</v>
      </c>
      <c r="NG63" s="302"/>
      <c r="NH63" s="302"/>
      <c r="NI63" s="302">
        <f t="shared" si="75"/>
        <v>0</v>
      </c>
      <c r="NJ63" s="302">
        <f t="shared" si="76"/>
        <v>0</v>
      </c>
      <c r="NK63" s="297"/>
      <c r="NL63" s="302"/>
      <c r="NM63" s="302">
        <f t="shared" si="77"/>
        <v>0</v>
      </c>
      <c r="NN63" s="302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61">
        <v>2</v>
      </c>
      <c r="NV63" s="361"/>
      <c r="NW63" s="4">
        <f t="shared" si="79"/>
        <v>5.67</v>
      </c>
      <c r="NX63" s="4">
        <f t="shared" si="100"/>
        <v>0</v>
      </c>
      <c r="NY63" s="74">
        <v>10</v>
      </c>
      <c r="NZ63" s="74"/>
      <c r="OA63" s="360">
        <v>4.66</v>
      </c>
      <c r="OB63" s="74"/>
      <c r="OC63" s="360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4.6900000000000004</v>
      </c>
      <c r="OJ63" s="302"/>
      <c r="OK63" s="354">
        <v>1.61</v>
      </c>
      <c r="OL63" s="302"/>
      <c r="OM63" s="196">
        <v>1.76</v>
      </c>
      <c r="ON63" s="302"/>
      <c r="OO63" s="302">
        <f t="shared" si="82"/>
        <v>6.3000000000000007</v>
      </c>
      <c r="OP63" s="302">
        <f t="shared" si="83"/>
        <v>0</v>
      </c>
      <c r="OQ63" s="302"/>
      <c r="OR63" s="302"/>
      <c r="OS63" s="302">
        <f t="shared" si="101"/>
        <v>0</v>
      </c>
      <c r="OT63" s="302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/>
      <c r="AB64" s="285"/>
      <c r="AC64" s="8">
        <f t="shared" si="17"/>
        <v>0</v>
      </c>
      <c r="AD64" s="8">
        <f t="shared" si="18"/>
        <v>0</v>
      </c>
      <c r="AE64" s="71">
        <v>10</v>
      </c>
      <c r="AF64" s="71">
        <v>3</v>
      </c>
      <c r="AG64" s="71"/>
      <c r="AH64" s="71"/>
      <c r="AI64" s="122"/>
      <c r="AJ64" s="122"/>
      <c r="AK64" s="326">
        <v>60</v>
      </c>
      <c r="AL64" s="327">
        <v>18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70</v>
      </c>
      <c r="AV64" s="4">
        <f t="shared" si="90"/>
        <v>21</v>
      </c>
      <c r="AW64" s="78"/>
      <c r="AX64" s="78"/>
      <c r="AY64" s="316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5"/>
      <c r="BH64" s="296"/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8"/>
      <c r="CI64" s="91">
        <v>20.6</v>
      </c>
      <c r="CJ64" s="328">
        <v>6.5</v>
      </c>
      <c r="CK64" s="299"/>
      <c r="CL64" s="299"/>
      <c r="CM64" s="329">
        <v>5.15</v>
      </c>
      <c r="CN64" s="330">
        <v>1.5</v>
      </c>
      <c r="CO64" s="8">
        <f t="shared" si="22"/>
        <v>25.75</v>
      </c>
      <c r="CP64" s="8">
        <f t="shared" si="23"/>
        <v>8</v>
      </c>
      <c r="CQ64" s="367">
        <v>199.90586597938142</v>
      </c>
      <c r="CR64" s="300"/>
      <c r="CS64" s="300"/>
      <c r="CT64" s="301"/>
      <c r="CU64" s="351">
        <v>18.556701030927837</v>
      </c>
      <c r="CV64" s="302"/>
      <c r="CW64" s="352">
        <v>63.814432989690722</v>
      </c>
      <c r="CX64" s="301"/>
      <c r="CY64" s="301"/>
      <c r="CZ64" s="301"/>
      <c r="DA64" s="7">
        <f t="shared" si="103"/>
        <v>282.27699999999999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31">
        <v>42.371134020618562</v>
      </c>
      <c r="DL64" s="331">
        <v>14.123711340206187</v>
      </c>
      <c r="DM64" s="78">
        <f t="shared" si="28"/>
        <v>42.371134020618562</v>
      </c>
      <c r="DN64" s="78">
        <f t="shared" si="29"/>
        <v>14.123711340206187</v>
      </c>
      <c r="DO64" s="331">
        <v>41.1</v>
      </c>
      <c r="DP64" s="331">
        <v>13.700000000000001</v>
      </c>
      <c r="DQ64" s="332"/>
      <c r="DR64" s="332"/>
      <c r="DS64" s="8"/>
      <c r="DT64" s="8"/>
      <c r="DU64" s="303"/>
      <c r="DV64" s="304"/>
      <c r="DW64" s="304"/>
      <c r="DX64" s="304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3">
        <v>40.21</v>
      </c>
      <c r="EH64" s="334">
        <v>10.0525</v>
      </c>
      <c r="EI64" s="94">
        <v>154.63917525773195</v>
      </c>
      <c r="EJ64" s="94">
        <v>38.659793814432987</v>
      </c>
      <c r="EK64" s="329">
        <v>53.608247422680414</v>
      </c>
      <c r="EL64" s="335">
        <v>13.402061855670103</v>
      </c>
      <c r="EM64" s="336"/>
      <c r="EN64" s="336"/>
      <c r="EO64" s="336"/>
      <c r="EP64" s="336"/>
      <c r="EQ64" s="8">
        <f t="shared" si="31"/>
        <v>248.45742268041238</v>
      </c>
      <c r="ER64" s="8">
        <f t="shared" si="104"/>
        <v>62.114355670103095</v>
      </c>
      <c r="ES64" s="302"/>
      <c r="ET64" s="302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3">
        <v>25</v>
      </c>
      <c r="FB64" s="337">
        <v>0</v>
      </c>
      <c r="FC64" s="114">
        <v>0</v>
      </c>
      <c r="FD64" s="330">
        <v>0</v>
      </c>
      <c r="FE64" s="8"/>
      <c r="FF64" s="8"/>
      <c r="FG64" s="306"/>
      <c r="FH64" s="307"/>
      <c r="FI64" s="8"/>
      <c r="FJ64" s="8"/>
      <c r="FK64" s="8"/>
      <c r="FL64" s="8"/>
      <c r="FM64" s="330"/>
      <c r="FN64" s="330"/>
      <c r="FO64" s="4"/>
      <c r="FP64" s="8"/>
      <c r="FQ64" s="308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9"/>
      <c r="GJ64" s="309"/>
      <c r="GK64" s="297"/>
      <c r="GL64" s="297"/>
      <c r="GM64" s="310"/>
      <c r="GN64" s="311"/>
      <c r="GO64" s="299"/>
      <c r="GP64" s="312"/>
      <c r="GQ64" s="312"/>
      <c r="GR64" s="312"/>
      <c r="GS64" s="311"/>
      <c r="GT64" s="311"/>
      <c r="GU64" s="311"/>
      <c r="GV64" s="311"/>
      <c r="GW64" s="311"/>
      <c r="GX64" s="311"/>
      <c r="GY64" s="311"/>
      <c r="GZ64" s="311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4"/>
      <c r="HO64" s="8">
        <f t="shared" si="41"/>
        <v>0</v>
      </c>
      <c r="HP64" s="8">
        <f t="shared" si="42"/>
        <v>0</v>
      </c>
      <c r="HQ64" s="91">
        <v>400</v>
      </c>
      <c r="HR64" s="285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196">
        <v>3.3</v>
      </c>
      <c r="HZ64" s="338">
        <v>0.82499999999999996</v>
      </c>
      <c r="IA64" s="313"/>
      <c r="IB64" s="305"/>
      <c r="IC64" s="340">
        <v>12</v>
      </c>
      <c r="ID64" s="130">
        <v>3</v>
      </c>
      <c r="IE64" s="314"/>
      <c r="IF64" s="314"/>
      <c r="IG64" s="8">
        <f t="shared" si="84"/>
        <v>15.3</v>
      </c>
      <c r="IH64" s="8">
        <f t="shared" si="45"/>
        <v>3.8250000000000002</v>
      </c>
      <c r="II64" s="8"/>
      <c r="IJ64" s="8"/>
      <c r="IK64" s="8"/>
      <c r="IL64" s="8"/>
      <c r="IM64" s="4"/>
      <c r="IN64" s="304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5"/>
      <c r="JD64" s="285"/>
      <c r="JE64" s="8">
        <f t="shared" si="46"/>
        <v>10.31</v>
      </c>
      <c r="JF64" s="8">
        <f t="shared" si="47"/>
        <v>0</v>
      </c>
      <c r="JG64" s="368">
        <v>0</v>
      </c>
      <c r="JH64" s="368">
        <v>0</v>
      </c>
      <c r="JI64" s="368">
        <v>0</v>
      </c>
      <c r="JJ64" s="368">
        <v>0</v>
      </c>
      <c r="JK64" s="338">
        <v>51.55</v>
      </c>
      <c r="JL64" s="338">
        <v>11</v>
      </c>
      <c r="JM64" s="91">
        <v>18</v>
      </c>
      <c r="JN64" s="338">
        <v>4</v>
      </c>
      <c r="JO64" s="91">
        <v>0</v>
      </c>
      <c r="JP64" s="338">
        <v>0</v>
      </c>
      <c r="JQ64" s="71">
        <v>0</v>
      </c>
      <c r="JR64" s="285">
        <v>0</v>
      </c>
      <c r="JS64" s="8"/>
      <c r="JT64" s="8"/>
      <c r="JU64" s="8">
        <f t="shared" si="85"/>
        <v>69.55</v>
      </c>
      <c r="JV64" s="8">
        <f t="shared" si="86"/>
        <v>15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9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69">
        <v>26</v>
      </c>
      <c r="LJ64" s="342">
        <v>0</v>
      </c>
      <c r="LK64" s="343">
        <v>3.4</v>
      </c>
      <c r="LL64" s="344">
        <v>0</v>
      </c>
      <c r="LM64" s="370">
        <v>0</v>
      </c>
      <c r="LN64" s="346">
        <v>0</v>
      </c>
      <c r="LO64" s="75"/>
      <c r="LP64" s="362"/>
      <c r="LQ64" s="323"/>
      <c r="LR64" s="323"/>
      <c r="LS64" s="4">
        <f t="shared" si="105"/>
        <v>29.4</v>
      </c>
      <c r="LT64" s="4">
        <f t="shared" si="60"/>
        <v>0</v>
      </c>
      <c r="LU64" s="324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53"/>
      <c r="MD64" s="325"/>
      <c r="ME64" s="75"/>
      <c r="MF64" s="4"/>
      <c r="MG64" s="9"/>
      <c r="MH64" s="4"/>
      <c r="MI64" s="4">
        <f t="shared" si="63"/>
        <v>0</v>
      </c>
      <c r="MJ64" s="4">
        <f t="shared" si="64"/>
        <v>0</v>
      </c>
      <c r="MK64" s="347">
        <v>14.521500000000001</v>
      </c>
      <c r="ML64" s="92">
        <v>0</v>
      </c>
      <c r="MM64" s="114">
        <v>8.5284999999999993</v>
      </c>
      <c r="MN64" s="348">
        <v>0</v>
      </c>
      <c r="MO64" s="4">
        <f t="shared" si="65"/>
        <v>23.05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9">
        <v>0</v>
      </c>
      <c r="NA64" s="4">
        <f t="shared" si="71"/>
        <v>0</v>
      </c>
      <c r="NB64" s="4">
        <f t="shared" si="72"/>
        <v>0</v>
      </c>
      <c r="NC64" s="302"/>
      <c r="ND64" s="302"/>
      <c r="NE64" s="302">
        <f t="shared" si="73"/>
        <v>0</v>
      </c>
      <c r="NF64" s="302">
        <f t="shared" si="74"/>
        <v>0</v>
      </c>
      <c r="NG64" s="302"/>
      <c r="NH64" s="302"/>
      <c r="NI64" s="302">
        <f t="shared" si="75"/>
        <v>0</v>
      </c>
      <c r="NJ64" s="302">
        <f t="shared" si="76"/>
        <v>0</v>
      </c>
      <c r="NK64" s="297"/>
      <c r="NL64" s="302"/>
      <c r="NM64" s="302">
        <f t="shared" si="77"/>
        <v>0</v>
      </c>
      <c r="NN64" s="302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61">
        <v>2</v>
      </c>
      <c r="NV64" s="361"/>
      <c r="NW64" s="4">
        <f t="shared" si="79"/>
        <v>5.67</v>
      </c>
      <c r="NX64" s="4">
        <f t="shared" si="100"/>
        <v>0</v>
      </c>
      <c r="NY64" s="74">
        <v>10</v>
      </c>
      <c r="NZ64" s="74"/>
      <c r="OA64" s="360">
        <v>4.66</v>
      </c>
      <c r="OB64" s="74"/>
      <c r="OC64" s="360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4.67</v>
      </c>
      <c r="OJ64" s="302"/>
      <c r="OK64" s="354">
        <v>1.61</v>
      </c>
      <c r="OL64" s="302"/>
      <c r="OM64" s="196">
        <v>1.75</v>
      </c>
      <c r="ON64" s="302"/>
      <c r="OO64" s="302">
        <f t="shared" si="82"/>
        <v>6.28</v>
      </c>
      <c r="OP64" s="302">
        <f t="shared" si="83"/>
        <v>0</v>
      </c>
      <c r="OQ64" s="302"/>
      <c r="OR64" s="302"/>
      <c r="OS64" s="302">
        <f t="shared" si="101"/>
        <v>0</v>
      </c>
      <c r="OT64" s="302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/>
      <c r="AB65" s="285"/>
      <c r="AC65" s="8">
        <f t="shared" si="17"/>
        <v>0</v>
      </c>
      <c r="AD65" s="8">
        <f t="shared" si="18"/>
        <v>0</v>
      </c>
      <c r="AE65" s="71">
        <v>10</v>
      </c>
      <c r="AF65" s="71">
        <v>3</v>
      </c>
      <c r="AG65" s="71"/>
      <c r="AH65" s="71"/>
      <c r="AI65" s="122"/>
      <c r="AJ65" s="122"/>
      <c r="AK65" s="326">
        <v>60</v>
      </c>
      <c r="AL65" s="327">
        <v>18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70</v>
      </c>
      <c r="AV65" s="4">
        <f t="shared" si="90"/>
        <v>21</v>
      </c>
      <c r="AW65" s="78"/>
      <c r="AX65" s="78"/>
      <c r="AY65" s="316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5"/>
      <c r="BH65" s="296"/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8"/>
      <c r="CI65" s="91">
        <v>20.6</v>
      </c>
      <c r="CJ65" s="328">
        <v>6.5</v>
      </c>
      <c r="CK65" s="299"/>
      <c r="CL65" s="299"/>
      <c r="CM65" s="329">
        <v>5.15</v>
      </c>
      <c r="CN65" s="330">
        <v>1.5</v>
      </c>
      <c r="CO65" s="8">
        <f t="shared" si="22"/>
        <v>25.75</v>
      </c>
      <c r="CP65" s="8">
        <f t="shared" si="23"/>
        <v>8</v>
      </c>
      <c r="CQ65" s="350">
        <v>247.40625</v>
      </c>
      <c r="CR65" s="300"/>
      <c r="CS65" s="300"/>
      <c r="CT65" s="301"/>
      <c r="CU65" s="351">
        <v>18.556701030927837</v>
      </c>
      <c r="CV65" s="302"/>
      <c r="CW65" s="352">
        <v>63.814432989690722</v>
      </c>
      <c r="CX65" s="301"/>
      <c r="CY65" s="301"/>
      <c r="CZ65" s="301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31">
        <v>42.371134020618562</v>
      </c>
      <c r="DL65" s="331">
        <v>14.123711340206187</v>
      </c>
      <c r="DM65" s="78">
        <f t="shared" si="28"/>
        <v>42.371134020618562</v>
      </c>
      <c r="DN65" s="78">
        <f t="shared" si="29"/>
        <v>14.123711340206187</v>
      </c>
      <c r="DO65" s="331">
        <v>41.1</v>
      </c>
      <c r="DP65" s="331">
        <v>13.700000000000001</v>
      </c>
      <c r="DQ65" s="332"/>
      <c r="DR65" s="332"/>
      <c r="DS65" s="8"/>
      <c r="DT65" s="8"/>
      <c r="DU65" s="303"/>
      <c r="DV65" s="304"/>
      <c r="DW65" s="304"/>
      <c r="DX65" s="304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3">
        <v>40.21</v>
      </c>
      <c r="EH65" s="334">
        <v>10.0525</v>
      </c>
      <c r="EI65" s="94">
        <v>154.63917525773195</v>
      </c>
      <c r="EJ65" s="94">
        <v>38.659793814432987</v>
      </c>
      <c r="EK65" s="329">
        <v>53.608247422680414</v>
      </c>
      <c r="EL65" s="335">
        <v>13.402061855670103</v>
      </c>
      <c r="EM65" s="336"/>
      <c r="EN65" s="336"/>
      <c r="EO65" s="336"/>
      <c r="EP65" s="336"/>
      <c r="EQ65" s="8">
        <f t="shared" si="31"/>
        <v>248.45742268041238</v>
      </c>
      <c r="ER65" s="8">
        <f t="shared" si="104"/>
        <v>62.114355670103095</v>
      </c>
      <c r="ES65" s="302"/>
      <c r="ET65" s="302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3">
        <v>25</v>
      </c>
      <c r="FB65" s="337">
        <v>0</v>
      </c>
      <c r="FC65" s="114">
        <v>0</v>
      </c>
      <c r="FD65" s="330">
        <v>0</v>
      </c>
      <c r="FE65" s="8"/>
      <c r="FF65" s="8"/>
      <c r="FG65" s="306"/>
      <c r="FH65" s="307"/>
      <c r="FI65" s="8"/>
      <c r="FJ65" s="8"/>
      <c r="FK65" s="8"/>
      <c r="FL65" s="8"/>
      <c r="FM65" s="330"/>
      <c r="FN65" s="330"/>
      <c r="FO65" s="4"/>
      <c r="FP65" s="8"/>
      <c r="FQ65" s="308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9"/>
      <c r="GJ65" s="309"/>
      <c r="GK65" s="297"/>
      <c r="GL65" s="297"/>
      <c r="GM65" s="310"/>
      <c r="GN65" s="311"/>
      <c r="GO65" s="299"/>
      <c r="GP65" s="312"/>
      <c r="GQ65" s="312"/>
      <c r="GR65" s="312"/>
      <c r="GS65" s="311"/>
      <c r="GT65" s="311"/>
      <c r="GU65" s="311"/>
      <c r="GV65" s="311"/>
      <c r="GW65" s="311"/>
      <c r="GX65" s="311"/>
      <c r="GY65" s="311"/>
      <c r="GZ65" s="311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4"/>
      <c r="HO65" s="8">
        <f t="shared" si="41"/>
        <v>0</v>
      </c>
      <c r="HP65" s="8">
        <f t="shared" si="42"/>
        <v>0</v>
      </c>
      <c r="HQ65" s="91">
        <v>400</v>
      </c>
      <c r="HR65" s="285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196">
        <v>3.3</v>
      </c>
      <c r="HZ65" s="338">
        <v>0.82499999999999996</v>
      </c>
      <c r="IA65" s="313"/>
      <c r="IB65" s="305"/>
      <c r="IC65" s="340">
        <v>12</v>
      </c>
      <c r="ID65" s="130">
        <v>3</v>
      </c>
      <c r="IE65" s="314"/>
      <c r="IF65" s="314"/>
      <c r="IG65" s="8">
        <f t="shared" si="84"/>
        <v>15.3</v>
      </c>
      <c r="IH65" s="8">
        <f t="shared" si="45"/>
        <v>3.8250000000000002</v>
      </c>
      <c r="II65" s="8"/>
      <c r="IJ65" s="8"/>
      <c r="IK65" s="8"/>
      <c r="IL65" s="8"/>
      <c r="IM65" s="4"/>
      <c r="IN65" s="304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5"/>
      <c r="JD65" s="285"/>
      <c r="JE65" s="8">
        <f t="shared" si="46"/>
        <v>10.31</v>
      </c>
      <c r="JF65" s="8">
        <f t="shared" si="47"/>
        <v>0</v>
      </c>
      <c r="JG65" s="368">
        <v>0</v>
      </c>
      <c r="JH65" s="368">
        <v>0</v>
      </c>
      <c r="JI65" s="368">
        <v>0</v>
      </c>
      <c r="JJ65" s="368">
        <v>0</v>
      </c>
      <c r="JK65" s="338">
        <v>51.55</v>
      </c>
      <c r="JL65" s="338">
        <v>11</v>
      </c>
      <c r="JM65" s="91">
        <v>18</v>
      </c>
      <c r="JN65" s="338">
        <v>4</v>
      </c>
      <c r="JO65" s="91">
        <v>0</v>
      </c>
      <c r="JP65" s="338">
        <v>0</v>
      </c>
      <c r="JQ65" s="71">
        <v>0</v>
      </c>
      <c r="JR65" s="285">
        <v>0</v>
      </c>
      <c r="JS65" s="8"/>
      <c r="JT65" s="8"/>
      <c r="JU65" s="8">
        <f t="shared" si="85"/>
        <v>69.55</v>
      </c>
      <c r="JV65" s="8">
        <f t="shared" si="86"/>
        <v>15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9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69">
        <v>26</v>
      </c>
      <c r="LJ65" s="342">
        <v>0</v>
      </c>
      <c r="LK65" s="343">
        <v>3.4</v>
      </c>
      <c r="LL65" s="344">
        <v>0</v>
      </c>
      <c r="LM65" s="370">
        <v>0</v>
      </c>
      <c r="LN65" s="346">
        <v>0</v>
      </c>
      <c r="LO65" s="75"/>
      <c r="LP65" s="362"/>
      <c r="LQ65" s="323"/>
      <c r="LR65" s="323"/>
      <c r="LS65" s="4">
        <f t="shared" si="105"/>
        <v>29.4</v>
      </c>
      <c r="LT65" s="4">
        <f t="shared" si="60"/>
        <v>0</v>
      </c>
      <c r="LU65" s="324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53"/>
      <c r="MD65" s="325"/>
      <c r="ME65" s="75"/>
      <c r="MF65" s="4"/>
      <c r="MG65" s="9"/>
      <c r="MH65" s="4"/>
      <c r="MI65" s="4">
        <f t="shared" si="63"/>
        <v>0</v>
      </c>
      <c r="MJ65" s="4">
        <f t="shared" si="64"/>
        <v>0</v>
      </c>
      <c r="MK65" s="347">
        <v>14.175000000000001</v>
      </c>
      <c r="ML65" s="92">
        <v>0</v>
      </c>
      <c r="MM65" s="114">
        <v>8.3249999999999993</v>
      </c>
      <c r="MN65" s="348">
        <v>0</v>
      </c>
      <c r="MO65" s="4">
        <f t="shared" si="65"/>
        <v>22.5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9">
        <v>0</v>
      </c>
      <c r="NA65" s="4">
        <f t="shared" si="71"/>
        <v>0</v>
      </c>
      <c r="NB65" s="4">
        <f t="shared" si="72"/>
        <v>0</v>
      </c>
      <c r="NC65" s="302"/>
      <c r="ND65" s="302"/>
      <c r="NE65" s="302">
        <f t="shared" si="73"/>
        <v>0</v>
      </c>
      <c r="NF65" s="302">
        <f t="shared" si="74"/>
        <v>0</v>
      </c>
      <c r="NG65" s="302"/>
      <c r="NH65" s="302"/>
      <c r="NI65" s="302">
        <f t="shared" si="75"/>
        <v>0</v>
      </c>
      <c r="NJ65" s="302">
        <f t="shared" si="76"/>
        <v>0</v>
      </c>
      <c r="NK65" s="297"/>
      <c r="NL65" s="302"/>
      <c r="NM65" s="302">
        <f t="shared" si="77"/>
        <v>0</v>
      </c>
      <c r="NN65" s="302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61">
        <v>2</v>
      </c>
      <c r="NV65" s="361"/>
      <c r="NW65" s="4">
        <f t="shared" si="79"/>
        <v>5.67</v>
      </c>
      <c r="NX65" s="4">
        <f t="shared" si="100"/>
        <v>0</v>
      </c>
      <c r="NY65" s="74">
        <v>10</v>
      </c>
      <c r="NZ65" s="74"/>
      <c r="OA65" s="360">
        <v>4.66</v>
      </c>
      <c r="OB65" s="74"/>
      <c r="OC65" s="360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4.71</v>
      </c>
      <c r="OJ65" s="302"/>
      <c r="OK65" s="354">
        <v>1.62</v>
      </c>
      <c r="OL65" s="302"/>
      <c r="OM65" s="196">
        <v>1.77</v>
      </c>
      <c r="ON65" s="302"/>
      <c r="OO65" s="302">
        <f t="shared" si="82"/>
        <v>6.33</v>
      </c>
      <c r="OP65" s="302">
        <f t="shared" si="83"/>
        <v>0</v>
      </c>
      <c r="OQ65" s="302"/>
      <c r="OR65" s="302"/>
      <c r="OS65" s="302">
        <f t="shared" si="101"/>
        <v>0</v>
      </c>
      <c r="OT65" s="302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/>
      <c r="AB66" s="285"/>
      <c r="AC66" s="8">
        <f t="shared" si="17"/>
        <v>0</v>
      </c>
      <c r="AD66" s="8">
        <f t="shared" si="18"/>
        <v>0</v>
      </c>
      <c r="AE66" s="71">
        <v>10</v>
      </c>
      <c r="AF66" s="71">
        <v>3</v>
      </c>
      <c r="AG66" s="71"/>
      <c r="AH66" s="71"/>
      <c r="AI66" s="122"/>
      <c r="AJ66" s="122"/>
      <c r="AK66" s="326">
        <v>60</v>
      </c>
      <c r="AL66" s="327">
        <v>18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70</v>
      </c>
      <c r="AV66" s="4">
        <f t="shared" si="90"/>
        <v>21</v>
      </c>
      <c r="AW66" s="78"/>
      <c r="AX66" s="78"/>
      <c r="AY66" s="316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5"/>
      <c r="BH66" s="296"/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8"/>
      <c r="CI66" s="91">
        <v>20.6</v>
      </c>
      <c r="CJ66" s="328">
        <v>6.5</v>
      </c>
      <c r="CK66" s="299"/>
      <c r="CL66" s="299"/>
      <c r="CM66" s="329">
        <v>5.15</v>
      </c>
      <c r="CN66" s="330">
        <v>1.5</v>
      </c>
      <c r="CO66" s="8">
        <f t="shared" si="22"/>
        <v>25.75</v>
      </c>
      <c r="CP66" s="8">
        <f t="shared" si="23"/>
        <v>8</v>
      </c>
      <c r="CQ66" s="350">
        <v>247.40625</v>
      </c>
      <c r="CR66" s="300"/>
      <c r="CS66" s="300"/>
      <c r="CT66" s="301"/>
      <c r="CU66" s="351">
        <v>18.556701030927837</v>
      </c>
      <c r="CV66" s="302"/>
      <c r="CW66" s="352">
        <v>63.814432989690722</v>
      </c>
      <c r="CX66" s="301"/>
      <c r="CY66" s="301"/>
      <c r="CZ66" s="301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31">
        <v>42.371134020618562</v>
      </c>
      <c r="DL66" s="331">
        <v>14.123711340206187</v>
      </c>
      <c r="DM66" s="78">
        <f t="shared" si="28"/>
        <v>42.371134020618562</v>
      </c>
      <c r="DN66" s="78">
        <f t="shared" si="29"/>
        <v>14.123711340206187</v>
      </c>
      <c r="DO66" s="331">
        <v>41.1</v>
      </c>
      <c r="DP66" s="331">
        <v>13.700000000000001</v>
      </c>
      <c r="DQ66" s="332"/>
      <c r="DR66" s="332"/>
      <c r="DS66" s="8"/>
      <c r="DT66" s="8"/>
      <c r="DU66" s="303"/>
      <c r="DV66" s="304"/>
      <c r="DW66" s="304"/>
      <c r="DX66" s="304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3">
        <v>40.21</v>
      </c>
      <c r="EH66" s="334">
        <v>10.0525</v>
      </c>
      <c r="EI66" s="94">
        <v>154.63917525773195</v>
      </c>
      <c r="EJ66" s="94">
        <v>38.659793814432987</v>
      </c>
      <c r="EK66" s="329">
        <v>53.608247422680414</v>
      </c>
      <c r="EL66" s="335">
        <v>13.402061855670103</v>
      </c>
      <c r="EM66" s="336"/>
      <c r="EN66" s="336"/>
      <c r="EO66" s="336"/>
      <c r="EP66" s="336"/>
      <c r="EQ66" s="8">
        <f t="shared" si="31"/>
        <v>248.45742268041238</v>
      </c>
      <c r="ER66" s="8">
        <f t="shared" si="104"/>
        <v>62.114355670103095</v>
      </c>
      <c r="ES66" s="302"/>
      <c r="ET66" s="302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3">
        <v>25</v>
      </c>
      <c r="FB66" s="337">
        <v>0</v>
      </c>
      <c r="FC66" s="114">
        <v>0</v>
      </c>
      <c r="FD66" s="330">
        <v>0</v>
      </c>
      <c r="FE66" s="8"/>
      <c r="FF66" s="8"/>
      <c r="FG66" s="306"/>
      <c r="FH66" s="307"/>
      <c r="FI66" s="8"/>
      <c r="FJ66" s="8"/>
      <c r="FK66" s="8"/>
      <c r="FL66" s="8"/>
      <c r="FM66" s="330"/>
      <c r="FN66" s="330"/>
      <c r="FO66" s="4"/>
      <c r="FP66" s="8"/>
      <c r="FQ66" s="308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9"/>
      <c r="GJ66" s="309"/>
      <c r="GK66" s="297"/>
      <c r="GL66" s="297"/>
      <c r="GM66" s="310"/>
      <c r="GN66" s="311"/>
      <c r="GO66" s="299"/>
      <c r="GP66" s="312"/>
      <c r="GQ66" s="312"/>
      <c r="GR66" s="312"/>
      <c r="GS66" s="311"/>
      <c r="GT66" s="311"/>
      <c r="GU66" s="311"/>
      <c r="GV66" s="311"/>
      <c r="GW66" s="311"/>
      <c r="GX66" s="311"/>
      <c r="GY66" s="311"/>
      <c r="GZ66" s="311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4"/>
      <c r="HO66" s="8">
        <f t="shared" si="41"/>
        <v>0</v>
      </c>
      <c r="HP66" s="8">
        <f t="shared" si="42"/>
        <v>0</v>
      </c>
      <c r="HQ66" s="91">
        <v>400</v>
      </c>
      <c r="HR66" s="285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196">
        <v>3.3</v>
      </c>
      <c r="HZ66" s="338">
        <v>0.82499999999999996</v>
      </c>
      <c r="IA66" s="313"/>
      <c r="IB66" s="305"/>
      <c r="IC66" s="340">
        <v>12</v>
      </c>
      <c r="ID66" s="130">
        <v>3</v>
      </c>
      <c r="IE66" s="314"/>
      <c r="IF66" s="314"/>
      <c r="IG66" s="8">
        <f t="shared" si="84"/>
        <v>15.3</v>
      </c>
      <c r="IH66" s="8">
        <f t="shared" si="45"/>
        <v>3.8250000000000002</v>
      </c>
      <c r="II66" s="8"/>
      <c r="IJ66" s="8"/>
      <c r="IK66" s="8"/>
      <c r="IL66" s="8"/>
      <c r="IM66" s="4"/>
      <c r="IN66" s="304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5"/>
      <c r="JD66" s="285"/>
      <c r="JE66" s="8">
        <f t="shared" si="46"/>
        <v>10.31</v>
      </c>
      <c r="JF66" s="8">
        <f t="shared" si="47"/>
        <v>0</v>
      </c>
      <c r="JG66" s="368">
        <v>0</v>
      </c>
      <c r="JH66" s="368">
        <v>0</v>
      </c>
      <c r="JI66" s="368">
        <v>0</v>
      </c>
      <c r="JJ66" s="368">
        <v>0</v>
      </c>
      <c r="JK66" s="338">
        <v>51.55</v>
      </c>
      <c r="JL66" s="338">
        <v>11</v>
      </c>
      <c r="JM66" s="91">
        <v>18</v>
      </c>
      <c r="JN66" s="338">
        <v>4</v>
      </c>
      <c r="JO66" s="91">
        <v>0</v>
      </c>
      <c r="JP66" s="338">
        <v>0</v>
      </c>
      <c r="JQ66" s="71">
        <v>0</v>
      </c>
      <c r="JR66" s="285">
        <v>0</v>
      </c>
      <c r="JS66" s="8"/>
      <c r="JT66" s="8"/>
      <c r="JU66" s="8">
        <f t="shared" si="85"/>
        <v>69.55</v>
      </c>
      <c r="JV66" s="8">
        <f t="shared" si="86"/>
        <v>15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9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69">
        <v>26</v>
      </c>
      <c r="LJ66" s="342">
        <v>0</v>
      </c>
      <c r="LK66" s="343">
        <v>3.4</v>
      </c>
      <c r="LL66" s="344">
        <v>0</v>
      </c>
      <c r="LM66" s="370">
        <v>0</v>
      </c>
      <c r="LN66" s="346">
        <v>0</v>
      </c>
      <c r="LO66" s="75"/>
      <c r="LP66" s="362"/>
      <c r="LQ66" s="323"/>
      <c r="LR66" s="323"/>
      <c r="LS66" s="4">
        <f t="shared" si="105"/>
        <v>29.4</v>
      </c>
      <c r="LT66" s="4">
        <f t="shared" si="60"/>
        <v>0</v>
      </c>
      <c r="LU66" s="324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53"/>
      <c r="MD66" s="325"/>
      <c r="ME66" s="75"/>
      <c r="MF66" s="4"/>
      <c r="MG66" s="9"/>
      <c r="MH66" s="4"/>
      <c r="MI66" s="4">
        <f t="shared" si="63"/>
        <v>0</v>
      </c>
      <c r="MJ66" s="4">
        <f t="shared" si="64"/>
        <v>0</v>
      </c>
      <c r="MK66" s="347">
        <v>13.954499999999999</v>
      </c>
      <c r="ML66" s="92">
        <v>0</v>
      </c>
      <c r="MM66" s="114">
        <v>8.1954999999999991</v>
      </c>
      <c r="MN66" s="348">
        <v>0</v>
      </c>
      <c r="MO66" s="4">
        <f t="shared" si="65"/>
        <v>22.15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9">
        <v>0</v>
      </c>
      <c r="NA66" s="4">
        <f t="shared" si="71"/>
        <v>0</v>
      </c>
      <c r="NB66" s="4">
        <f t="shared" si="72"/>
        <v>0</v>
      </c>
      <c r="NC66" s="302"/>
      <c r="ND66" s="302"/>
      <c r="NE66" s="302">
        <f t="shared" si="73"/>
        <v>0</v>
      </c>
      <c r="NF66" s="302">
        <f t="shared" si="74"/>
        <v>0</v>
      </c>
      <c r="NG66" s="302"/>
      <c r="NH66" s="302"/>
      <c r="NI66" s="302">
        <f t="shared" si="75"/>
        <v>0</v>
      </c>
      <c r="NJ66" s="302">
        <f t="shared" si="76"/>
        <v>0</v>
      </c>
      <c r="NK66" s="297"/>
      <c r="NL66" s="302"/>
      <c r="NM66" s="302">
        <f t="shared" si="77"/>
        <v>0</v>
      </c>
      <c r="NN66" s="302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61">
        <v>2</v>
      </c>
      <c r="NV66" s="361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60">
        <v>4.66</v>
      </c>
      <c r="OB66" s="74"/>
      <c r="OC66" s="360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4.7699999999999996</v>
      </c>
      <c r="OJ66" s="302"/>
      <c r="OK66" s="354">
        <v>1.64</v>
      </c>
      <c r="OL66" s="302"/>
      <c r="OM66" s="196">
        <v>1.79</v>
      </c>
      <c r="ON66" s="302"/>
      <c r="OO66" s="302">
        <f t="shared" si="82"/>
        <v>6.4099999999999993</v>
      </c>
      <c r="OP66" s="302">
        <f t="shared" si="83"/>
        <v>0</v>
      </c>
      <c r="OQ66" s="302"/>
      <c r="OR66" s="302"/>
      <c r="OS66" s="302">
        <f t="shared" si="101"/>
        <v>0</v>
      </c>
      <c r="OT66" s="302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/>
      <c r="AB67" s="285"/>
      <c r="AC67" s="8">
        <f t="shared" si="17"/>
        <v>0</v>
      </c>
      <c r="AD67" s="8">
        <f t="shared" si="18"/>
        <v>0</v>
      </c>
      <c r="AE67" s="71">
        <v>10</v>
      </c>
      <c r="AF67" s="71">
        <v>3</v>
      </c>
      <c r="AG67" s="71"/>
      <c r="AH67" s="71"/>
      <c r="AI67" s="122"/>
      <c r="AJ67" s="122"/>
      <c r="AK67" s="326">
        <v>60</v>
      </c>
      <c r="AL67" s="327">
        <v>18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70</v>
      </c>
      <c r="AV67" s="4">
        <f t="shared" si="90"/>
        <v>21</v>
      </c>
      <c r="AW67" s="78"/>
      <c r="AX67" s="78"/>
      <c r="AY67" s="316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5"/>
      <c r="BH67" s="296"/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8"/>
      <c r="CI67" s="91">
        <v>20.6</v>
      </c>
      <c r="CJ67" s="328">
        <v>6.5</v>
      </c>
      <c r="CK67" s="299"/>
      <c r="CL67" s="299"/>
      <c r="CM67" s="329">
        <v>5.15</v>
      </c>
      <c r="CN67" s="330">
        <v>1.5</v>
      </c>
      <c r="CO67" s="8">
        <f t="shared" si="22"/>
        <v>25.75</v>
      </c>
      <c r="CP67" s="8">
        <f t="shared" si="23"/>
        <v>8</v>
      </c>
      <c r="CQ67" s="350">
        <v>247.40625</v>
      </c>
      <c r="CR67" s="300"/>
      <c r="CS67" s="300"/>
      <c r="CT67" s="301"/>
      <c r="CU67" s="351">
        <v>18.556701030927837</v>
      </c>
      <c r="CV67" s="302"/>
      <c r="CW67" s="352">
        <v>63.814432989690722</v>
      </c>
      <c r="CX67" s="301"/>
      <c r="CY67" s="301"/>
      <c r="CZ67" s="301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31">
        <v>42.371134020618562</v>
      </c>
      <c r="DL67" s="331">
        <v>14.123711340206187</v>
      </c>
      <c r="DM67" s="78">
        <f t="shared" si="28"/>
        <v>42.371134020618562</v>
      </c>
      <c r="DN67" s="78">
        <f t="shared" si="29"/>
        <v>14.123711340206187</v>
      </c>
      <c r="DO67" s="331">
        <v>41.1</v>
      </c>
      <c r="DP67" s="331">
        <v>13.700000000000001</v>
      </c>
      <c r="DQ67" s="332"/>
      <c r="DR67" s="332"/>
      <c r="DS67" s="8"/>
      <c r="DT67" s="8"/>
      <c r="DU67" s="303"/>
      <c r="DV67" s="304"/>
      <c r="DW67" s="304"/>
      <c r="DX67" s="304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3">
        <v>40.21</v>
      </c>
      <c r="EH67" s="334">
        <v>10.0525</v>
      </c>
      <c r="EI67" s="94">
        <v>154.63917525773195</v>
      </c>
      <c r="EJ67" s="94">
        <v>38.659793814432987</v>
      </c>
      <c r="EK67" s="329">
        <v>53.608247422680414</v>
      </c>
      <c r="EL67" s="335">
        <v>13.402061855670103</v>
      </c>
      <c r="EM67" s="336"/>
      <c r="EN67" s="336"/>
      <c r="EO67" s="336"/>
      <c r="EP67" s="336"/>
      <c r="EQ67" s="8">
        <f t="shared" si="31"/>
        <v>248.45742268041238</v>
      </c>
      <c r="ER67" s="8">
        <f t="shared" si="104"/>
        <v>62.114355670103095</v>
      </c>
      <c r="ES67" s="302"/>
      <c r="ET67" s="302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3">
        <v>25</v>
      </c>
      <c r="FB67" s="337">
        <v>0</v>
      </c>
      <c r="FC67" s="114">
        <v>0</v>
      </c>
      <c r="FD67" s="330">
        <v>0</v>
      </c>
      <c r="FE67" s="8"/>
      <c r="FF67" s="8"/>
      <c r="FG67" s="306"/>
      <c r="FH67" s="307"/>
      <c r="FI67" s="8"/>
      <c r="FJ67" s="8"/>
      <c r="FK67" s="8"/>
      <c r="FL67" s="8"/>
      <c r="FM67" s="330"/>
      <c r="FN67" s="330"/>
      <c r="FO67" s="4"/>
      <c r="FP67" s="8"/>
      <c r="FQ67" s="308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9"/>
      <c r="GJ67" s="309"/>
      <c r="GK67" s="297"/>
      <c r="GL67" s="297"/>
      <c r="GM67" s="310"/>
      <c r="GN67" s="311"/>
      <c r="GO67" s="299"/>
      <c r="GP67" s="312"/>
      <c r="GQ67" s="312"/>
      <c r="GR67" s="312"/>
      <c r="GS67" s="311"/>
      <c r="GT67" s="311"/>
      <c r="GU67" s="311"/>
      <c r="GV67" s="311"/>
      <c r="GW67" s="311"/>
      <c r="GX67" s="311"/>
      <c r="GY67" s="311"/>
      <c r="GZ67" s="311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4"/>
      <c r="HO67" s="8">
        <f t="shared" si="41"/>
        <v>0</v>
      </c>
      <c r="HP67" s="8">
        <f t="shared" si="42"/>
        <v>0</v>
      </c>
      <c r="HQ67" s="91">
        <v>400</v>
      </c>
      <c r="HR67" s="285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39">
        <v>3.3</v>
      </c>
      <c r="HZ67" s="338">
        <v>0.82499999999999996</v>
      </c>
      <c r="IA67" s="313"/>
      <c r="IB67" s="305"/>
      <c r="IC67" s="340">
        <v>12</v>
      </c>
      <c r="ID67" s="130">
        <v>3</v>
      </c>
      <c r="IE67" s="314"/>
      <c r="IF67" s="314"/>
      <c r="IG67" s="8">
        <f t="shared" si="84"/>
        <v>15.3</v>
      </c>
      <c r="IH67" s="8">
        <f t="shared" si="45"/>
        <v>3.8250000000000002</v>
      </c>
      <c r="II67" s="8"/>
      <c r="IJ67" s="8"/>
      <c r="IK67" s="8"/>
      <c r="IL67" s="8"/>
      <c r="IM67" s="4"/>
      <c r="IN67" s="304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5"/>
      <c r="JD67" s="285"/>
      <c r="JE67" s="8">
        <f t="shared" si="46"/>
        <v>10.31</v>
      </c>
      <c r="JF67" s="8">
        <f t="shared" si="47"/>
        <v>0</v>
      </c>
      <c r="JG67" s="368">
        <v>0</v>
      </c>
      <c r="JH67" s="368">
        <v>0</v>
      </c>
      <c r="JI67" s="368">
        <v>0</v>
      </c>
      <c r="JJ67" s="368">
        <v>0</v>
      </c>
      <c r="JK67" s="338">
        <v>51.55</v>
      </c>
      <c r="JL67" s="338">
        <v>11</v>
      </c>
      <c r="JM67" s="91">
        <v>18</v>
      </c>
      <c r="JN67" s="338">
        <v>4</v>
      </c>
      <c r="JO67" s="91">
        <v>0</v>
      </c>
      <c r="JP67" s="338">
        <v>0</v>
      </c>
      <c r="JQ67" s="71">
        <v>0</v>
      </c>
      <c r="JR67" s="285">
        <v>0</v>
      </c>
      <c r="JS67" s="8"/>
      <c r="JT67" s="8"/>
      <c r="JU67" s="8">
        <f t="shared" si="85"/>
        <v>69.55</v>
      </c>
      <c r="JV67" s="8">
        <f t="shared" si="86"/>
        <v>15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9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69">
        <v>26</v>
      </c>
      <c r="LJ67" s="342">
        <v>0</v>
      </c>
      <c r="LK67" s="343">
        <v>3.4</v>
      </c>
      <c r="LL67" s="344">
        <v>0</v>
      </c>
      <c r="LM67" s="370">
        <v>0</v>
      </c>
      <c r="LN67" s="346">
        <v>0</v>
      </c>
      <c r="LO67" s="75"/>
      <c r="LP67" s="362"/>
      <c r="LQ67" s="323"/>
      <c r="LR67" s="323"/>
      <c r="LS67" s="4">
        <f t="shared" si="105"/>
        <v>29.4</v>
      </c>
      <c r="LT67" s="4">
        <f t="shared" si="60"/>
        <v>0</v>
      </c>
      <c r="LU67" s="324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53"/>
      <c r="MD67" s="325"/>
      <c r="ME67" s="75"/>
      <c r="MF67" s="4"/>
      <c r="MG67" s="9"/>
      <c r="MH67" s="4"/>
      <c r="MI67" s="4">
        <f t="shared" si="63"/>
        <v>0</v>
      </c>
      <c r="MJ67" s="4">
        <f t="shared" si="64"/>
        <v>0</v>
      </c>
      <c r="MK67" s="347">
        <v>13.450500000000002</v>
      </c>
      <c r="ML67" s="92">
        <v>0</v>
      </c>
      <c r="MM67" s="114">
        <v>7.8994999999999997</v>
      </c>
      <c r="MN67" s="348">
        <v>0</v>
      </c>
      <c r="MO67" s="4">
        <f t="shared" si="65"/>
        <v>21.35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9">
        <v>0</v>
      </c>
      <c r="NA67" s="4">
        <f t="shared" si="71"/>
        <v>0</v>
      </c>
      <c r="NB67" s="4">
        <f t="shared" si="72"/>
        <v>0</v>
      </c>
      <c r="NC67" s="302"/>
      <c r="ND67" s="302"/>
      <c r="NE67" s="302">
        <f t="shared" si="73"/>
        <v>0</v>
      </c>
      <c r="NF67" s="302">
        <f t="shared" si="74"/>
        <v>0</v>
      </c>
      <c r="NG67" s="302"/>
      <c r="NH67" s="302"/>
      <c r="NI67" s="302">
        <f t="shared" si="75"/>
        <v>0</v>
      </c>
      <c r="NJ67" s="302">
        <f t="shared" si="76"/>
        <v>0</v>
      </c>
      <c r="NK67" s="297"/>
      <c r="NL67" s="302"/>
      <c r="NM67" s="302">
        <f t="shared" si="77"/>
        <v>0</v>
      </c>
      <c r="NN67" s="302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61">
        <v>2</v>
      </c>
      <c r="NV67" s="361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60">
        <v>4.66</v>
      </c>
      <c r="OB67" s="74"/>
      <c r="OC67" s="360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4.87</v>
      </c>
      <c r="OJ67" s="302"/>
      <c r="OK67" s="354">
        <v>1.67</v>
      </c>
      <c r="OL67" s="302"/>
      <c r="OM67" s="196">
        <v>1.82</v>
      </c>
      <c r="ON67" s="302"/>
      <c r="OO67" s="302">
        <f t="shared" si="82"/>
        <v>6.54</v>
      </c>
      <c r="OP67" s="302">
        <f t="shared" si="83"/>
        <v>0</v>
      </c>
      <c r="OQ67" s="302"/>
      <c r="OR67" s="302"/>
      <c r="OS67" s="302">
        <f t="shared" si="101"/>
        <v>0</v>
      </c>
      <c r="OT67" s="302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/>
      <c r="AB68" s="285"/>
      <c r="AC68" s="8">
        <f t="shared" si="17"/>
        <v>0</v>
      </c>
      <c r="AD68" s="8">
        <f t="shared" si="18"/>
        <v>0</v>
      </c>
      <c r="AE68" s="71">
        <v>10</v>
      </c>
      <c r="AF68" s="71">
        <v>3</v>
      </c>
      <c r="AG68" s="71"/>
      <c r="AH68" s="71"/>
      <c r="AI68" s="122"/>
      <c r="AJ68" s="122"/>
      <c r="AK68" s="326">
        <v>60</v>
      </c>
      <c r="AL68" s="327">
        <v>18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70</v>
      </c>
      <c r="AV68" s="4">
        <f t="shared" si="90"/>
        <v>21</v>
      </c>
      <c r="AW68" s="78"/>
      <c r="AX68" s="78"/>
      <c r="AY68" s="316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5"/>
      <c r="BH68" s="296"/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8"/>
      <c r="CI68" s="91">
        <v>20.6</v>
      </c>
      <c r="CJ68" s="328">
        <v>6.5</v>
      </c>
      <c r="CK68" s="299"/>
      <c r="CL68" s="299"/>
      <c r="CM68" s="329">
        <v>5.15</v>
      </c>
      <c r="CN68" s="330">
        <v>1.5</v>
      </c>
      <c r="CO68" s="8">
        <f t="shared" si="22"/>
        <v>25.75</v>
      </c>
      <c r="CP68" s="8">
        <f t="shared" si="23"/>
        <v>8</v>
      </c>
      <c r="CQ68" s="350">
        <v>247.40625</v>
      </c>
      <c r="CR68" s="300"/>
      <c r="CS68" s="300"/>
      <c r="CT68" s="301"/>
      <c r="CU68" s="351">
        <v>18.556701030927837</v>
      </c>
      <c r="CV68" s="302"/>
      <c r="CW68" s="352">
        <v>63.814432989690722</v>
      </c>
      <c r="CX68" s="301"/>
      <c r="CY68" s="301"/>
      <c r="CZ68" s="301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31">
        <v>42.371134020618562</v>
      </c>
      <c r="DL68" s="331">
        <v>14.123711340206187</v>
      </c>
      <c r="DM68" s="78">
        <f t="shared" si="28"/>
        <v>42.371134020618562</v>
      </c>
      <c r="DN68" s="78">
        <f t="shared" si="29"/>
        <v>14.123711340206187</v>
      </c>
      <c r="DO68" s="331">
        <v>41.1</v>
      </c>
      <c r="DP68" s="331">
        <v>13.700000000000001</v>
      </c>
      <c r="DQ68" s="332"/>
      <c r="DR68" s="332"/>
      <c r="DS68" s="8"/>
      <c r="DT68" s="8"/>
      <c r="DU68" s="303"/>
      <c r="DV68" s="304"/>
      <c r="DW68" s="304"/>
      <c r="DX68" s="304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3">
        <v>40.21</v>
      </c>
      <c r="EH68" s="334">
        <v>10.0525</v>
      </c>
      <c r="EI68" s="94">
        <v>154.63917525773195</v>
      </c>
      <c r="EJ68" s="94">
        <v>38.659793814432987</v>
      </c>
      <c r="EK68" s="329">
        <v>53.608247422680414</v>
      </c>
      <c r="EL68" s="335">
        <v>13.402061855670103</v>
      </c>
      <c r="EM68" s="336"/>
      <c r="EN68" s="336"/>
      <c r="EO68" s="336"/>
      <c r="EP68" s="336"/>
      <c r="EQ68" s="8">
        <f t="shared" si="31"/>
        <v>248.45742268041238</v>
      </c>
      <c r="ER68" s="8">
        <f t="shared" si="104"/>
        <v>62.114355670103095</v>
      </c>
      <c r="ES68" s="302"/>
      <c r="ET68" s="302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3">
        <v>25</v>
      </c>
      <c r="FB68" s="337">
        <v>0</v>
      </c>
      <c r="FC68" s="114">
        <v>0</v>
      </c>
      <c r="FD68" s="330">
        <v>0</v>
      </c>
      <c r="FE68" s="8"/>
      <c r="FF68" s="8"/>
      <c r="FG68" s="306"/>
      <c r="FH68" s="307"/>
      <c r="FI68" s="8"/>
      <c r="FJ68" s="8"/>
      <c r="FK68" s="8"/>
      <c r="FL68" s="8"/>
      <c r="FM68" s="330"/>
      <c r="FN68" s="330"/>
      <c r="FO68" s="4"/>
      <c r="FP68" s="8"/>
      <c r="FQ68" s="308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9"/>
      <c r="GJ68" s="309"/>
      <c r="GK68" s="297"/>
      <c r="GL68" s="297"/>
      <c r="GM68" s="310"/>
      <c r="GN68" s="311"/>
      <c r="GO68" s="299"/>
      <c r="GP68" s="312"/>
      <c r="GQ68" s="312"/>
      <c r="GR68" s="312"/>
      <c r="GS68" s="311"/>
      <c r="GT68" s="311"/>
      <c r="GU68" s="311"/>
      <c r="GV68" s="311"/>
      <c r="GW68" s="311"/>
      <c r="GX68" s="311"/>
      <c r="GY68" s="311"/>
      <c r="GZ68" s="311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4"/>
      <c r="HO68" s="8">
        <f t="shared" si="41"/>
        <v>0</v>
      </c>
      <c r="HP68" s="8">
        <f t="shared" si="42"/>
        <v>0</v>
      </c>
      <c r="HQ68" s="91">
        <v>400</v>
      </c>
      <c r="HR68" s="285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3.3</v>
      </c>
      <c r="HZ68" s="338">
        <v>0.82499999999999996</v>
      </c>
      <c r="IA68" s="313"/>
      <c r="IB68" s="305"/>
      <c r="IC68" s="340">
        <v>12</v>
      </c>
      <c r="ID68" s="130">
        <v>3</v>
      </c>
      <c r="IE68" s="314"/>
      <c r="IF68" s="314"/>
      <c r="IG68" s="8">
        <f t="shared" si="84"/>
        <v>15.3</v>
      </c>
      <c r="IH68" s="8">
        <f t="shared" si="45"/>
        <v>3.8250000000000002</v>
      </c>
      <c r="II68" s="8"/>
      <c r="IJ68" s="8"/>
      <c r="IK68" s="8"/>
      <c r="IL68" s="8"/>
      <c r="IM68" s="4"/>
      <c r="IN68" s="304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5"/>
      <c r="JD68" s="285"/>
      <c r="JE68" s="8">
        <f t="shared" si="46"/>
        <v>10.31</v>
      </c>
      <c r="JF68" s="8">
        <f t="shared" si="47"/>
        <v>0</v>
      </c>
      <c r="JG68" s="368">
        <v>0</v>
      </c>
      <c r="JH68" s="368">
        <v>0</v>
      </c>
      <c r="JI68" s="368">
        <v>0</v>
      </c>
      <c r="JJ68" s="368">
        <v>0</v>
      </c>
      <c r="JK68" s="338">
        <v>51.55</v>
      </c>
      <c r="JL68" s="338">
        <v>11</v>
      </c>
      <c r="JM68" s="91">
        <v>18</v>
      </c>
      <c r="JN68" s="338">
        <v>4</v>
      </c>
      <c r="JO68" s="91">
        <v>0</v>
      </c>
      <c r="JP68" s="338">
        <v>0</v>
      </c>
      <c r="JQ68" s="71">
        <v>0</v>
      </c>
      <c r="JR68" s="285">
        <v>0</v>
      </c>
      <c r="JS68" s="8"/>
      <c r="JT68" s="8"/>
      <c r="JU68" s="8">
        <f t="shared" si="85"/>
        <v>69.55</v>
      </c>
      <c r="JV68" s="8">
        <f t="shared" si="86"/>
        <v>15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9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69">
        <v>26</v>
      </c>
      <c r="LJ68" s="342">
        <v>0</v>
      </c>
      <c r="LK68" s="343">
        <v>3.4</v>
      </c>
      <c r="LL68" s="344">
        <v>0</v>
      </c>
      <c r="LM68" s="370">
        <v>0</v>
      </c>
      <c r="LN68" s="346">
        <v>0</v>
      </c>
      <c r="LO68" s="75"/>
      <c r="LP68" s="362"/>
      <c r="LQ68" s="323"/>
      <c r="LR68" s="323"/>
      <c r="LS68" s="4">
        <f t="shared" si="105"/>
        <v>29.4</v>
      </c>
      <c r="LT68" s="4">
        <f t="shared" si="60"/>
        <v>0</v>
      </c>
      <c r="LU68" s="324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53"/>
      <c r="MD68" s="325"/>
      <c r="ME68" s="75"/>
      <c r="MF68" s="4"/>
      <c r="MG68" s="9"/>
      <c r="MH68" s="4"/>
      <c r="MI68" s="4">
        <f t="shared" si="63"/>
        <v>0</v>
      </c>
      <c r="MJ68" s="4">
        <f t="shared" si="64"/>
        <v>0</v>
      </c>
      <c r="MK68" s="347">
        <v>12.7575</v>
      </c>
      <c r="ML68" s="92">
        <v>0</v>
      </c>
      <c r="MM68" s="114">
        <v>7.4924999999999997</v>
      </c>
      <c r="MN68" s="348">
        <v>0</v>
      </c>
      <c r="MO68" s="4">
        <f t="shared" si="65"/>
        <v>20.25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9">
        <v>0</v>
      </c>
      <c r="NA68" s="4">
        <f t="shared" si="71"/>
        <v>0</v>
      </c>
      <c r="NB68" s="4">
        <f t="shared" si="72"/>
        <v>0</v>
      </c>
      <c r="NC68" s="302"/>
      <c r="ND68" s="302"/>
      <c r="NE68" s="302">
        <f t="shared" si="73"/>
        <v>0</v>
      </c>
      <c r="NF68" s="302">
        <f t="shared" si="74"/>
        <v>0</v>
      </c>
      <c r="NG68" s="302"/>
      <c r="NH68" s="302"/>
      <c r="NI68" s="302">
        <f t="shared" si="75"/>
        <v>0</v>
      </c>
      <c r="NJ68" s="302">
        <f t="shared" si="76"/>
        <v>0</v>
      </c>
      <c r="NK68" s="297"/>
      <c r="NL68" s="302"/>
      <c r="NM68" s="302">
        <f t="shared" si="77"/>
        <v>0</v>
      </c>
      <c r="NN68" s="302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61">
        <v>2</v>
      </c>
      <c r="NV68" s="361"/>
      <c r="NW68" s="4">
        <f t="shared" si="79"/>
        <v>5.67</v>
      </c>
      <c r="NX68" s="4">
        <f t="shared" si="100"/>
        <v>0</v>
      </c>
      <c r="NY68" s="74">
        <v>10</v>
      </c>
      <c r="NZ68" s="74"/>
      <c r="OA68" s="360">
        <v>4.66</v>
      </c>
      <c r="OB68" s="74"/>
      <c r="OC68" s="360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4.9400000000000004</v>
      </c>
      <c r="OJ68" s="302"/>
      <c r="OK68" s="354">
        <v>1.69</v>
      </c>
      <c r="OL68" s="302"/>
      <c r="OM68" s="196">
        <v>1.85</v>
      </c>
      <c r="ON68" s="302"/>
      <c r="OO68" s="302">
        <f t="shared" si="82"/>
        <v>6.6300000000000008</v>
      </c>
      <c r="OP68" s="302">
        <f t="shared" si="83"/>
        <v>0</v>
      </c>
      <c r="OQ68" s="302"/>
      <c r="OR68" s="302"/>
      <c r="OS68" s="302">
        <f t="shared" si="101"/>
        <v>0</v>
      </c>
      <c r="OT68" s="302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/>
      <c r="AB69" s="285"/>
      <c r="AC69" s="8">
        <f t="shared" si="17"/>
        <v>0</v>
      </c>
      <c r="AD69" s="8">
        <f t="shared" si="18"/>
        <v>0</v>
      </c>
      <c r="AE69" s="71">
        <v>10</v>
      </c>
      <c r="AF69" s="71">
        <v>3</v>
      </c>
      <c r="AG69" s="71"/>
      <c r="AH69" s="71"/>
      <c r="AI69" s="122"/>
      <c r="AJ69" s="122"/>
      <c r="AK69" s="326">
        <v>60</v>
      </c>
      <c r="AL69" s="327">
        <v>18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70</v>
      </c>
      <c r="AV69" s="4">
        <f t="shared" si="90"/>
        <v>21</v>
      </c>
      <c r="AW69" s="78"/>
      <c r="AX69" s="78"/>
      <c r="AY69" s="316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5"/>
      <c r="BH69" s="296"/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8"/>
      <c r="CI69" s="91">
        <v>20.6</v>
      </c>
      <c r="CJ69" s="328">
        <v>6.5</v>
      </c>
      <c r="CK69" s="299"/>
      <c r="CL69" s="299"/>
      <c r="CM69" s="329">
        <v>5.15</v>
      </c>
      <c r="CN69" s="330">
        <v>1.5</v>
      </c>
      <c r="CO69" s="8">
        <f t="shared" si="22"/>
        <v>25.75</v>
      </c>
      <c r="CP69" s="8">
        <f t="shared" si="23"/>
        <v>8</v>
      </c>
      <c r="CQ69" s="350">
        <v>247.40625</v>
      </c>
      <c r="CR69" s="300"/>
      <c r="CS69" s="300"/>
      <c r="CT69" s="301"/>
      <c r="CU69" s="351">
        <v>18.556701030927837</v>
      </c>
      <c r="CV69" s="302"/>
      <c r="CW69" s="352">
        <v>63.814432989690722</v>
      </c>
      <c r="CX69" s="301"/>
      <c r="CY69" s="301"/>
      <c r="CZ69" s="301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31">
        <v>42.371134020618562</v>
      </c>
      <c r="DL69" s="331">
        <v>14.123711340206187</v>
      </c>
      <c r="DM69" s="78">
        <f t="shared" si="28"/>
        <v>42.371134020618562</v>
      </c>
      <c r="DN69" s="78">
        <f t="shared" si="29"/>
        <v>14.123711340206187</v>
      </c>
      <c r="DO69" s="331">
        <v>41.1</v>
      </c>
      <c r="DP69" s="331">
        <v>13.700000000000001</v>
      </c>
      <c r="DQ69" s="332"/>
      <c r="DR69" s="332"/>
      <c r="DS69" s="8"/>
      <c r="DT69" s="8"/>
      <c r="DU69" s="303"/>
      <c r="DV69" s="304"/>
      <c r="DW69" s="304"/>
      <c r="DX69" s="304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3">
        <v>40.21</v>
      </c>
      <c r="EH69" s="334">
        <v>10.0525</v>
      </c>
      <c r="EI69" s="94">
        <v>154.63917525773195</v>
      </c>
      <c r="EJ69" s="94">
        <v>38.659793814432987</v>
      </c>
      <c r="EK69" s="329">
        <v>53.608247422680414</v>
      </c>
      <c r="EL69" s="335">
        <v>13.402061855670103</v>
      </c>
      <c r="EM69" s="336"/>
      <c r="EN69" s="336"/>
      <c r="EO69" s="336"/>
      <c r="EP69" s="336"/>
      <c r="EQ69" s="8">
        <f t="shared" si="31"/>
        <v>248.45742268041238</v>
      </c>
      <c r="ER69" s="8">
        <f t="shared" si="104"/>
        <v>62.114355670103095</v>
      </c>
      <c r="ES69" s="302"/>
      <c r="ET69" s="302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3">
        <v>25</v>
      </c>
      <c r="FB69" s="337">
        <v>0</v>
      </c>
      <c r="FC69" s="114">
        <v>0</v>
      </c>
      <c r="FD69" s="330">
        <v>0</v>
      </c>
      <c r="FE69" s="8"/>
      <c r="FF69" s="8"/>
      <c r="FG69" s="306"/>
      <c r="FH69" s="307"/>
      <c r="FI69" s="8"/>
      <c r="FJ69" s="8"/>
      <c r="FK69" s="8"/>
      <c r="FL69" s="8"/>
      <c r="FM69" s="330"/>
      <c r="FN69" s="330"/>
      <c r="FO69" s="4"/>
      <c r="FP69" s="8"/>
      <c r="FQ69" s="308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9"/>
      <c r="GJ69" s="309"/>
      <c r="GK69" s="297"/>
      <c r="GL69" s="297"/>
      <c r="GM69" s="310"/>
      <c r="GN69" s="311"/>
      <c r="GO69" s="299"/>
      <c r="GP69" s="312"/>
      <c r="GQ69" s="312"/>
      <c r="GR69" s="312"/>
      <c r="GS69" s="311"/>
      <c r="GT69" s="311"/>
      <c r="GU69" s="311"/>
      <c r="GV69" s="311"/>
      <c r="GW69" s="311"/>
      <c r="GX69" s="311"/>
      <c r="GY69" s="311"/>
      <c r="GZ69" s="311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4"/>
      <c r="HO69" s="8">
        <f t="shared" si="41"/>
        <v>0</v>
      </c>
      <c r="HP69" s="8">
        <f t="shared" si="42"/>
        <v>0</v>
      </c>
      <c r="HQ69" s="91">
        <v>400</v>
      </c>
      <c r="HR69" s="285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3.3</v>
      </c>
      <c r="HZ69" s="338">
        <v>0.82499999999999996</v>
      </c>
      <c r="IA69" s="313"/>
      <c r="IB69" s="305"/>
      <c r="IC69" s="340">
        <v>12</v>
      </c>
      <c r="ID69" s="130">
        <v>3</v>
      </c>
      <c r="IE69" s="314"/>
      <c r="IF69" s="314"/>
      <c r="IG69" s="8">
        <f t="shared" si="84"/>
        <v>15.3</v>
      </c>
      <c r="IH69" s="8">
        <f t="shared" si="45"/>
        <v>3.8250000000000002</v>
      </c>
      <c r="II69" s="8"/>
      <c r="IJ69" s="8"/>
      <c r="IK69" s="8"/>
      <c r="IL69" s="8"/>
      <c r="IM69" s="4"/>
      <c r="IN69" s="304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5"/>
      <c r="JD69" s="285"/>
      <c r="JE69" s="8">
        <f t="shared" si="46"/>
        <v>10.31</v>
      </c>
      <c r="JF69" s="8">
        <f t="shared" si="47"/>
        <v>0</v>
      </c>
      <c r="JG69" s="368">
        <v>0</v>
      </c>
      <c r="JH69" s="368">
        <v>0</v>
      </c>
      <c r="JI69" s="368">
        <v>0</v>
      </c>
      <c r="JJ69" s="368">
        <v>0</v>
      </c>
      <c r="JK69" s="338">
        <v>51.55</v>
      </c>
      <c r="JL69" s="338">
        <v>11</v>
      </c>
      <c r="JM69" s="91">
        <v>18</v>
      </c>
      <c r="JN69" s="338">
        <v>4</v>
      </c>
      <c r="JO69" s="91">
        <v>0</v>
      </c>
      <c r="JP69" s="338">
        <v>0</v>
      </c>
      <c r="JQ69" s="71">
        <v>0</v>
      </c>
      <c r="JR69" s="285">
        <v>0</v>
      </c>
      <c r="JS69" s="8"/>
      <c r="JT69" s="8"/>
      <c r="JU69" s="8">
        <f t="shared" si="85"/>
        <v>69.55</v>
      </c>
      <c r="JV69" s="8">
        <f t="shared" si="86"/>
        <v>15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9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69">
        <v>26</v>
      </c>
      <c r="LJ69" s="342">
        <v>0</v>
      </c>
      <c r="LK69" s="343">
        <v>3.4</v>
      </c>
      <c r="LL69" s="344">
        <v>0</v>
      </c>
      <c r="LM69" s="370">
        <v>0</v>
      </c>
      <c r="LN69" s="346">
        <v>0</v>
      </c>
      <c r="LO69" s="75"/>
      <c r="LP69" s="362"/>
      <c r="LQ69" s="323"/>
      <c r="LR69" s="323"/>
      <c r="LS69" s="4">
        <f t="shared" si="105"/>
        <v>29.4</v>
      </c>
      <c r="LT69" s="4">
        <f t="shared" si="60"/>
        <v>0</v>
      </c>
      <c r="LU69" s="324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53"/>
      <c r="MD69" s="325"/>
      <c r="ME69" s="75"/>
      <c r="MF69" s="4"/>
      <c r="MG69" s="9"/>
      <c r="MH69" s="4"/>
      <c r="MI69" s="4">
        <f t="shared" si="63"/>
        <v>0</v>
      </c>
      <c r="MJ69" s="4">
        <f t="shared" si="64"/>
        <v>0</v>
      </c>
      <c r="MK69" s="347">
        <v>12.1905</v>
      </c>
      <c r="ML69" s="92">
        <v>0</v>
      </c>
      <c r="MM69" s="114">
        <v>7.1595000000000013</v>
      </c>
      <c r="MN69" s="348">
        <v>0</v>
      </c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9">
        <v>0</v>
      </c>
      <c r="NA69" s="4">
        <f t="shared" si="71"/>
        <v>0</v>
      </c>
      <c r="NB69" s="4">
        <f t="shared" si="72"/>
        <v>0</v>
      </c>
      <c r="NC69" s="302"/>
      <c r="ND69" s="302"/>
      <c r="NE69" s="302">
        <f t="shared" si="73"/>
        <v>0</v>
      </c>
      <c r="NF69" s="302">
        <f t="shared" si="74"/>
        <v>0</v>
      </c>
      <c r="NG69" s="302"/>
      <c r="NH69" s="302"/>
      <c r="NI69" s="302">
        <f t="shared" si="75"/>
        <v>0</v>
      </c>
      <c r="NJ69" s="302">
        <f t="shared" si="76"/>
        <v>0</v>
      </c>
      <c r="NK69" s="297"/>
      <c r="NL69" s="302"/>
      <c r="NM69" s="302">
        <f t="shared" si="77"/>
        <v>0</v>
      </c>
      <c r="NN69" s="302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61">
        <v>2</v>
      </c>
      <c r="NV69" s="361"/>
      <c r="NW69" s="4">
        <f t="shared" si="79"/>
        <v>5.67</v>
      </c>
      <c r="NX69" s="4">
        <f t="shared" si="100"/>
        <v>0</v>
      </c>
      <c r="NY69" s="74">
        <v>10</v>
      </c>
      <c r="NZ69" s="74"/>
      <c r="OA69" s="360">
        <v>4.66</v>
      </c>
      <c r="OB69" s="74"/>
      <c r="OC69" s="360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4.54</v>
      </c>
      <c r="OJ69" s="302"/>
      <c r="OK69" s="354">
        <v>1.56</v>
      </c>
      <c r="OL69" s="302"/>
      <c r="OM69" s="196">
        <v>1.7</v>
      </c>
      <c r="ON69" s="302"/>
      <c r="OO69" s="302">
        <f t="shared" si="82"/>
        <v>6.1</v>
      </c>
      <c r="OP69" s="302">
        <f t="shared" si="83"/>
        <v>0</v>
      </c>
      <c r="OQ69" s="302"/>
      <c r="OR69" s="302"/>
      <c r="OS69" s="302">
        <f t="shared" si="101"/>
        <v>0</v>
      </c>
      <c r="OT69" s="302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/>
      <c r="AB70" s="285"/>
      <c r="AC70" s="8">
        <f t="shared" si="17"/>
        <v>0</v>
      </c>
      <c r="AD70" s="8">
        <f t="shared" si="18"/>
        <v>0</v>
      </c>
      <c r="AE70" s="71">
        <v>10</v>
      </c>
      <c r="AF70" s="71">
        <v>3</v>
      </c>
      <c r="AG70" s="71"/>
      <c r="AH70" s="71"/>
      <c r="AI70" s="122"/>
      <c r="AJ70" s="122"/>
      <c r="AK70" s="326">
        <v>60</v>
      </c>
      <c r="AL70" s="327">
        <v>18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70</v>
      </c>
      <c r="AV70" s="4">
        <f t="shared" si="90"/>
        <v>21</v>
      </c>
      <c r="AW70" s="78"/>
      <c r="AX70" s="78"/>
      <c r="AY70" s="316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5"/>
      <c r="BH70" s="296"/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8"/>
      <c r="CI70" s="91">
        <v>20.6</v>
      </c>
      <c r="CJ70" s="328">
        <v>6.5</v>
      </c>
      <c r="CK70" s="299"/>
      <c r="CL70" s="299"/>
      <c r="CM70" s="329">
        <v>5.15</v>
      </c>
      <c r="CN70" s="330">
        <v>1.5</v>
      </c>
      <c r="CO70" s="8">
        <f t="shared" si="22"/>
        <v>25.75</v>
      </c>
      <c r="CP70" s="8">
        <f t="shared" si="23"/>
        <v>8</v>
      </c>
      <c r="CQ70" s="350">
        <v>247.40625</v>
      </c>
      <c r="CR70" s="300"/>
      <c r="CS70" s="300"/>
      <c r="CT70" s="301"/>
      <c r="CU70" s="351">
        <v>18.556701030927837</v>
      </c>
      <c r="CV70" s="302"/>
      <c r="CW70" s="352">
        <v>63.814432989690722</v>
      </c>
      <c r="CX70" s="301"/>
      <c r="CY70" s="301"/>
      <c r="CZ70" s="301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31">
        <v>42.371134020618562</v>
      </c>
      <c r="DL70" s="331">
        <v>14.123711340206187</v>
      </c>
      <c r="DM70" s="78">
        <f t="shared" si="28"/>
        <v>42.371134020618562</v>
      </c>
      <c r="DN70" s="78">
        <f t="shared" si="29"/>
        <v>14.123711340206187</v>
      </c>
      <c r="DO70" s="331">
        <v>41.1</v>
      </c>
      <c r="DP70" s="331">
        <v>13.700000000000001</v>
      </c>
      <c r="DQ70" s="332"/>
      <c r="DR70" s="332"/>
      <c r="DS70" s="8"/>
      <c r="DT70" s="8"/>
      <c r="DU70" s="303"/>
      <c r="DV70" s="304"/>
      <c r="DW70" s="304"/>
      <c r="DX70" s="304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3">
        <v>40.21</v>
      </c>
      <c r="EH70" s="334">
        <v>10.0525</v>
      </c>
      <c r="EI70" s="94">
        <v>154.63917525773195</v>
      </c>
      <c r="EJ70" s="94">
        <v>38.659793814432987</v>
      </c>
      <c r="EK70" s="329">
        <v>53.608247422680414</v>
      </c>
      <c r="EL70" s="335">
        <v>13.402061855670103</v>
      </c>
      <c r="EM70" s="336"/>
      <c r="EN70" s="336"/>
      <c r="EO70" s="336"/>
      <c r="EP70" s="336"/>
      <c r="EQ70" s="8">
        <f t="shared" si="31"/>
        <v>248.45742268041238</v>
      </c>
      <c r="ER70" s="8">
        <f t="shared" si="104"/>
        <v>62.114355670103095</v>
      </c>
      <c r="ES70" s="302"/>
      <c r="ET70" s="302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3">
        <v>25</v>
      </c>
      <c r="FB70" s="337">
        <v>0</v>
      </c>
      <c r="FC70" s="114">
        <v>0</v>
      </c>
      <c r="FD70" s="330">
        <v>0</v>
      </c>
      <c r="FE70" s="8"/>
      <c r="FF70" s="8"/>
      <c r="FG70" s="306"/>
      <c r="FH70" s="307"/>
      <c r="FI70" s="8"/>
      <c r="FJ70" s="8"/>
      <c r="FK70" s="8"/>
      <c r="FL70" s="8"/>
      <c r="FM70" s="330"/>
      <c r="FN70" s="330"/>
      <c r="FO70" s="4"/>
      <c r="FP70" s="8"/>
      <c r="FQ70" s="308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9"/>
      <c r="GJ70" s="309"/>
      <c r="GK70" s="297"/>
      <c r="GL70" s="297"/>
      <c r="GM70" s="310"/>
      <c r="GN70" s="311"/>
      <c r="GO70" s="299"/>
      <c r="GP70" s="312"/>
      <c r="GQ70" s="312"/>
      <c r="GR70" s="312"/>
      <c r="GS70" s="311"/>
      <c r="GT70" s="311"/>
      <c r="GU70" s="311"/>
      <c r="GV70" s="311"/>
      <c r="GW70" s="311"/>
      <c r="GX70" s="311"/>
      <c r="GY70" s="311"/>
      <c r="GZ70" s="311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4"/>
      <c r="HO70" s="8">
        <f t="shared" si="41"/>
        <v>0</v>
      </c>
      <c r="HP70" s="8">
        <f t="shared" si="42"/>
        <v>0</v>
      </c>
      <c r="HQ70" s="91">
        <v>400</v>
      </c>
      <c r="HR70" s="285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3.3</v>
      </c>
      <c r="HZ70" s="338">
        <v>0.82499999999999996</v>
      </c>
      <c r="IA70" s="313"/>
      <c r="IB70" s="305"/>
      <c r="IC70" s="340">
        <v>12</v>
      </c>
      <c r="ID70" s="130">
        <v>3</v>
      </c>
      <c r="IE70" s="314"/>
      <c r="IF70" s="314"/>
      <c r="IG70" s="8">
        <f t="shared" si="84"/>
        <v>15.3</v>
      </c>
      <c r="IH70" s="8">
        <f t="shared" si="45"/>
        <v>3.8250000000000002</v>
      </c>
      <c r="II70" s="8"/>
      <c r="IJ70" s="8"/>
      <c r="IK70" s="8"/>
      <c r="IL70" s="8"/>
      <c r="IM70" s="4"/>
      <c r="IN70" s="304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5"/>
      <c r="JD70" s="285"/>
      <c r="JE70" s="8">
        <f t="shared" si="46"/>
        <v>10.31</v>
      </c>
      <c r="JF70" s="8">
        <f t="shared" si="47"/>
        <v>0</v>
      </c>
      <c r="JG70" s="368">
        <v>0</v>
      </c>
      <c r="JH70" s="368">
        <v>0</v>
      </c>
      <c r="JI70" s="368">
        <v>0</v>
      </c>
      <c r="JJ70" s="368">
        <v>0</v>
      </c>
      <c r="JK70" s="338">
        <v>51.55</v>
      </c>
      <c r="JL70" s="338">
        <v>11</v>
      </c>
      <c r="JM70" s="91">
        <v>18</v>
      </c>
      <c r="JN70" s="338">
        <v>4</v>
      </c>
      <c r="JO70" s="91">
        <v>0</v>
      </c>
      <c r="JP70" s="338">
        <v>0</v>
      </c>
      <c r="JQ70" s="71">
        <v>0</v>
      </c>
      <c r="JR70" s="285">
        <v>0</v>
      </c>
      <c r="JS70" s="8"/>
      <c r="JT70" s="8"/>
      <c r="JU70" s="8">
        <f t="shared" si="85"/>
        <v>69.55</v>
      </c>
      <c r="JV70" s="8">
        <f t="shared" si="86"/>
        <v>15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9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69">
        <v>26</v>
      </c>
      <c r="LJ70" s="342">
        <v>0</v>
      </c>
      <c r="LK70" s="343">
        <v>3.4</v>
      </c>
      <c r="LL70" s="344">
        <v>0</v>
      </c>
      <c r="LM70" s="370">
        <v>0</v>
      </c>
      <c r="LN70" s="346">
        <v>0</v>
      </c>
      <c r="LO70" s="75"/>
      <c r="LP70" s="362"/>
      <c r="LQ70" s="323"/>
      <c r="LR70" s="323"/>
      <c r="LS70" s="4">
        <f t="shared" si="105"/>
        <v>29.4</v>
      </c>
      <c r="LT70" s="4">
        <f t="shared" si="60"/>
        <v>0</v>
      </c>
      <c r="LU70" s="324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53"/>
      <c r="MD70" s="325"/>
      <c r="ME70" s="75"/>
      <c r="MF70" s="4"/>
      <c r="MG70" s="9"/>
      <c r="MH70" s="4"/>
      <c r="MI70" s="4">
        <f t="shared" si="63"/>
        <v>0</v>
      </c>
      <c r="MJ70" s="4">
        <f t="shared" si="64"/>
        <v>0</v>
      </c>
      <c r="MK70" s="347">
        <v>11.371500000000001</v>
      </c>
      <c r="ML70" s="92">
        <v>0</v>
      </c>
      <c r="MM70" s="114">
        <v>6.6784999999999997</v>
      </c>
      <c r="MN70" s="348">
        <v>0</v>
      </c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9">
        <v>0</v>
      </c>
      <c r="NA70" s="4">
        <f t="shared" si="71"/>
        <v>0</v>
      </c>
      <c r="NB70" s="4">
        <f t="shared" si="72"/>
        <v>0</v>
      </c>
      <c r="NC70" s="302"/>
      <c r="ND70" s="302"/>
      <c r="NE70" s="302">
        <f t="shared" si="73"/>
        <v>0</v>
      </c>
      <c r="NF70" s="302">
        <f t="shared" si="74"/>
        <v>0</v>
      </c>
      <c r="NG70" s="302"/>
      <c r="NH70" s="302"/>
      <c r="NI70" s="302">
        <f t="shared" si="75"/>
        <v>0</v>
      </c>
      <c r="NJ70" s="302">
        <f t="shared" si="76"/>
        <v>0</v>
      </c>
      <c r="NK70" s="297"/>
      <c r="NL70" s="302"/>
      <c r="NM70" s="302">
        <f t="shared" si="77"/>
        <v>0</v>
      </c>
      <c r="NN70" s="302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61">
        <v>2</v>
      </c>
      <c r="NV70" s="361"/>
      <c r="NW70" s="4">
        <f t="shared" si="79"/>
        <v>5.67</v>
      </c>
      <c r="NX70" s="4">
        <f t="shared" si="100"/>
        <v>0</v>
      </c>
      <c r="NY70" s="74">
        <v>10</v>
      </c>
      <c r="NZ70" s="74"/>
      <c r="OA70" s="360">
        <v>4.66</v>
      </c>
      <c r="OB70" s="74"/>
      <c r="OC70" s="360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4.1900000000000004</v>
      </c>
      <c r="OJ70" s="302"/>
      <c r="OK70" s="354">
        <v>1.44</v>
      </c>
      <c r="OL70" s="302"/>
      <c r="OM70" s="196">
        <v>1.57</v>
      </c>
      <c r="ON70" s="302"/>
      <c r="OO70" s="302">
        <f t="shared" si="82"/>
        <v>5.6300000000000008</v>
      </c>
      <c r="OP70" s="302">
        <f t="shared" si="83"/>
        <v>0</v>
      </c>
      <c r="OQ70" s="302"/>
      <c r="OR70" s="302"/>
      <c r="OS70" s="302">
        <f t="shared" si="101"/>
        <v>0</v>
      </c>
      <c r="OT70" s="302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/>
      <c r="AB71" s="285"/>
      <c r="AC71" s="8">
        <f t="shared" si="17"/>
        <v>0</v>
      </c>
      <c r="AD71" s="8">
        <f t="shared" si="18"/>
        <v>0</v>
      </c>
      <c r="AE71" s="71">
        <v>10</v>
      </c>
      <c r="AF71" s="71">
        <v>3</v>
      </c>
      <c r="AG71" s="71"/>
      <c r="AH71" s="71"/>
      <c r="AI71" s="122"/>
      <c r="AJ71" s="122"/>
      <c r="AK71" s="326">
        <v>60</v>
      </c>
      <c r="AL71" s="327">
        <v>18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70</v>
      </c>
      <c r="AV71" s="4">
        <f t="shared" si="90"/>
        <v>21</v>
      </c>
      <c r="AW71" s="78"/>
      <c r="AX71" s="78"/>
      <c r="AY71" s="316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5"/>
      <c r="BH71" s="296"/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8"/>
      <c r="CI71" s="91">
        <v>20.6</v>
      </c>
      <c r="CJ71" s="328">
        <v>6.5</v>
      </c>
      <c r="CK71" s="299"/>
      <c r="CL71" s="299"/>
      <c r="CM71" s="329">
        <v>5.15</v>
      </c>
      <c r="CN71" s="330">
        <v>1.5</v>
      </c>
      <c r="CO71" s="8">
        <f t="shared" si="22"/>
        <v>25.75</v>
      </c>
      <c r="CP71" s="8">
        <f t="shared" si="23"/>
        <v>8</v>
      </c>
      <c r="CQ71" s="350">
        <v>247.40625</v>
      </c>
      <c r="CR71" s="300"/>
      <c r="CS71" s="300"/>
      <c r="CT71" s="301"/>
      <c r="CU71" s="351">
        <v>18.556701030927837</v>
      </c>
      <c r="CV71" s="302"/>
      <c r="CW71" s="352">
        <v>63.814432989690722</v>
      </c>
      <c r="CX71" s="301"/>
      <c r="CY71" s="301"/>
      <c r="CZ71" s="301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31">
        <v>42.371134020618562</v>
      </c>
      <c r="DL71" s="331">
        <v>14.123711340206187</v>
      </c>
      <c r="DM71" s="78">
        <f t="shared" si="28"/>
        <v>42.371134020618562</v>
      </c>
      <c r="DN71" s="78">
        <f t="shared" si="29"/>
        <v>14.123711340206187</v>
      </c>
      <c r="DO71" s="331">
        <v>41.1</v>
      </c>
      <c r="DP71" s="331">
        <v>13.700000000000001</v>
      </c>
      <c r="DQ71" s="332"/>
      <c r="DR71" s="332"/>
      <c r="DS71" s="8"/>
      <c r="DT71" s="8"/>
      <c r="DU71" s="303"/>
      <c r="DV71" s="304"/>
      <c r="DW71" s="304"/>
      <c r="DX71" s="304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3">
        <v>40.21</v>
      </c>
      <c r="EH71" s="334">
        <v>10.0525</v>
      </c>
      <c r="EI71" s="94">
        <v>154.63917525773195</v>
      </c>
      <c r="EJ71" s="94">
        <v>38.659793814432987</v>
      </c>
      <c r="EK71" s="329">
        <v>53.608247422680414</v>
      </c>
      <c r="EL71" s="335">
        <v>13.402061855670103</v>
      </c>
      <c r="EM71" s="336"/>
      <c r="EN71" s="336"/>
      <c r="EO71" s="336"/>
      <c r="EP71" s="336"/>
      <c r="EQ71" s="8">
        <f t="shared" si="31"/>
        <v>248.45742268041238</v>
      </c>
      <c r="ER71" s="8">
        <f t="shared" si="104"/>
        <v>62.114355670103095</v>
      </c>
      <c r="ES71" s="302"/>
      <c r="ET71" s="302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3">
        <v>25</v>
      </c>
      <c r="FB71" s="337">
        <v>0</v>
      </c>
      <c r="FC71" s="114">
        <v>0</v>
      </c>
      <c r="FD71" s="330">
        <v>0</v>
      </c>
      <c r="FE71" s="8"/>
      <c r="FF71" s="8"/>
      <c r="FG71" s="306"/>
      <c r="FH71" s="307"/>
      <c r="FI71" s="8"/>
      <c r="FJ71" s="8"/>
      <c r="FK71" s="8"/>
      <c r="FL71" s="8"/>
      <c r="FM71" s="330"/>
      <c r="FN71" s="330"/>
      <c r="FO71" s="4"/>
      <c r="FP71" s="8"/>
      <c r="FQ71" s="308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9"/>
      <c r="GJ71" s="309"/>
      <c r="GK71" s="297"/>
      <c r="GL71" s="297"/>
      <c r="GM71" s="310"/>
      <c r="GN71" s="311"/>
      <c r="GO71" s="299"/>
      <c r="GP71" s="312"/>
      <c r="GQ71" s="312"/>
      <c r="GR71" s="312"/>
      <c r="GS71" s="311"/>
      <c r="GT71" s="311"/>
      <c r="GU71" s="311"/>
      <c r="GV71" s="311"/>
      <c r="GW71" s="311"/>
      <c r="GX71" s="311"/>
      <c r="GY71" s="311"/>
      <c r="GZ71" s="311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4"/>
      <c r="HO71" s="8">
        <f t="shared" si="41"/>
        <v>0</v>
      </c>
      <c r="HP71" s="8">
        <f t="shared" si="42"/>
        <v>0</v>
      </c>
      <c r="HQ71" s="91">
        <v>400</v>
      </c>
      <c r="HR71" s="285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3.3</v>
      </c>
      <c r="HZ71" s="338">
        <v>0.82499999999999996</v>
      </c>
      <c r="IA71" s="313"/>
      <c r="IB71" s="305"/>
      <c r="IC71" s="340">
        <v>12</v>
      </c>
      <c r="ID71" s="130">
        <v>3</v>
      </c>
      <c r="IE71" s="314"/>
      <c r="IF71" s="314"/>
      <c r="IG71" s="8">
        <f t="shared" si="84"/>
        <v>15.3</v>
      </c>
      <c r="IH71" s="8">
        <f t="shared" si="45"/>
        <v>3.8250000000000002</v>
      </c>
      <c r="II71" s="8"/>
      <c r="IJ71" s="8"/>
      <c r="IK71" s="8"/>
      <c r="IL71" s="8"/>
      <c r="IM71" s="4"/>
      <c r="IN71" s="304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5"/>
      <c r="JD71" s="285"/>
      <c r="JE71" s="8">
        <f t="shared" si="46"/>
        <v>10.31</v>
      </c>
      <c r="JF71" s="8">
        <f t="shared" si="47"/>
        <v>0</v>
      </c>
      <c r="JG71" s="368">
        <v>0</v>
      </c>
      <c r="JH71" s="368">
        <v>0</v>
      </c>
      <c r="JI71" s="368">
        <v>0</v>
      </c>
      <c r="JJ71" s="368">
        <v>0</v>
      </c>
      <c r="JK71" s="338">
        <v>51.55</v>
      </c>
      <c r="JL71" s="338">
        <v>11</v>
      </c>
      <c r="JM71" s="91">
        <v>18</v>
      </c>
      <c r="JN71" s="338">
        <v>4</v>
      </c>
      <c r="JO71" s="91">
        <v>0</v>
      </c>
      <c r="JP71" s="338">
        <v>0</v>
      </c>
      <c r="JQ71" s="71">
        <v>0</v>
      </c>
      <c r="JR71" s="285">
        <v>0</v>
      </c>
      <c r="JS71" s="8"/>
      <c r="JT71" s="8"/>
      <c r="JU71" s="8">
        <f t="shared" si="85"/>
        <v>69.55</v>
      </c>
      <c r="JV71" s="8">
        <f t="shared" si="86"/>
        <v>15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9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69">
        <v>26</v>
      </c>
      <c r="LJ71" s="342">
        <v>0</v>
      </c>
      <c r="LK71" s="343">
        <v>3.4</v>
      </c>
      <c r="LL71" s="344">
        <v>0</v>
      </c>
      <c r="LM71" s="370">
        <v>0</v>
      </c>
      <c r="LN71" s="346">
        <v>0</v>
      </c>
      <c r="LO71" s="75"/>
      <c r="LP71" s="362"/>
      <c r="LQ71" s="323"/>
      <c r="LR71" s="323"/>
      <c r="LS71" s="4">
        <f t="shared" si="105"/>
        <v>29.4</v>
      </c>
      <c r="LT71" s="4">
        <f t="shared" si="60"/>
        <v>0</v>
      </c>
      <c r="LU71" s="324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53"/>
      <c r="MD71" s="325"/>
      <c r="ME71" s="75"/>
      <c r="MF71" s="4"/>
      <c r="MG71" s="9"/>
      <c r="MH71" s="4"/>
      <c r="MI71" s="4">
        <f t="shared" si="63"/>
        <v>0</v>
      </c>
      <c r="MJ71" s="4">
        <f t="shared" si="64"/>
        <v>0</v>
      </c>
      <c r="MK71" s="347">
        <v>9.9479999999999986</v>
      </c>
      <c r="ML71" s="92">
        <v>0</v>
      </c>
      <c r="MM71" s="114">
        <v>6.6319999999999997</v>
      </c>
      <c r="MN71" s="348">
        <v>0</v>
      </c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9">
        <v>0</v>
      </c>
      <c r="NA71" s="4">
        <f t="shared" si="71"/>
        <v>0</v>
      </c>
      <c r="NB71" s="4">
        <f t="shared" si="72"/>
        <v>0</v>
      </c>
      <c r="NC71" s="302"/>
      <c r="ND71" s="302"/>
      <c r="NE71" s="302">
        <f t="shared" si="73"/>
        <v>0</v>
      </c>
      <c r="NF71" s="302">
        <f t="shared" si="74"/>
        <v>0</v>
      </c>
      <c r="NG71" s="302"/>
      <c r="NH71" s="302"/>
      <c r="NI71" s="302">
        <f t="shared" si="75"/>
        <v>0</v>
      </c>
      <c r="NJ71" s="302">
        <f t="shared" si="76"/>
        <v>0</v>
      </c>
      <c r="NK71" s="297"/>
      <c r="NL71" s="302"/>
      <c r="NM71" s="302">
        <f t="shared" si="77"/>
        <v>0</v>
      </c>
      <c r="NN71" s="302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61">
        <v>2</v>
      </c>
      <c r="NV71" s="361"/>
      <c r="NW71" s="4">
        <f t="shared" si="79"/>
        <v>5.67</v>
      </c>
      <c r="NX71" s="4">
        <f t="shared" si="100"/>
        <v>0</v>
      </c>
      <c r="NY71" s="74">
        <v>10</v>
      </c>
      <c r="NZ71" s="74"/>
      <c r="OA71" s="360">
        <v>4.66</v>
      </c>
      <c r="OB71" s="74"/>
      <c r="OC71" s="360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3.9</v>
      </c>
      <c r="OJ71" s="302"/>
      <c r="OK71" s="354">
        <v>1.34</v>
      </c>
      <c r="OL71" s="302"/>
      <c r="OM71" s="196">
        <v>1.46</v>
      </c>
      <c r="ON71" s="302"/>
      <c r="OO71" s="302">
        <f t="shared" si="82"/>
        <v>5.24</v>
      </c>
      <c r="OP71" s="302">
        <f t="shared" si="83"/>
        <v>0</v>
      </c>
      <c r="OQ71" s="302"/>
      <c r="OR71" s="302"/>
      <c r="OS71" s="302">
        <f t="shared" si="101"/>
        <v>0</v>
      </c>
      <c r="OT71" s="302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/>
      <c r="AB72" s="285"/>
      <c r="AC72" s="8">
        <f t="shared" si="17"/>
        <v>0</v>
      </c>
      <c r="AD72" s="8">
        <f t="shared" si="18"/>
        <v>0</v>
      </c>
      <c r="AE72" s="71">
        <v>10</v>
      </c>
      <c r="AF72" s="71">
        <v>3</v>
      </c>
      <c r="AG72" s="71"/>
      <c r="AH72" s="71"/>
      <c r="AI72" s="122"/>
      <c r="AJ72" s="122"/>
      <c r="AK72" s="326">
        <v>60</v>
      </c>
      <c r="AL72" s="327">
        <v>18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70</v>
      </c>
      <c r="AV72" s="4">
        <f t="shared" si="90"/>
        <v>21</v>
      </c>
      <c r="AW72" s="78"/>
      <c r="AX72" s="78"/>
      <c r="AY72" s="316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5"/>
      <c r="BH72" s="296"/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8"/>
      <c r="CI72" s="91">
        <v>20.6</v>
      </c>
      <c r="CJ72" s="328">
        <v>6.5</v>
      </c>
      <c r="CK72" s="299"/>
      <c r="CL72" s="299"/>
      <c r="CM72" s="329">
        <v>5.15</v>
      </c>
      <c r="CN72" s="330">
        <v>1.5</v>
      </c>
      <c r="CO72" s="8">
        <f t="shared" si="22"/>
        <v>25.75</v>
      </c>
      <c r="CP72" s="8">
        <f t="shared" si="23"/>
        <v>8</v>
      </c>
      <c r="CQ72" s="350">
        <v>247.40625</v>
      </c>
      <c r="CR72" s="300"/>
      <c r="CS72" s="300"/>
      <c r="CT72" s="301"/>
      <c r="CU72" s="351">
        <v>18.556701030927837</v>
      </c>
      <c r="CV72" s="302"/>
      <c r="CW72" s="352">
        <v>63.814432989690722</v>
      </c>
      <c r="CX72" s="301"/>
      <c r="CY72" s="301"/>
      <c r="CZ72" s="301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31">
        <v>42.371134020618562</v>
      </c>
      <c r="DL72" s="331">
        <v>14.123711340206187</v>
      </c>
      <c r="DM72" s="78">
        <f t="shared" si="28"/>
        <v>42.371134020618562</v>
      </c>
      <c r="DN72" s="78">
        <f t="shared" si="29"/>
        <v>14.123711340206187</v>
      </c>
      <c r="DO72" s="331">
        <v>41.1</v>
      </c>
      <c r="DP72" s="331">
        <v>13.700000000000001</v>
      </c>
      <c r="DQ72" s="332"/>
      <c r="DR72" s="332"/>
      <c r="DS72" s="8"/>
      <c r="DT72" s="8"/>
      <c r="DU72" s="303"/>
      <c r="DV72" s="304"/>
      <c r="DW72" s="304"/>
      <c r="DX72" s="304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3">
        <v>40.21</v>
      </c>
      <c r="EH72" s="334">
        <v>10.0525</v>
      </c>
      <c r="EI72" s="94">
        <v>154.63917525773195</v>
      </c>
      <c r="EJ72" s="94">
        <v>38.659793814432987</v>
      </c>
      <c r="EK72" s="329">
        <v>53.608247422680414</v>
      </c>
      <c r="EL72" s="335">
        <v>13.402061855670103</v>
      </c>
      <c r="EM72" s="336"/>
      <c r="EN72" s="336"/>
      <c r="EO72" s="336"/>
      <c r="EP72" s="336"/>
      <c r="EQ72" s="8">
        <f t="shared" si="31"/>
        <v>248.45742268041238</v>
      </c>
      <c r="ER72" s="8">
        <f t="shared" si="104"/>
        <v>62.114355670103095</v>
      </c>
      <c r="ES72" s="302"/>
      <c r="ET72" s="302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3">
        <v>25</v>
      </c>
      <c r="FB72" s="337">
        <v>0</v>
      </c>
      <c r="FC72" s="114">
        <v>0</v>
      </c>
      <c r="FD72" s="330">
        <v>0</v>
      </c>
      <c r="FE72" s="8"/>
      <c r="FF72" s="8"/>
      <c r="FG72" s="306"/>
      <c r="FH72" s="307"/>
      <c r="FI72" s="8"/>
      <c r="FJ72" s="8"/>
      <c r="FK72" s="8"/>
      <c r="FL72" s="8"/>
      <c r="FM72" s="330"/>
      <c r="FN72" s="330"/>
      <c r="FO72" s="4"/>
      <c r="FP72" s="8"/>
      <c r="FQ72" s="308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9"/>
      <c r="GJ72" s="309"/>
      <c r="GK72" s="297"/>
      <c r="GL72" s="297"/>
      <c r="GM72" s="310"/>
      <c r="GN72" s="311"/>
      <c r="GO72" s="299"/>
      <c r="GP72" s="312"/>
      <c r="GQ72" s="312"/>
      <c r="GR72" s="312"/>
      <c r="GS72" s="311"/>
      <c r="GT72" s="311"/>
      <c r="GU72" s="311"/>
      <c r="GV72" s="311"/>
      <c r="GW72" s="311"/>
      <c r="GX72" s="311"/>
      <c r="GY72" s="311"/>
      <c r="GZ72" s="311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4"/>
      <c r="HO72" s="8">
        <f t="shared" si="41"/>
        <v>0</v>
      </c>
      <c r="HP72" s="8">
        <f t="shared" si="42"/>
        <v>0</v>
      </c>
      <c r="HQ72" s="91">
        <v>400</v>
      </c>
      <c r="HR72" s="285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3.3</v>
      </c>
      <c r="HZ72" s="338">
        <v>0.82499999999999996</v>
      </c>
      <c r="IA72" s="313"/>
      <c r="IB72" s="305"/>
      <c r="IC72" s="340">
        <v>12</v>
      </c>
      <c r="ID72" s="130">
        <v>3</v>
      </c>
      <c r="IE72" s="314"/>
      <c r="IF72" s="314"/>
      <c r="IG72" s="8">
        <f t="shared" si="84"/>
        <v>15.3</v>
      </c>
      <c r="IH72" s="8">
        <f t="shared" si="45"/>
        <v>3.8250000000000002</v>
      </c>
      <c r="II72" s="8"/>
      <c r="IJ72" s="8"/>
      <c r="IK72" s="8"/>
      <c r="IL72" s="8"/>
      <c r="IM72" s="4"/>
      <c r="IN72" s="304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5"/>
      <c r="JD72" s="285"/>
      <c r="JE72" s="8">
        <f t="shared" si="46"/>
        <v>10.31</v>
      </c>
      <c r="JF72" s="8">
        <f t="shared" si="47"/>
        <v>0</v>
      </c>
      <c r="JG72" s="338">
        <v>4.742</v>
      </c>
      <c r="JH72" s="338">
        <v>1</v>
      </c>
      <c r="JI72" s="338">
        <v>4.7420999999999998</v>
      </c>
      <c r="JJ72" s="338">
        <v>1</v>
      </c>
      <c r="JK72" s="338">
        <v>51.55</v>
      </c>
      <c r="JL72" s="338">
        <v>11</v>
      </c>
      <c r="JM72" s="91">
        <v>18</v>
      </c>
      <c r="JN72" s="338">
        <v>4</v>
      </c>
      <c r="JO72" s="91">
        <v>0</v>
      </c>
      <c r="JP72" s="338">
        <v>0</v>
      </c>
      <c r="JQ72" s="71">
        <v>0</v>
      </c>
      <c r="JR72" s="285">
        <v>0</v>
      </c>
      <c r="JS72" s="8"/>
      <c r="JT72" s="8"/>
      <c r="JU72" s="8">
        <f t="shared" si="85"/>
        <v>79.034099999999995</v>
      </c>
      <c r="JV72" s="8">
        <f t="shared" si="86"/>
        <v>17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9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41">
        <v>25</v>
      </c>
      <c r="LJ72" s="342">
        <v>0</v>
      </c>
      <c r="LK72" s="343">
        <v>8.56</v>
      </c>
      <c r="LL72" s="344">
        <v>0</v>
      </c>
      <c r="LM72" s="343">
        <v>4.5759999999999996</v>
      </c>
      <c r="LN72" s="346">
        <v>0</v>
      </c>
      <c r="LO72" s="75"/>
      <c r="LP72" s="362"/>
      <c r="LQ72" s="323"/>
      <c r="LR72" s="323"/>
      <c r="LS72" s="4">
        <f t="shared" si="105"/>
        <v>38.135999999999996</v>
      </c>
      <c r="LT72" s="4">
        <f t="shared" si="60"/>
        <v>0</v>
      </c>
      <c r="LU72" s="324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53"/>
      <c r="MD72" s="325"/>
      <c r="ME72" s="75"/>
      <c r="MF72" s="4"/>
      <c r="MG72" s="9"/>
      <c r="MH72" s="4"/>
      <c r="MI72" s="4">
        <f t="shared" si="63"/>
        <v>0</v>
      </c>
      <c r="MJ72" s="4">
        <f t="shared" si="64"/>
        <v>0</v>
      </c>
      <c r="MK72" s="347">
        <v>9.09</v>
      </c>
      <c r="ML72" s="92">
        <v>0</v>
      </c>
      <c r="MM72" s="114">
        <v>6.0600000000000005</v>
      </c>
      <c r="MN72" s="348">
        <v>0</v>
      </c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9">
        <v>0</v>
      </c>
      <c r="NA72" s="4">
        <f t="shared" si="71"/>
        <v>0</v>
      </c>
      <c r="NB72" s="4">
        <f t="shared" si="72"/>
        <v>0</v>
      </c>
      <c r="NC72" s="302"/>
      <c r="ND72" s="302"/>
      <c r="NE72" s="302">
        <f t="shared" si="73"/>
        <v>0</v>
      </c>
      <c r="NF72" s="302">
        <f t="shared" si="74"/>
        <v>0</v>
      </c>
      <c r="NG72" s="302"/>
      <c r="NH72" s="302"/>
      <c r="NI72" s="302">
        <f t="shared" si="75"/>
        <v>0</v>
      </c>
      <c r="NJ72" s="302">
        <f t="shared" si="76"/>
        <v>0</v>
      </c>
      <c r="NK72" s="297"/>
      <c r="NL72" s="302"/>
      <c r="NM72" s="302">
        <f t="shared" si="77"/>
        <v>0</v>
      </c>
      <c r="NN72" s="302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61">
        <v>2</v>
      </c>
      <c r="NV72" s="361"/>
      <c r="NW72" s="4">
        <f t="shared" si="79"/>
        <v>5.67</v>
      </c>
      <c r="NX72" s="4">
        <f t="shared" si="100"/>
        <v>0</v>
      </c>
      <c r="NY72" s="74">
        <v>10</v>
      </c>
      <c r="NZ72" s="74"/>
      <c r="OA72" s="360">
        <v>4.66</v>
      </c>
      <c r="OB72" s="74"/>
      <c r="OC72" s="360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3.52</v>
      </c>
      <c r="OJ72" s="302"/>
      <c r="OK72" s="354">
        <v>1.21</v>
      </c>
      <c r="OL72" s="302"/>
      <c r="OM72" s="196">
        <v>1.32</v>
      </c>
      <c r="ON72" s="302"/>
      <c r="OO72" s="302">
        <f t="shared" si="82"/>
        <v>4.7300000000000004</v>
      </c>
      <c r="OP72" s="302">
        <f t="shared" si="83"/>
        <v>0</v>
      </c>
      <c r="OQ72" s="302"/>
      <c r="OR72" s="302"/>
      <c r="OS72" s="302">
        <f t="shared" si="101"/>
        <v>0</v>
      </c>
      <c r="OT72" s="302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/>
      <c r="AB73" s="285"/>
      <c r="AC73" s="8">
        <f t="shared" si="17"/>
        <v>0</v>
      </c>
      <c r="AD73" s="8">
        <f t="shared" si="18"/>
        <v>0</v>
      </c>
      <c r="AE73" s="71">
        <v>10</v>
      </c>
      <c r="AF73" s="71">
        <v>3</v>
      </c>
      <c r="AG73" s="71"/>
      <c r="AH73" s="71"/>
      <c r="AI73" s="122"/>
      <c r="AJ73" s="122"/>
      <c r="AK73" s="326">
        <v>60</v>
      </c>
      <c r="AL73" s="327">
        <v>18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70</v>
      </c>
      <c r="AV73" s="4">
        <f t="shared" si="90"/>
        <v>21</v>
      </c>
      <c r="AW73" s="78"/>
      <c r="AX73" s="78"/>
      <c r="AY73" s="316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5"/>
      <c r="BH73" s="296"/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8"/>
      <c r="CI73" s="91">
        <v>20.6</v>
      </c>
      <c r="CJ73" s="328">
        <v>6.5</v>
      </c>
      <c r="CK73" s="299"/>
      <c r="CL73" s="299"/>
      <c r="CM73" s="329">
        <v>5.15</v>
      </c>
      <c r="CN73" s="330">
        <v>1.5</v>
      </c>
      <c r="CO73" s="8">
        <f t="shared" si="22"/>
        <v>25.75</v>
      </c>
      <c r="CP73" s="8">
        <f t="shared" si="23"/>
        <v>8</v>
      </c>
      <c r="CQ73" s="350">
        <v>247.40625</v>
      </c>
      <c r="CR73" s="300"/>
      <c r="CS73" s="300"/>
      <c r="CT73" s="301"/>
      <c r="CU73" s="351">
        <v>18.556701030927837</v>
      </c>
      <c r="CV73" s="302"/>
      <c r="CW73" s="352">
        <v>63.814432989690722</v>
      </c>
      <c r="CX73" s="301"/>
      <c r="CY73" s="301"/>
      <c r="CZ73" s="301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31">
        <v>42.371134020618562</v>
      </c>
      <c r="DL73" s="331">
        <v>14.123711340206187</v>
      </c>
      <c r="DM73" s="78">
        <f t="shared" si="28"/>
        <v>42.371134020618562</v>
      </c>
      <c r="DN73" s="78">
        <f t="shared" si="29"/>
        <v>14.123711340206187</v>
      </c>
      <c r="DO73" s="331">
        <v>41.1</v>
      </c>
      <c r="DP73" s="331">
        <v>13.700000000000001</v>
      </c>
      <c r="DQ73" s="332"/>
      <c r="DR73" s="332"/>
      <c r="DS73" s="8"/>
      <c r="DT73" s="8"/>
      <c r="DU73" s="303"/>
      <c r="DV73" s="304"/>
      <c r="DW73" s="304"/>
      <c r="DX73" s="304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3">
        <v>40.21</v>
      </c>
      <c r="EH73" s="334">
        <v>10.0525</v>
      </c>
      <c r="EI73" s="94">
        <v>154.63917525773195</v>
      </c>
      <c r="EJ73" s="94">
        <v>38.659793814432987</v>
      </c>
      <c r="EK73" s="329">
        <v>53.608247422680414</v>
      </c>
      <c r="EL73" s="335">
        <v>13.402061855670103</v>
      </c>
      <c r="EM73" s="336"/>
      <c r="EN73" s="336"/>
      <c r="EO73" s="336"/>
      <c r="EP73" s="336"/>
      <c r="EQ73" s="8">
        <f t="shared" si="31"/>
        <v>248.45742268041238</v>
      </c>
      <c r="ER73" s="8">
        <f t="shared" si="104"/>
        <v>62.114355670103095</v>
      </c>
      <c r="ES73" s="302"/>
      <c r="ET73" s="302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3">
        <v>25</v>
      </c>
      <c r="FB73" s="337">
        <v>0</v>
      </c>
      <c r="FC73" s="114">
        <v>0</v>
      </c>
      <c r="FD73" s="330">
        <v>0</v>
      </c>
      <c r="FE73" s="8"/>
      <c r="FF73" s="8"/>
      <c r="FG73" s="306"/>
      <c r="FH73" s="307"/>
      <c r="FI73" s="8"/>
      <c r="FJ73" s="8"/>
      <c r="FK73" s="8"/>
      <c r="FL73" s="8"/>
      <c r="FM73" s="330"/>
      <c r="FN73" s="330"/>
      <c r="FO73" s="4"/>
      <c r="FP73" s="8"/>
      <c r="FQ73" s="308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9"/>
      <c r="GJ73" s="309"/>
      <c r="GK73" s="297"/>
      <c r="GL73" s="297"/>
      <c r="GM73" s="310"/>
      <c r="GN73" s="311"/>
      <c r="GO73" s="299"/>
      <c r="GP73" s="312"/>
      <c r="GQ73" s="312"/>
      <c r="GR73" s="312"/>
      <c r="GS73" s="311"/>
      <c r="GT73" s="311"/>
      <c r="GU73" s="311"/>
      <c r="GV73" s="311"/>
      <c r="GW73" s="311"/>
      <c r="GX73" s="311"/>
      <c r="GY73" s="311"/>
      <c r="GZ73" s="311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4"/>
      <c r="HO73" s="8">
        <f t="shared" si="41"/>
        <v>0</v>
      </c>
      <c r="HP73" s="8">
        <f t="shared" si="42"/>
        <v>0</v>
      </c>
      <c r="HQ73" s="91">
        <v>400</v>
      </c>
      <c r="HR73" s="285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3.3</v>
      </c>
      <c r="HZ73" s="338">
        <v>0.82499999999999996</v>
      </c>
      <c r="IA73" s="313"/>
      <c r="IB73" s="305"/>
      <c r="IC73" s="340">
        <v>12</v>
      </c>
      <c r="ID73" s="130">
        <v>3</v>
      </c>
      <c r="IE73" s="314"/>
      <c r="IF73" s="314"/>
      <c r="IG73" s="8">
        <f t="shared" si="84"/>
        <v>15.3</v>
      </c>
      <c r="IH73" s="8">
        <f t="shared" si="45"/>
        <v>3.8250000000000002</v>
      </c>
      <c r="II73" s="8"/>
      <c r="IJ73" s="8"/>
      <c r="IK73" s="8"/>
      <c r="IL73" s="8"/>
      <c r="IM73" s="4"/>
      <c r="IN73" s="304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5"/>
      <c r="JD73" s="285"/>
      <c r="JE73" s="8">
        <f t="shared" si="46"/>
        <v>10.31</v>
      </c>
      <c r="JF73" s="8">
        <f t="shared" si="47"/>
        <v>0</v>
      </c>
      <c r="JG73" s="338">
        <v>4.742</v>
      </c>
      <c r="JH73" s="338">
        <v>1</v>
      </c>
      <c r="JI73" s="338">
        <v>4.7420999999999998</v>
      </c>
      <c r="JJ73" s="338">
        <v>1</v>
      </c>
      <c r="JK73" s="338">
        <v>51.55</v>
      </c>
      <c r="JL73" s="338">
        <v>11</v>
      </c>
      <c r="JM73" s="91">
        <v>18</v>
      </c>
      <c r="JN73" s="338">
        <v>4</v>
      </c>
      <c r="JO73" s="91">
        <v>0</v>
      </c>
      <c r="JP73" s="338">
        <v>0</v>
      </c>
      <c r="JQ73" s="71">
        <v>0</v>
      </c>
      <c r="JR73" s="285">
        <v>0</v>
      </c>
      <c r="JS73" s="8"/>
      <c r="JT73" s="8"/>
      <c r="JU73" s="8">
        <f t="shared" si="85"/>
        <v>79.034099999999995</v>
      </c>
      <c r="JV73" s="8">
        <f t="shared" si="86"/>
        <v>17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9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41">
        <v>25</v>
      </c>
      <c r="LJ73" s="342">
        <v>0</v>
      </c>
      <c r="LK73" s="343">
        <v>13.71</v>
      </c>
      <c r="LL73" s="344">
        <v>0</v>
      </c>
      <c r="LM73" s="343">
        <v>5.2789999999999999</v>
      </c>
      <c r="LN73" s="346">
        <v>0</v>
      </c>
      <c r="LO73" s="75"/>
      <c r="LP73" s="362"/>
      <c r="LQ73" s="323"/>
      <c r="LR73" s="323"/>
      <c r="LS73" s="4">
        <f t="shared" si="105"/>
        <v>43.989000000000004</v>
      </c>
      <c r="LT73" s="4">
        <f t="shared" si="60"/>
        <v>0</v>
      </c>
      <c r="LU73" s="324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53"/>
      <c r="MD73" s="325"/>
      <c r="ME73" s="75"/>
      <c r="MF73" s="4"/>
      <c r="MG73" s="9"/>
      <c r="MH73" s="4"/>
      <c r="MI73" s="4">
        <f t="shared" si="63"/>
        <v>0</v>
      </c>
      <c r="MJ73" s="4">
        <f t="shared" si="64"/>
        <v>0</v>
      </c>
      <c r="MK73" s="347">
        <v>7.8599999999999994</v>
      </c>
      <c r="ML73" s="92">
        <v>0</v>
      </c>
      <c r="MM73" s="114">
        <v>5.24</v>
      </c>
      <c r="MN73" s="348">
        <v>0</v>
      </c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9">
        <v>0</v>
      </c>
      <c r="NA73" s="4">
        <f t="shared" si="71"/>
        <v>0</v>
      </c>
      <c r="NB73" s="4">
        <f t="shared" si="72"/>
        <v>0</v>
      </c>
      <c r="NC73" s="302"/>
      <c r="ND73" s="302"/>
      <c r="NE73" s="302">
        <f t="shared" si="73"/>
        <v>0</v>
      </c>
      <c r="NF73" s="302">
        <f t="shared" si="74"/>
        <v>0</v>
      </c>
      <c r="NG73" s="302"/>
      <c r="NH73" s="302"/>
      <c r="NI73" s="302">
        <f t="shared" si="75"/>
        <v>0</v>
      </c>
      <c r="NJ73" s="302">
        <f t="shared" si="76"/>
        <v>0</v>
      </c>
      <c r="NK73" s="297"/>
      <c r="NL73" s="302"/>
      <c r="NM73" s="302">
        <f t="shared" si="77"/>
        <v>0</v>
      </c>
      <c r="NN73" s="302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61">
        <v>2</v>
      </c>
      <c r="NV73" s="361"/>
      <c r="NW73" s="4">
        <f t="shared" si="79"/>
        <v>5.67</v>
      </c>
      <c r="NX73" s="4">
        <f t="shared" si="100"/>
        <v>0</v>
      </c>
      <c r="NY73" s="74">
        <v>10</v>
      </c>
      <c r="NZ73" s="74"/>
      <c r="OA73" s="360">
        <v>4.66</v>
      </c>
      <c r="OB73" s="74"/>
      <c r="OC73" s="360">
        <v>2</v>
      </c>
      <c r="OD73" s="74"/>
      <c r="OE73" s="74">
        <v>1</v>
      </c>
      <c r="OF73" s="74"/>
      <c r="OG73" s="4">
        <f t="shared" si="80"/>
        <v>17.66</v>
      </c>
      <c r="OH73" s="4">
        <f t="shared" si="81"/>
        <v>0</v>
      </c>
      <c r="OI73" s="196">
        <v>2.9</v>
      </c>
      <c r="OJ73" s="302"/>
      <c r="OK73" s="354">
        <v>1</v>
      </c>
      <c r="OL73" s="302"/>
      <c r="OM73" s="196">
        <v>1.0900000000000001</v>
      </c>
      <c r="ON73" s="302"/>
      <c r="OO73" s="302">
        <f t="shared" si="82"/>
        <v>3.9</v>
      </c>
      <c r="OP73" s="302">
        <f t="shared" si="83"/>
        <v>0</v>
      </c>
      <c r="OQ73" s="302"/>
      <c r="OR73" s="302"/>
      <c r="OS73" s="302">
        <f t="shared" si="101"/>
        <v>0</v>
      </c>
      <c r="OT73" s="302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/>
      <c r="AB74" s="285"/>
      <c r="AC74" s="8">
        <f t="shared" si="17"/>
        <v>0</v>
      </c>
      <c r="AD74" s="8">
        <f t="shared" si="18"/>
        <v>0</v>
      </c>
      <c r="AE74" s="71">
        <v>10</v>
      </c>
      <c r="AF74" s="71">
        <v>3</v>
      </c>
      <c r="AG74" s="71"/>
      <c r="AH74" s="71"/>
      <c r="AI74" s="122"/>
      <c r="AJ74" s="122"/>
      <c r="AK74" s="326">
        <v>60</v>
      </c>
      <c r="AL74" s="327">
        <v>18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70</v>
      </c>
      <c r="AV74" s="4">
        <f t="shared" si="90"/>
        <v>21</v>
      </c>
      <c r="AW74" s="78"/>
      <c r="AX74" s="78"/>
      <c r="AY74" s="316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5"/>
      <c r="BH74" s="296"/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8"/>
      <c r="CI74" s="91">
        <v>20.6</v>
      </c>
      <c r="CJ74" s="328">
        <v>6.5</v>
      </c>
      <c r="CK74" s="299"/>
      <c r="CL74" s="299"/>
      <c r="CM74" s="329">
        <v>5.15</v>
      </c>
      <c r="CN74" s="330">
        <v>1.5</v>
      </c>
      <c r="CO74" s="8">
        <f t="shared" si="22"/>
        <v>25.75</v>
      </c>
      <c r="CP74" s="8">
        <f t="shared" si="23"/>
        <v>8</v>
      </c>
      <c r="CQ74" s="350">
        <v>247.40625</v>
      </c>
      <c r="CR74" s="300"/>
      <c r="CS74" s="300"/>
      <c r="CT74" s="301"/>
      <c r="CU74" s="351">
        <v>18.556701030927837</v>
      </c>
      <c r="CV74" s="302"/>
      <c r="CW74" s="352">
        <v>63.814432989690722</v>
      </c>
      <c r="CX74" s="301"/>
      <c r="CY74" s="301"/>
      <c r="CZ74" s="301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31">
        <v>42.371134020618562</v>
      </c>
      <c r="DL74" s="331">
        <v>14.123711340206187</v>
      </c>
      <c r="DM74" s="78">
        <f t="shared" si="28"/>
        <v>42.371134020618562</v>
      </c>
      <c r="DN74" s="78">
        <f t="shared" si="29"/>
        <v>14.123711340206187</v>
      </c>
      <c r="DO74" s="331">
        <v>41.1</v>
      </c>
      <c r="DP74" s="331">
        <v>13.700000000000001</v>
      </c>
      <c r="DQ74" s="332"/>
      <c r="DR74" s="332"/>
      <c r="DS74" s="8"/>
      <c r="DT74" s="8"/>
      <c r="DU74" s="303"/>
      <c r="DV74" s="304"/>
      <c r="DW74" s="304"/>
      <c r="DX74" s="304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3">
        <v>40.21</v>
      </c>
      <c r="EH74" s="334">
        <v>10.0525</v>
      </c>
      <c r="EI74" s="94">
        <v>154.63917525773195</v>
      </c>
      <c r="EJ74" s="94">
        <v>38.659793814432987</v>
      </c>
      <c r="EK74" s="329">
        <v>53.608247422680414</v>
      </c>
      <c r="EL74" s="335">
        <v>13.402061855670103</v>
      </c>
      <c r="EM74" s="336"/>
      <c r="EN74" s="336"/>
      <c r="EO74" s="336"/>
      <c r="EP74" s="336"/>
      <c r="EQ74" s="8">
        <f t="shared" si="31"/>
        <v>248.45742268041238</v>
      </c>
      <c r="ER74" s="8">
        <f t="shared" si="104"/>
        <v>62.114355670103095</v>
      </c>
      <c r="ES74" s="302"/>
      <c r="ET74" s="302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3">
        <v>25</v>
      </c>
      <c r="FB74" s="337">
        <v>0</v>
      </c>
      <c r="FC74" s="114">
        <v>0</v>
      </c>
      <c r="FD74" s="330">
        <v>0</v>
      </c>
      <c r="FE74" s="8"/>
      <c r="FF74" s="8"/>
      <c r="FG74" s="306"/>
      <c r="FH74" s="307"/>
      <c r="FI74" s="8"/>
      <c r="FJ74" s="8"/>
      <c r="FK74" s="8"/>
      <c r="FL74" s="8"/>
      <c r="FM74" s="330"/>
      <c r="FN74" s="330"/>
      <c r="FO74" s="4"/>
      <c r="FP74" s="8"/>
      <c r="FQ74" s="308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9"/>
      <c r="GJ74" s="309"/>
      <c r="GK74" s="297"/>
      <c r="GL74" s="297"/>
      <c r="GM74" s="310"/>
      <c r="GN74" s="311"/>
      <c r="GO74" s="299"/>
      <c r="GP74" s="312"/>
      <c r="GQ74" s="312"/>
      <c r="GR74" s="312"/>
      <c r="GS74" s="311"/>
      <c r="GT74" s="311"/>
      <c r="GU74" s="311"/>
      <c r="GV74" s="311"/>
      <c r="GW74" s="311"/>
      <c r="GX74" s="311"/>
      <c r="GY74" s="311"/>
      <c r="GZ74" s="311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4"/>
      <c r="HO74" s="8">
        <f t="shared" si="41"/>
        <v>0</v>
      </c>
      <c r="HP74" s="8">
        <f t="shared" si="42"/>
        <v>0</v>
      </c>
      <c r="HQ74" s="91">
        <v>400</v>
      </c>
      <c r="HR74" s="285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3.3</v>
      </c>
      <c r="HZ74" s="338">
        <v>0.82499999999999996</v>
      </c>
      <c r="IA74" s="313"/>
      <c r="IB74" s="305"/>
      <c r="IC74" s="340">
        <v>12</v>
      </c>
      <c r="ID74" s="130">
        <v>3</v>
      </c>
      <c r="IE74" s="314"/>
      <c r="IF74" s="314"/>
      <c r="IG74" s="8">
        <f t="shared" si="84"/>
        <v>15.3</v>
      </c>
      <c r="IH74" s="8">
        <f t="shared" si="45"/>
        <v>3.8250000000000002</v>
      </c>
      <c r="II74" s="8"/>
      <c r="IJ74" s="8"/>
      <c r="IK74" s="8"/>
      <c r="IL74" s="8"/>
      <c r="IM74" s="4"/>
      <c r="IN74" s="304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5"/>
      <c r="JD74" s="285"/>
      <c r="JE74" s="8">
        <f t="shared" si="46"/>
        <v>10.31</v>
      </c>
      <c r="JF74" s="8">
        <f t="shared" si="47"/>
        <v>0</v>
      </c>
      <c r="JG74" s="338">
        <v>5.7961</v>
      </c>
      <c r="JH74" s="338">
        <v>1</v>
      </c>
      <c r="JI74" s="338">
        <v>5.7961999999999998</v>
      </c>
      <c r="JJ74" s="338">
        <v>1</v>
      </c>
      <c r="JK74" s="338">
        <v>51.55</v>
      </c>
      <c r="JL74" s="338">
        <v>11</v>
      </c>
      <c r="JM74" s="91">
        <v>18</v>
      </c>
      <c r="JN74" s="338">
        <v>4</v>
      </c>
      <c r="JO74" s="91">
        <v>0</v>
      </c>
      <c r="JP74" s="338">
        <v>0</v>
      </c>
      <c r="JQ74" s="71">
        <v>0</v>
      </c>
      <c r="JR74" s="285">
        <v>0</v>
      </c>
      <c r="JS74" s="8"/>
      <c r="JT74" s="8"/>
      <c r="JU74" s="8">
        <f t="shared" si="85"/>
        <v>81.142300000000006</v>
      </c>
      <c r="JV74" s="8">
        <f t="shared" si="86"/>
        <v>17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9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41">
        <v>25</v>
      </c>
      <c r="LJ74" s="342">
        <v>0</v>
      </c>
      <c r="LK74" s="343">
        <v>18.87</v>
      </c>
      <c r="LL74" s="344">
        <v>0</v>
      </c>
      <c r="LM74" s="343">
        <v>5.9820000000000002</v>
      </c>
      <c r="LN74" s="346">
        <v>0</v>
      </c>
      <c r="LO74" s="75"/>
      <c r="LP74" s="362"/>
      <c r="LQ74" s="323"/>
      <c r="LR74" s="323"/>
      <c r="LS74" s="4">
        <f t="shared" si="105"/>
        <v>49.852000000000004</v>
      </c>
      <c r="LT74" s="4">
        <f t="shared" si="60"/>
        <v>0</v>
      </c>
      <c r="LU74" s="324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53"/>
      <c r="MD74" s="325"/>
      <c r="ME74" s="75"/>
      <c r="MF74" s="4"/>
      <c r="MG74" s="9"/>
      <c r="MH74" s="4"/>
      <c r="MI74" s="4">
        <f t="shared" si="63"/>
        <v>0</v>
      </c>
      <c r="MJ74" s="4">
        <f t="shared" si="64"/>
        <v>0</v>
      </c>
      <c r="MK74" s="347">
        <v>6.8999999999999995</v>
      </c>
      <c r="ML74" s="92">
        <v>0</v>
      </c>
      <c r="MM74" s="114">
        <v>4.6000000000000005</v>
      </c>
      <c r="MN74" s="348">
        <v>0</v>
      </c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9">
        <v>0</v>
      </c>
      <c r="NA74" s="4">
        <f t="shared" si="71"/>
        <v>0</v>
      </c>
      <c r="NB74" s="4">
        <f t="shared" si="72"/>
        <v>0</v>
      </c>
      <c r="NC74" s="302"/>
      <c r="ND74" s="302"/>
      <c r="NE74" s="302">
        <f t="shared" si="73"/>
        <v>0</v>
      </c>
      <c r="NF74" s="302">
        <f t="shared" si="74"/>
        <v>0</v>
      </c>
      <c r="NG74" s="302"/>
      <c r="NH74" s="302"/>
      <c r="NI74" s="302">
        <f t="shared" si="75"/>
        <v>0</v>
      </c>
      <c r="NJ74" s="302">
        <f t="shared" si="76"/>
        <v>0</v>
      </c>
      <c r="NK74" s="297"/>
      <c r="NL74" s="302"/>
      <c r="NM74" s="302">
        <f t="shared" si="77"/>
        <v>0</v>
      </c>
      <c r="NN74" s="302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61">
        <v>2</v>
      </c>
      <c r="NV74" s="361"/>
      <c r="NW74" s="4">
        <f t="shared" si="79"/>
        <v>5.67</v>
      </c>
      <c r="NX74" s="4">
        <f t="shared" si="100"/>
        <v>0</v>
      </c>
      <c r="NY74" s="74">
        <v>10</v>
      </c>
      <c r="NZ74" s="74"/>
      <c r="OA74" s="360">
        <v>4.66</v>
      </c>
      <c r="OB74" s="74"/>
      <c r="OC74" s="360">
        <v>2</v>
      </c>
      <c r="OD74" s="74"/>
      <c r="OE74" s="74">
        <v>1</v>
      </c>
      <c r="OF74" s="74"/>
      <c r="OG74" s="4">
        <f t="shared" si="80"/>
        <v>17.66</v>
      </c>
      <c r="OH74" s="4">
        <f t="shared" si="81"/>
        <v>0</v>
      </c>
      <c r="OI74" s="196">
        <v>2.46</v>
      </c>
      <c r="OJ74" s="302"/>
      <c r="OK74" s="354">
        <v>0.85</v>
      </c>
      <c r="OL74" s="302"/>
      <c r="OM74" s="196">
        <v>0.92</v>
      </c>
      <c r="ON74" s="302"/>
      <c r="OO74" s="302">
        <f t="shared" si="82"/>
        <v>3.31</v>
      </c>
      <c r="OP74" s="302">
        <f t="shared" si="83"/>
        <v>0</v>
      </c>
      <c r="OQ74" s="302"/>
      <c r="OR74" s="302"/>
      <c r="OS74" s="302">
        <f t="shared" si="101"/>
        <v>0</v>
      </c>
      <c r="OT74" s="302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/>
      <c r="AB75" s="285"/>
      <c r="AC75" s="8">
        <f t="shared" si="17"/>
        <v>0</v>
      </c>
      <c r="AD75" s="8">
        <f t="shared" si="18"/>
        <v>0</v>
      </c>
      <c r="AE75" s="71">
        <v>10</v>
      </c>
      <c r="AF75" s="71">
        <v>3</v>
      </c>
      <c r="AG75" s="71"/>
      <c r="AH75" s="71"/>
      <c r="AI75" s="122"/>
      <c r="AJ75" s="122"/>
      <c r="AK75" s="326">
        <v>60</v>
      </c>
      <c r="AL75" s="327">
        <v>18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70</v>
      </c>
      <c r="AV75" s="4">
        <f t="shared" ref="AV75:AV106" si="109">AF75+AH75+AJ75+AL75+AN75+AP75+AR75+AT75</f>
        <v>21</v>
      </c>
      <c r="AW75" s="78"/>
      <c r="AX75" s="78"/>
      <c r="AY75" s="316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5"/>
      <c r="BH75" s="296"/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8"/>
      <c r="CI75" s="91">
        <v>20.6</v>
      </c>
      <c r="CJ75" s="328">
        <v>6.5</v>
      </c>
      <c r="CK75" s="299"/>
      <c r="CL75" s="299"/>
      <c r="CM75" s="329">
        <v>5.15</v>
      </c>
      <c r="CN75" s="330">
        <v>1.5</v>
      </c>
      <c r="CO75" s="8">
        <f t="shared" si="22"/>
        <v>25.75</v>
      </c>
      <c r="CP75" s="8">
        <f t="shared" si="23"/>
        <v>8</v>
      </c>
      <c r="CQ75" s="350">
        <v>247.40625</v>
      </c>
      <c r="CR75" s="300"/>
      <c r="CS75" s="300"/>
      <c r="CT75" s="301"/>
      <c r="CU75" s="351">
        <v>18.556701030927837</v>
      </c>
      <c r="CV75" s="302"/>
      <c r="CW75" s="352">
        <v>63.814432989690722</v>
      </c>
      <c r="CX75" s="301"/>
      <c r="CY75" s="301"/>
      <c r="CZ75" s="301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31">
        <v>42.371134020618562</v>
      </c>
      <c r="DL75" s="331">
        <v>14.123711340206187</v>
      </c>
      <c r="DM75" s="78">
        <f t="shared" si="28"/>
        <v>42.371134020618562</v>
      </c>
      <c r="DN75" s="78">
        <f t="shared" si="29"/>
        <v>14.123711340206187</v>
      </c>
      <c r="DO75" s="331">
        <v>41.1</v>
      </c>
      <c r="DP75" s="331">
        <v>13.700000000000001</v>
      </c>
      <c r="DQ75" s="332"/>
      <c r="DR75" s="332"/>
      <c r="DS75" s="8"/>
      <c r="DT75" s="8"/>
      <c r="DU75" s="303"/>
      <c r="DV75" s="304"/>
      <c r="DW75" s="304"/>
      <c r="DX75" s="304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3">
        <v>40.21</v>
      </c>
      <c r="EH75" s="334">
        <v>10.0525</v>
      </c>
      <c r="EI75" s="94">
        <v>154.63917525773195</v>
      </c>
      <c r="EJ75" s="94">
        <v>38.659793814432987</v>
      </c>
      <c r="EK75" s="329">
        <v>53.608247422680414</v>
      </c>
      <c r="EL75" s="335">
        <v>13.402061855670103</v>
      </c>
      <c r="EM75" s="336"/>
      <c r="EN75" s="336"/>
      <c r="EO75" s="336"/>
      <c r="EP75" s="336"/>
      <c r="EQ75" s="8">
        <f t="shared" si="31"/>
        <v>248.45742268041238</v>
      </c>
      <c r="ER75" s="8">
        <f t="shared" si="104"/>
        <v>62.114355670103095</v>
      </c>
      <c r="ES75" s="302"/>
      <c r="ET75" s="302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3">
        <v>25</v>
      </c>
      <c r="FB75" s="337">
        <v>0</v>
      </c>
      <c r="FC75" s="114">
        <v>26</v>
      </c>
      <c r="FD75" s="330">
        <v>0</v>
      </c>
      <c r="FE75" s="8"/>
      <c r="FF75" s="8"/>
      <c r="FG75" s="306"/>
      <c r="FH75" s="307"/>
      <c r="FI75" s="8"/>
      <c r="FJ75" s="8"/>
      <c r="FK75" s="8"/>
      <c r="FL75" s="8"/>
      <c r="FM75" s="330"/>
      <c r="FN75" s="330"/>
      <c r="FO75" s="4"/>
      <c r="FP75" s="8"/>
      <c r="FQ75" s="308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9"/>
      <c r="GJ75" s="309"/>
      <c r="GK75" s="297"/>
      <c r="GL75" s="297"/>
      <c r="GM75" s="310"/>
      <c r="GN75" s="311"/>
      <c r="GO75" s="299"/>
      <c r="GP75" s="312"/>
      <c r="GQ75" s="312"/>
      <c r="GR75" s="312"/>
      <c r="GS75" s="311"/>
      <c r="GT75" s="311"/>
      <c r="GU75" s="311"/>
      <c r="GV75" s="311"/>
      <c r="GW75" s="311"/>
      <c r="GX75" s="311"/>
      <c r="GY75" s="311"/>
      <c r="GZ75" s="311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4"/>
      <c r="HO75" s="8">
        <f t="shared" si="41"/>
        <v>0</v>
      </c>
      <c r="HP75" s="8">
        <f t="shared" si="42"/>
        <v>0</v>
      </c>
      <c r="HQ75" s="91">
        <v>400</v>
      </c>
      <c r="HR75" s="285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3.3</v>
      </c>
      <c r="HZ75" s="338">
        <v>0.82499999999999996</v>
      </c>
      <c r="IA75" s="313"/>
      <c r="IB75" s="305"/>
      <c r="IC75" s="340">
        <v>12</v>
      </c>
      <c r="ID75" s="130">
        <v>3</v>
      </c>
      <c r="IE75" s="314"/>
      <c r="IF75" s="314"/>
      <c r="IG75" s="8">
        <f t="shared" si="84"/>
        <v>15.3</v>
      </c>
      <c r="IH75" s="8">
        <f t="shared" si="45"/>
        <v>3.8250000000000002</v>
      </c>
      <c r="II75" s="8"/>
      <c r="IJ75" s="8"/>
      <c r="IK75" s="8"/>
      <c r="IL75" s="8"/>
      <c r="IM75" s="4"/>
      <c r="IN75" s="304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5"/>
      <c r="JD75" s="285"/>
      <c r="JE75" s="8">
        <f t="shared" si="46"/>
        <v>10.31</v>
      </c>
      <c r="JF75" s="8">
        <f t="shared" si="47"/>
        <v>0</v>
      </c>
      <c r="JG75" s="338">
        <v>6.4991000000000003</v>
      </c>
      <c r="JH75" s="338">
        <v>1</v>
      </c>
      <c r="JI75" s="338">
        <v>6.4991000000000003</v>
      </c>
      <c r="JJ75" s="338">
        <v>1</v>
      </c>
      <c r="JK75" s="338">
        <v>51.55</v>
      </c>
      <c r="JL75" s="338">
        <v>11</v>
      </c>
      <c r="JM75" s="91">
        <v>18</v>
      </c>
      <c r="JN75" s="338">
        <v>4</v>
      </c>
      <c r="JO75" s="91">
        <v>0</v>
      </c>
      <c r="JP75" s="338">
        <v>0</v>
      </c>
      <c r="JQ75" s="71">
        <v>0</v>
      </c>
      <c r="JR75" s="285">
        <v>0</v>
      </c>
      <c r="JS75" s="8"/>
      <c r="JT75" s="8"/>
      <c r="JU75" s="8">
        <f t="shared" si="85"/>
        <v>82.548199999999994</v>
      </c>
      <c r="JV75" s="8">
        <f t="shared" si="86"/>
        <v>17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9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41">
        <v>24.38</v>
      </c>
      <c r="LJ75" s="342">
        <v>0</v>
      </c>
      <c r="LK75" s="343">
        <v>24.02</v>
      </c>
      <c r="LL75" s="344">
        <v>0</v>
      </c>
      <c r="LM75" s="343">
        <v>6.6</v>
      </c>
      <c r="LN75" s="346">
        <v>0</v>
      </c>
      <c r="LO75" s="75"/>
      <c r="LP75" s="362"/>
      <c r="LQ75" s="323"/>
      <c r="LR75" s="323"/>
      <c r="LS75" s="4">
        <f t="shared" si="105"/>
        <v>55</v>
      </c>
      <c r="LT75" s="4">
        <f t="shared" si="60"/>
        <v>0</v>
      </c>
      <c r="LU75" s="324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53"/>
      <c r="MD75" s="325"/>
      <c r="ME75" s="75"/>
      <c r="MF75" s="4"/>
      <c r="MG75" s="9"/>
      <c r="MH75" s="4"/>
      <c r="MI75" s="4">
        <f t="shared" si="63"/>
        <v>0</v>
      </c>
      <c r="MJ75" s="4">
        <f t="shared" si="64"/>
        <v>0</v>
      </c>
      <c r="MK75" s="347">
        <v>5.669999999999999</v>
      </c>
      <c r="ML75" s="92">
        <v>0</v>
      </c>
      <c r="MM75" s="114">
        <v>3.78</v>
      </c>
      <c r="MN75" s="348">
        <v>0</v>
      </c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9">
        <v>0</v>
      </c>
      <c r="NA75" s="4">
        <f t="shared" si="71"/>
        <v>0</v>
      </c>
      <c r="NB75" s="4">
        <f t="shared" si="72"/>
        <v>0</v>
      </c>
      <c r="NC75" s="302"/>
      <c r="ND75" s="302"/>
      <c r="NE75" s="302">
        <f t="shared" si="73"/>
        <v>0</v>
      </c>
      <c r="NF75" s="302">
        <f t="shared" si="74"/>
        <v>0</v>
      </c>
      <c r="NG75" s="302"/>
      <c r="NH75" s="302"/>
      <c r="NI75" s="302">
        <f t="shared" si="75"/>
        <v>0</v>
      </c>
      <c r="NJ75" s="302">
        <f t="shared" si="76"/>
        <v>0</v>
      </c>
      <c r="NK75" s="297"/>
      <c r="NL75" s="302"/>
      <c r="NM75" s="302">
        <f t="shared" si="77"/>
        <v>0</v>
      </c>
      <c r="NN75" s="302">
        <f t="shared" si="78"/>
        <v>0</v>
      </c>
      <c r="NO75" s="74">
        <v>3.67</v>
      </c>
      <c r="NP75" s="74"/>
      <c r="NQ75" s="74">
        <v>0</v>
      </c>
      <c r="NR75" s="74"/>
      <c r="NS75" s="74">
        <v>0</v>
      </c>
      <c r="NT75" s="74"/>
      <c r="NU75" s="361">
        <v>2</v>
      </c>
      <c r="NV75" s="361"/>
      <c r="NW75" s="4">
        <f t="shared" si="79"/>
        <v>5.67</v>
      </c>
      <c r="NX75" s="4">
        <f t="shared" ref="NX75:NX106" si="119">NP75+NR75+NT75</f>
        <v>0</v>
      </c>
      <c r="NY75" s="74">
        <v>10</v>
      </c>
      <c r="NZ75" s="74"/>
      <c r="OA75" s="360">
        <v>4.66</v>
      </c>
      <c r="OB75" s="74"/>
      <c r="OC75" s="360">
        <v>2</v>
      </c>
      <c r="OD75" s="74"/>
      <c r="OE75" s="74">
        <v>1</v>
      </c>
      <c r="OF75" s="74"/>
      <c r="OG75" s="4">
        <f t="shared" si="80"/>
        <v>17.66</v>
      </c>
      <c r="OH75" s="4">
        <f t="shared" si="81"/>
        <v>0</v>
      </c>
      <c r="OI75" s="196">
        <v>2.02</v>
      </c>
      <c r="OJ75" s="302"/>
      <c r="OK75" s="354">
        <v>0.7</v>
      </c>
      <c r="OL75" s="302"/>
      <c r="OM75" s="196">
        <v>0.75</v>
      </c>
      <c r="ON75" s="302"/>
      <c r="OO75" s="302">
        <f t="shared" si="82"/>
        <v>2.7199999999999998</v>
      </c>
      <c r="OP75" s="302">
        <f t="shared" si="83"/>
        <v>0</v>
      </c>
      <c r="OQ75" s="302"/>
      <c r="OR75" s="302"/>
      <c r="OS75" s="302">
        <f t="shared" ref="OS75:OS106" si="120">OQ75</f>
        <v>0</v>
      </c>
      <c r="OT75" s="302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/>
      <c r="AB76" s="285"/>
      <c r="AC76" s="8">
        <f t="shared" ref="AC76:AC106" si="124">Y76+AA76</f>
        <v>0</v>
      </c>
      <c r="AD76" s="8">
        <f t="shared" ref="AD76:AD106" si="125">Z76+AB76</f>
        <v>0</v>
      </c>
      <c r="AE76" s="71">
        <v>10</v>
      </c>
      <c r="AF76" s="71">
        <v>3</v>
      </c>
      <c r="AG76" s="71"/>
      <c r="AH76" s="71"/>
      <c r="AI76" s="122"/>
      <c r="AJ76" s="122"/>
      <c r="AK76" s="326">
        <v>60</v>
      </c>
      <c r="AL76" s="327">
        <v>18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70</v>
      </c>
      <c r="AV76" s="4">
        <f t="shared" si="109"/>
        <v>21</v>
      </c>
      <c r="AW76" s="78"/>
      <c r="AX76" s="78"/>
      <c r="AY76" s="316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5"/>
      <c r="BH76" s="296"/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8"/>
      <c r="CI76" s="91">
        <v>20.6</v>
      </c>
      <c r="CJ76" s="328">
        <v>6.5</v>
      </c>
      <c r="CK76" s="299"/>
      <c r="CL76" s="299"/>
      <c r="CM76" s="329">
        <v>5.15</v>
      </c>
      <c r="CN76" s="330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50">
        <v>247.40625</v>
      </c>
      <c r="CR76" s="300"/>
      <c r="CS76" s="300"/>
      <c r="CT76" s="301"/>
      <c r="CU76" s="351">
        <v>18.556701030927837</v>
      </c>
      <c r="CV76" s="302"/>
      <c r="CW76" s="352">
        <v>63.814432989690722</v>
      </c>
      <c r="CX76" s="301"/>
      <c r="CY76" s="301"/>
      <c r="CZ76" s="301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31">
        <v>42.371134020618562</v>
      </c>
      <c r="DL76" s="331">
        <v>14.123711340206187</v>
      </c>
      <c r="DM76" s="78">
        <f t="shared" ref="DM76:DM106" si="134">IF((DO76/0.97)&lt;DK76,(DO76/0.97),DK76)</f>
        <v>42.371134020618562</v>
      </c>
      <c r="DN76" s="78">
        <f t="shared" ref="DN76:DN106" si="135">IF((DP76/0.97)&lt;DL76,(DP76/0.97),DL76)</f>
        <v>14.123711340206187</v>
      </c>
      <c r="DO76" s="331">
        <v>41.1</v>
      </c>
      <c r="DP76" s="331">
        <v>13.700000000000001</v>
      </c>
      <c r="DQ76" s="332"/>
      <c r="DR76" s="332"/>
      <c r="DS76" s="8"/>
      <c r="DT76" s="8"/>
      <c r="DU76" s="303"/>
      <c r="DV76" s="304"/>
      <c r="DW76" s="304"/>
      <c r="DX76" s="304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3">
        <v>40.21</v>
      </c>
      <c r="EH76" s="334">
        <v>10.0525</v>
      </c>
      <c r="EI76" s="94">
        <v>154.63917525773195</v>
      </c>
      <c r="EJ76" s="94">
        <v>38.659793814432987</v>
      </c>
      <c r="EK76" s="329">
        <v>53.608247422680414</v>
      </c>
      <c r="EL76" s="335">
        <v>13.402061855670103</v>
      </c>
      <c r="EM76" s="336"/>
      <c r="EN76" s="336"/>
      <c r="EO76" s="336"/>
      <c r="EP76" s="336"/>
      <c r="EQ76" s="8">
        <f t="shared" ref="EQ76:EQ106" si="137">EE76+EG76+EI76+EK76+EM76+EO76</f>
        <v>248.45742268041238</v>
      </c>
      <c r="ER76" s="8">
        <f t="shared" ref="ER76:ER106" si="138">EF76+EH76+EJ76+EL76</f>
        <v>62.114355670103095</v>
      </c>
      <c r="ES76" s="302"/>
      <c r="ET76" s="302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3">
        <v>25</v>
      </c>
      <c r="FB76" s="337">
        <v>0</v>
      </c>
      <c r="FC76" s="114">
        <v>26</v>
      </c>
      <c r="FD76" s="330">
        <v>0</v>
      </c>
      <c r="FE76" s="8"/>
      <c r="FF76" s="8"/>
      <c r="FG76" s="306"/>
      <c r="FH76" s="307"/>
      <c r="FI76" s="8"/>
      <c r="FJ76" s="8"/>
      <c r="FK76" s="8"/>
      <c r="FL76" s="8"/>
      <c r="FM76" s="330"/>
      <c r="FN76" s="330"/>
      <c r="FO76" s="4"/>
      <c r="FP76" s="8"/>
      <c r="FQ76" s="308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9"/>
      <c r="GJ76" s="309"/>
      <c r="GK76" s="297"/>
      <c r="GL76" s="297"/>
      <c r="GM76" s="310"/>
      <c r="GN76" s="311"/>
      <c r="GO76" s="299"/>
      <c r="GP76" s="312"/>
      <c r="GQ76" s="312"/>
      <c r="GR76" s="312"/>
      <c r="GS76" s="311"/>
      <c r="GT76" s="311"/>
      <c r="GU76" s="311"/>
      <c r="GV76" s="311"/>
      <c r="GW76" s="311"/>
      <c r="GX76" s="311"/>
      <c r="GY76" s="311"/>
      <c r="GZ76" s="311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4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5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3.3</v>
      </c>
      <c r="HZ76" s="338">
        <v>0.82499999999999996</v>
      </c>
      <c r="IA76" s="313"/>
      <c r="IB76" s="305"/>
      <c r="IC76" s="340">
        <v>12</v>
      </c>
      <c r="ID76" s="130">
        <v>3</v>
      </c>
      <c r="IE76" s="314"/>
      <c r="IF76" s="314"/>
      <c r="IG76" s="8">
        <f t="shared" si="84"/>
        <v>15.3</v>
      </c>
      <c r="IH76" s="8">
        <f t="shared" ref="IH76:IH106" si="151">HX76+HZ76+IB76+ID76+IF76</f>
        <v>3.8250000000000002</v>
      </c>
      <c r="II76" s="8"/>
      <c r="IJ76" s="8"/>
      <c r="IK76" s="8"/>
      <c r="IL76" s="8"/>
      <c r="IM76" s="4"/>
      <c r="IN76" s="304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5"/>
      <c r="JD76" s="285"/>
      <c r="JE76" s="8">
        <f t="shared" ref="JE76:JE106" si="152">IY76+JA76+JC76</f>
        <v>10.31</v>
      </c>
      <c r="JF76" s="8">
        <f t="shared" ref="JF76:JF106" si="153">IZ76+JB76+JD76</f>
        <v>0</v>
      </c>
      <c r="JG76" s="338">
        <v>6.4991000000000003</v>
      </c>
      <c r="JH76" s="338">
        <v>1</v>
      </c>
      <c r="JI76" s="338">
        <v>6.4991000000000003</v>
      </c>
      <c r="JJ76" s="338">
        <v>1</v>
      </c>
      <c r="JK76" s="338">
        <v>51.55</v>
      </c>
      <c r="JL76" s="338">
        <v>11</v>
      </c>
      <c r="JM76" s="91">
        <v>18</v>
      </c>
      <c r="JN76" s="338">
        <v>4</v>
      </c>
      <c r="JO76" s="91">
        <v>0</v>
      </c>
      <c r="JP76" s="338">
        <v>0</v>
      </c>
      <c r="JQ76" s="71">
        <v>0</v>
      </c>
      <c r="JR76" s="285">
        <v>0</v>
      </c>
      <c r="JS76" s="8"/>
      <c r="JT76" s="8"/>
      <c r="JU76" s="8">
        <f t="shared" ref="JU76:JU106" si="154">JG76+JI76+JK76+JM76+JO76+JQ76+JS76</f>
        <v>82.548199999999994</v>
      </c>
      <c r="JV76" s="8">
        <f t="shared" ref="JV76:JV106" si="155">JH76+JJ76+JL76+JN76+JP76+JR76+JT76</f>
        <v>17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9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41">
        <v>24.38</v>
      </c>
      <c r="LJ76" s="342">
        <v>0</v>
      </c>
      <c r="LK76" s="343">
        <v>24.02</v>
      </c>
      <c r="LL76" s="344">
        <v>0</v>
      </c>
      <c r="LM76" s="343">
        <v>6.6</v>
      </c>
      <c r="LN76" s="346">
        <v>0</v>
      </c>
      <c r="LO76" s="75"/>
      <c r="LP76" s="362"/>
      <c r="LQ76" s="323"/>
      <c r="LR76" s="323"/>
      <c r="LS76" s="4">
        <f t="shared" ref="LS76:LS106" si="167">LM76+LK76+LI76+LO76</f>
        <v>55</v>
      </c>
      <c r="LT76" s="4">
        <f t="shared" ref="LT76:LT106" si="168">LN76+LL76+LJ76+LR76</f>
        <v>0</v>
      </c>
      <c r="LU76" s="324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53"/>
      <c r="MD76" s="325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47">
        <v>4.71</v>
      </c>
      <c r="ML76" s="92">
        <v>0</v>
      </c>
      <c r="MM76" s="114">
        <v>3.14</v>
      </c>
      <c r="MN76" s="348">
        <v>0</v>
      </c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9">
        <v>0</v>
      </c>
      <c r="NA76" s="4">
        <f t="shared" ref="NA76:NA106" si="179">MY76</f>
        <v>0</v>
      </c>
      <c r="NB76" s="4">
        <f t="shared" ref="NB76:NB106" si="180">MZ76</f>
        <v>0</v>
      </c>
      <c r="NC76" s="302"/>
      <c r="ND76" s="302"/>
      <c r="NE76" s="302">
        <f t="shared" ref="NE76:NE106" si="181">NC76</f>
        <v>0</v>
      </c>
      <c r="NF76" s="302">
        <f t="shared" ref="NF76:NF106" si="182">ND76</f>
        <v>0</v>
      </c>
      <c r="NG76" s="302"/>
      <c r="NH76" s="302"/>
      <c r="NI76" s="302">
        <f t="shared" ref="NI76:NI106" si="183">NG76</f>
        <v>0</v>
      </c>
      <c r="NJ76" s="302">
        <f t="shared" ref="NJ76:NJ106" si="184">NH76</f>
        <v>0</v>
      </c>
      <c r="NK76" s="297"/>
      <c r="NL76" s="302"/>
      <c r="NM76" s="302">
        <f t="shared" ref="NM76:NM106" si="185">NK76</f>
        <v>0</v>
      </c>
      <c r="NN76" s="302">
        <f t="shared" ref="NN76:NN106" si="186">NL76</f>
        <v>0</v>
      </c>
      <c r="NO76" s="74">
        <v>3.67</v>
      </c>
      <c r="NP76" s="74"/>
      <c r="NQ76" s="74">
        <v>0</v>
      </c>
      <c r="NR76" s="74"/>
      <c r="NS76" s="74">
        <v>0</v>
      </c>
      <c r="NT76" s="74"/>
      <c r="NU76" s="361">
        <v>2</v>
      </c>
      <c r="NV76" s="361"/>
      <c r="NW76" s="4">
        <f t="shared" ref="NW76:NW106" si="187">NO76+NQ76+NS76+NU76</f>
        <v>5.67</v>
      </c>
      <c r="NX76" s="4">
        <f t="shared" si="119"/>
        <v>0</v>
      </c>
      <c r="NY76" s="74">
        <v>10</v>
      </c>
      <c r="NZ76" s="74"/>
      <c r="OA76" s="360">
        <v>4.0199999999999996</v>
      </c>
      <c r="OB76" s="74"/>
      <c r="OC76" s="360">
        <v>1.72</v>
      </c>
      <c r="OD76" s="74"/>
      <c r="OE76" s="74">
        <v>0.86</v>
      </c>
      <c r="OF76" s="74"/>
      <c r="OG76" s="4">
        <f t="shared" ref="OG76:OG106" si="188">NY76+OA76+OC76+OE76</f>
        <v>16.600000000000001</v>
      </c>
      <c r="OH76" s="4">
        <f t="shared" ref="OH76:OH106" si="189">NZ76+OB76+OD76+OF76</f>
        <v>0</v>
      </c>
      <c r="OI76" s="196">
        <v>1.52</v>
      </c>
      <c r="OJ76" s="302"/>
      <c r="OK76" s="354">
        <v>0.52</v>
      </c>
      <c r="OL76" s="302"/>
      <c r="OM76" s="196">
        <v>0.56999999999999995</v>
      </c>
      <c r="ON76" s="302"/>
      <c r="OO76" s="302">
        <f t="shared" ref="OO76:OO106" si="190">OI76+OK76</f>
        <v>2.04</v>
      </c>
      <c r="OP76" s="302">
        <f t="shared" ref="OP76:OP106" si="191">OJ76+OL76</f>
        <v>0</v>
      </c>
      <c r="OQ76" s="302"/>
      <c r="OR76" s="302"/>
      <c r="OS76" s="302">
        <f t="shared" si="120"/>
        <v>0</v>
      </c>
      <c r="OT76" s="302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/>
      <c r="AB77" s="285"/>
      <c r="AC77" s="8">
        <f t="shared" si="124"/>
        <v>0</v>
      </c>
      <c r="AD77" s="8">
        <f t="shared" si="125"/>
        <v>0</v>
      </c>
      <c r="AE77" s="71">
        <v>10</v>
      </c>
      <c r="AF77" s="71">
        <v>3</v>
      </c>
      <c r="AG77" s="71"/>
      <c r="AH77" s="71"/>
      <c r="AI77" s="122"/>
      <c r="AJ77" s="122"/>
      <c r="AK77" s="326">
        <v>60</v>
      </c>
      <c r="AL77" s="327">
        <v>18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70</v>
      </c>
      <c r="AV77" s="4">
        <f t="shared" si="109"/>
        <v>21</v>
      </c>
      <c r="AW77" s="78"/>
      <c r="AX77" s="78"/>
      <c r="AY77" s="316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5"/>
      <c r="BH77" s="296"/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8"/>
      <c r="CI77" s="91">
        <v>20.6</v>
      </c>
      <c r="CJ77" s="328">
        <v>6.5</v>
      </c>
      <c r="CK77" s="299"/>
      <c r="CL77" s="299"/>
      <c r="CM77" s="329">
        <v>5.15</v>
      </c>
      <c r="CN77" s="330">
        <v>1.5</v>
      </c>
      <c r="CO77" s="8">
        <f t="shared" si="128"/>
        <v>25.75</v>
      </c>
      <c r="CP77" s="8">
        <f t="shared" si="129"/>
        <v>8</v>
      </c>
      <c r="CQ77" s="350">
        <v>247.40625</v>
      </c>
      <c r="CR77" s="300"/>
      <c r="CS77" s="300"/>
      <c r="CT77" s="301"/>
      <c r="CU77" s="351">
        <v>18.556701030927837</v>
      </c>
      <c r="CV77" s="302"/>
      <c r="CW77" s="352">
        <v>63.814432989690722</v>
      </c>
      <c r="CX77" s="301"/>
      <c r="CY77" s="301"/>
      <c r="CZ77" s="301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31">
        <v>42.371134020618562</v>
      </c>
      <c r="DL77" s="331">
        <v>14.123711340206187</v>
      </c>
      <c r="DM77" s="78">
        <f t="shared" si="134"/>
        <v>42.371134020618562</v>
      </c>
      <c r="DN77" s="78">
        <f t="shared" si="135"/>
        <v>14.123711340206187</v>
      </c>
      <c r="DO77" s="331">
        <v>41.1</v>
      </c>
      <c r="DP77" s="331">
        <v>13.700000000000001</v>
      </c>
      <c r="DQ77" s="332"/>
      <c r="DR77" s="332"/>
      <c r="DS77" s="8"/>
      <c r="DT77" s="8"/>
      <c r="DU77" s="303"/>
      <c r="DV77" s="304"/>
      <c r="DW77" s="304"/>
      <c r="DX77" s="304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3">
        <v>40.21</v>
      </c>
      <c r="EH77" s="334">
        <v>10.0525</v>
      </c>
      <c r="EI77" s="94">
        <v>154.63917525773195</v>
      </c>
      <c r="EJ77" s="94">
        <v>38.659793814432987</v>
      </c>
      <c r="EK77" s="329">
        <v>53.608247422680414</v>
      </c>
      <c r="EL77" s="335">
        <v>13.402061855670103</v>
      </c>
      <c r="EM77" s="336"/>
      <c r="EN77" s="336"/>
      <c r="EO77" s="336"/>
      <c r="EP77" s="336"/>
      <c r="EQ77" s="8">
        <f t="shared" si="137"/>
        <v>248.45742268041238</v>
      </c>
      <c r="ER77" s="8">
        <f t="shared" si="138"/>
        <v>62.114355670103095</v>
      </c>
      <c r="ES77" s="302"/>
      <c r="ET77" s="302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3">
        <v>25</v>
      </c>
      <c r="FB77" s="337">
        <v>0</v>
      </c>
      <c r="FC77" s="114">
        <v>26</v>
      </c>
      <c r="FD77" s="330">
        <v>0</v>
      </c>
      <c r="FE77" s="8"/>
      <c r="FF77" s="8"/>
      <c r="FG77" s="306"/>
      <c r="FH77" s="307"/>
      <c r="FI77" s="8"/>
      <c r="FJ77" s="8"/>
      <c r="FK77" s="8"/>
      <c r="FL77" s="8"/>
      <c r="FM77" s="330"/>
      <c r="FN77" s="330"/>
      <c r="FO77" s="4"/>
      <c r="FP77" s="8"/>
      <c r="FQ77" s="308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9"/>
      <c r="GJ77" s="309"/>
      <c r="GK77" s="297"/>
      <c r="GL77" s="297"/>
      <c r="GM77" s="310"/>
      <c r="GN77" s="311"/>
      <c r="GO77" s="299"/>
      <c r="GP77" s="312"/>
      <c r="GQ77" s="312"/>
      <c r="GR77" s="312"/>
      <c r="GS77" s="311"/>
      <c r="GT77" s="311"/>
      <c r="GU77" s="311"/>
      <c r="GV77" s="311"/>
      <c r="GW77" s="311"/>
      <c r="GX77" s="311"/>
      <c r="GY77" s="311"/>
      <c r="GZ77" s="311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4"/>
      <c r="HO77" s="8">
        <f t="shared" si="147"/>
        <v>0</v>
      </c>
      <c r="HP77" s="8">
        <f t="shared" si="148"/>
        <v>0</v>
      </c>
      <c r="HQ77" s="91">
        <v>400</v>
      </c>
      <c r="HR77" s="285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3.3</v>
      </c>
      <c r="HZ77" s="338">
        <v>0.82499999999999996</v>
      </c>
      <c r="IA77" s="313"/>
      <c r="IB77" s="305"/>
      <c r="IC77" s="340">
        <v>12</v>
      </c>
      <c r="ID77" s="130">
        <v>3</v>
      </c>
      <c r="IE77" s="314"/>
      <c r="IF77" s="314"/>
      <c r="IG77" s="8">
        <f t="shared" ref="IG77:IG106" si="192">HW77+HY77+IA77+IC77+IE77</f>
        <v>15.3</v>
      </c>
      <c r="IH77" s="8">
        <f t="shared" si="151"/>
        <v>3.8250000000000002</v>
      </c>
      <c r="II77" s="8"/>
      <c r="IJ77" s="8"/>
      <c r="IK77" s="8"/>
      <c r="IL77" s="8"/>
      <c r="IM77" s="4"/>
      <c r="IN77" s="304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5"/>
      <c r="JD77" s="285"/>
      <c r="JE77" s="8">
        <f t="shared" si="152"/>
        <v>10.31</v>
      </c>
      <c r="JF77" s="8">
        <f t="shared" si="153"/>
        <v>0</v>
      </c>
      <c r="JG77" s="338">
        <v>6.4991000000000003</v>
      </c>
      <c r="JH77" s="338">
        <v>1</v>
      </c>
      <c r="JI77" s="338">
        <v>6.4991000000000003</v>
      </c>
      <c r="JJ77" s="338">
        <v>1</v>
      </c>
      <c r="JK77" s="338">
        <v>51.55</v>
      </c>
      <c r="JL77" s="338">
        <v>11</v>
      </c>
      <c r="JM77" s="91">
        <v>18</v>
      </c>
      <c r="JN77" s="338">
        <v>4</v>
      </c>
      <c r="JO77" s="91">
        <v>0</v>
      </c>
      <c r="JP77" s="338">
        <v>0</v>
      </c>
      <c r="JQ77" s="71">
        <v>0</v>
      </c>
      <c r="JR77" s="285">
        <v>0</v>
      </c>
      <c r="JS77" s="8"/>
      <c r="JT77" s="8"/>
      <c r="JU77" s="8">
        <f t="shared" si="154"/>
        <v>82.548199999999994</v>
      </c>
      <c r="JV77" s="8">
        <f t="shared" si="155"/>
        <v>17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9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41">
        <v>24.38</v>
      </c>
      <c r="LJ77" s="342">
        <v>0</v>
      </c>
      <c r="LK77" s="343">
        <v>24.02</v>
      </c>
      <c r="LL77" s="344">
        <v>0</v>
      </c>
      <c r="LM77" s="343">
        <v>6.6</v>
      </c>
      <c r="LN77" s="346">
        <v>0</v>
      </c>
      <c r="LO77" s="75"/>
      <c r="LP77" s="362"/>
      <c r="LQ77" s="323"/>
      <c r="LR77" s="323"/>
      <c r="LS77" s="4">
        <f t="shared" si="167"/>
        <v>55</v>
      </c>
      <c r="LT77" s="4">
        <f t="shared" si="168"/>
        <v>0</v>
      </c>
      <c r="LU77" s="324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53"/>
      <c r="MD77" s="325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47">
        <v>3.87</v>
      </c>
      <c r="ML77" s="92">
        <v>0</v>
      </c>
      <c r="MM77" s="114">
        <v>2.58</v>
      </c>
      <c r="MN77" s="348">
        <v>0</v>
      </c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9">
        <v>0</v>
      </c>
      <c r="NA77" s="4">
        <f t="shared" si="179"/>
        <v>0</v>
      </c>
      <c r="NB77" s="4">
        <f t="shared" si="180"/>
        <v>0</v>
      </c>
      <c r="NC77" s="302"/>
      <c r="ND77" s="302"/>
      <c r="NE77" s="302">
        <f t="shared" si="181"/>
        <v>0</v>
      </c>
      <c r="NF77" s="302">
        <f t="shared" si="182"/>
        <v>0</v>
      </c>
      <c r="NG77" s="302"/>
      <c r="NH77" s="302"/>
      <c r="NI77" s="302">
        <f t="shared" si="183"/>
        <v>0</v>
      </c>
      <c r="NJ77" s="302">
        <f t="shared" si="184"/>
        <v>0</v>
      </c>
      <c r="NK77" s="297"/>
      <c r="NL77" s="302"/>
      <c r="NM77" s="302">
        <f t="shared" si="185"/>
        <v>0</v>
      </c>
      <c r="NN77" s="302">
        <f t="shared" si="186"/>
        <v>0</v>
      </c>
      <c r="NO77" s="74">
        <v>3.67</v>
      </c>
      <c r="NP77" s="74"/>
      <c r="NQ77" s="74">
        <v>0</v>
      </c>
      <c r="NR77" s="74"/>
      <c r="NS77" s="74">
        <v>0</v>
      </c>
      <c r="NT77" s="74"/>
      <c r="NU77" s="361">
        <v>2</v>
      </c>
      <c r="NV77" s="361"/>
      <c r="NW77" s="4">
        <f t="shared" si="187"/>
        <v>5.67</v>
      </c>
      <c r="NX77" s="4">
        <f t="shared" si="119"/>
        <v>0</v>
      </c>
      <c r="NY77" s="74">
        <v>10</v>
      </c>
      <c r="NZ77" s="74"/>
      <c r="OA77" s="360">
        <v>2.65</v>
      </c>
      <c r="OB77" s="74"/>
      <c r="OC77" s="360">
        <v>1.1299999999999999</v>
      </c>
      <c r="OD77" s="74"/>
      <c r="OE77" s="74">
        <v>0.56000000000000005</v>
      </c>
      <c r="OF77" s="74"/>
      <c r="OG77" s="4">
        <f t="shared" si="188"/>
        <v>14.340000000000002</v>
      </c>
      <c r="OH77" s="4">
        <f t="shared" si="189"/>
        <v>0</v>
      </c>
      <c r="OI77" s="196">
        <v>1.25</v>
      </c>
      <c r="OJ77" s="302"/>
      <c r="OK77" s="354">
        <v>0.43</v>
      </c>
      <c r="OL77" s="302"/>
      <c r="OM77" s="196">
        <v>0.47</v>
      </c>
      <c r="ON77" s="302"/>
      <c r="OO77" s="302">
        <f t="shared" si="190"/>
        <v>1.68</v>
      </c>
      <c r="OP77" s="302">
        <f t="shared" si="191"/>
        <v>0</v>
      </c>
      <c r="OQ77" s="302"/>
      <c r="OR77" s="302"/>
      <c r="OS77" s="302">
        <f t="shared" si="120"/>
        <v>0</v>
      </c>
      <c r="OT77" s="302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/>
      <c r="AB78" s="285"/>
      <c r="AC78" s="8">
        <f t="shared" si="124"/>
        <v>0</v>
      </c>
      <c r="AD78" s="8">
        <f t="shared" si="125"/>
        <v>0</v>
      </c>
      <c r="AE78" s="71">
        <v>10</v>
      </c>
      <c r="AF78" s="71">
        <v>3</v>
      </c>
      <c r="AG78" s="71"/>
      <c r="AH78" s="71"/>
      <c r="AI78" s="122"/>
      <c r="AJ78" s="122"/>
      <c r="AK78" s="326">
        <v>60</v>
      </c>
      <c r="AL78" s="327">
        <v>18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70</v>
      </c>
      <c r="AV78" s="4">
        <f t="shared" si="109"/>
        <v>21</v>
      </c>
      <c r="AW78" s="78"/>
      <c r="AX78" s="78"/>
      <c r="AY78" s="316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5"/>
      <c r="BH78" s="296"/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8"/>
      <c r="CI78" s="91">
        <v>20.6</v>
      </c>
      <c r="CJ78" s="328">
        <v>6.5</v>
      </c>
      <c r="CK78" s="299"/>
      <c r="CL78" s="299"/>
      <c r="CM78" s="329">
        <v>5.15</v>
      </c>
      <c r="CN78" s="330">
        <v>1.5</v>
      </c>
      <c r="CO78" s="8">
        <f t="shared" si="128"/>
        <v>25.75</v>
      </c>
      <c r="CP78" s="8">
        <f t="shared" si="129"/>
        <v>8</v>
      </c>
      <c r="CQ78" s="350">
        <v>247.40625</v>
      </c>
      <c r="CR78" s="300"/>
      <c r="CS78" s="300"/>
      <c r="CT78" s="301"/>
      <c r="CU78" s="351">
        <v>18.556701030927837</v>
      </c>
      <c r="CV78" s="302"/>
      <c r="CW78" s="352">
        <v>63.814432989690722</v>
      </c>
      <c r="CX78" s="301"/>
      <c r="CY78" s="301"/>
      <c r="CZ78" s="301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31">
        <v>42.371134020618562</v>
      </c>
      <c r="DL78" s="331">
        <v>14.123711340206187</v>
      </c>
      <c r="DM78" s="78">
        <f t="shared" si="134"/>
        <v>42.371134020618562</v>
      </c>
      <c r="DN78" s="78">
        <f t="shared" si="135"/>
        <v>14.123711340206187</v>
      </c>
      <c r="DO78" s="331">
        <v>41.1</v>
      </c>
      <c r="DP78" s="331">
        <v>13.700000000000001</v>
      </c>
      <c r="DQ78" s="332"/>
      <c r="DR78" s="332"/>
      <c r="DS78" s="8"/>
      <c r="DT78" s="8"/>
      <c r="DU78" s="303"/>
      <c r="DV78" s="304"/>
      <c r="DW78" s="304"/>
      <c r="DX78" s="304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3">
        <v>40.21</v>
      </c>
      <c r="EH78" s="334">
        <v>10.0525</v>
      </c>
      <c r="EI78" s="94">
        <v>154.63917525773195</v>
      </c>
      <c r="EJ78" s="94">
        <v>38.659793814432987</v>
      </c>
      <c r="EK78" s="329">
        <v>53.608247422680414</v>
      </c>
      <c r="EL78" s="335">
        <v>13.402061855670103</v>
      </c>
      <c r="EM78" s="336"/>
      <c r="EN78" s="336"/>
      <c r="EO78" s="336"/>
      <c r="EP78" s="336"/>
      <c r="EQ78" s="8">
        <f t="shared" si="137"/>
        <v>248.45742268041238</v>
      </c>
      <c r="ER78" s="8">
        <f t="shared" si="138"/>
        <v>62.114355670103095</v>
      </c>
      <c r="ES78" s="302"/>
      <c r="ET78" s="302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3">
        <v>25</v>
      </c>
      <c r="FB78" s="337">
        <v>0</v>
      </c>
      <c r="FC78" s="114">
        <v>26</v>
      </c>
      <c r="FD78" s="330">
        <v>0</v>
      </c>
      <c r="FE78" s="8"/>
      <c r="FF78" s="8"/>
      <c r="FG78" s="306"/>
      <c r="FH78" s="307"/>
      <c r="FI78" s="8"/>
      <c r="FJ78" s="8"/>
      <c r="FK78" s="8"/>
      <c r="FL78" s="8"/>
      <c r="FM78" s="330"/>
      <c r="FN78" s="330"/>
      <c r="FO78" s="4"/>
      <c r="FP78" s="8"/>
      <c r="FQ78" s="308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9"/>
      <c r="GJ78" s="309"/>
      <c r="GK78" s="297"/>
      <c r="GL78" s="297"/>
      <c r="GM78" s="310"/>
      <c r="GN78" s="311"/>
      <c r="GO78" s="299"/>
      <c r="GP78" s="312"/>
      <c r="GQ78" s="312"/>
      <c r="GR78" s="312"/>
      <c r="GS78" s="311"/>
      <c r="GT78" s="311"/>
      <c r="GU78" s="311"/>
      <c r="GV78" s="311"/>
      <c r="GW78" s="311"/>
      <c r="GX78" s="311"/>
      <c r="GY78" s="311"/>
      <c r="GZ78" s="311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4"/>
      <c r="HO78" s="8">
        <f t="shared" si="147"/>
        <v>0</v>
      </c>
      <c r="HP78" s="8">
        <f t="shared" si="148"/>
        <v>0</v>
      </c>
      <c r="HQ78" s="91">
        <v>400</v>
      </c>
      <c r="HR78" s="285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3.3</v>
      </c>
      <c r="HZ78" s="338">
        <v>0.82499999999999996</v>
      </c>
      <c r="IA78" s="313"/>
      <c r="IB78" s="305"/>
      <c r="IC78" s="340">
        <v>12</v>
      </c>
      <c r="ID78" s="130">
        <v>3</v>
      </c>
      <c r="IE78" s="314"/>
      <c r="IF78" s="314"/>
      <c r="IG78" s="8">
        <f t="shared" si="192"/>
        <v>15.3</v>
      </c>
      <c r="IH78" s="8">
        <f t="shared" si="151"/>
        <v>3.8250000000000002</v>
      </c>
      <c r="II78" s="8"/>
      <c r="IJ78" s="8"/>
      <c r="IK78" s="8"/>
      <c r="IL78" s="8"/>
      <c r="IM78" s="4"/>
      <c r="IN78" s="304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5"/>
      <c r="JD78" s="285"/>
      <c r="JE78" s="8">
        <f t="shared" si="152"/>
        <v>10.31</v>
      </c>
      <c r="JF78" s="8">
        <f t="shared" si="153"/>
        <v>0</v>
      </c>
      <c r="JG78" s="338">
        <v>6.4991000000000003</v>
      </c>
      <c r="JH78" s="338">
        <v>1</v>
      </c>
      <c r="JI78" s="338">
        <v>6.4991000000000003</v>
      </c>
      <c r="JJ78" s="338">
        <v>1</v>
      </c>
      <c r="JK78" s="338">
        <v>51.55</v>
      </c>
      <c r="JL78" s="338">
        <v>11</v>
      </c>
      <c r="JM78" s="91">
        <v>18</v>
      </c>
      <c r="JN78" s="338">
        <v>4</v>
      </c>
      <c r="JO78" s="91">
        <v>0</v>
      </c>
      <c r="JP78" s="338">
        <v>0</v>
      </c>
      <c r="JQ78" s="71">
        <v>0</v>
      </c>
      <c r="JR78" s="285">
        <v>0</v>
      </c>
      <c r="JS78" s="8"/>
      <c r="JT78" s="8"/>
      <c r="JU78" s="8">
        <f t="shared" si="154"/>
        <v>82.548199999999994</v>
      </c>
      <c r="JV78" s="8">
        <f t="shared" si="155"/>
        <v>17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9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41">
        <v>24.38</v>
      </c>
      <c r="LJ78" s="342">
        <v>0</v>
      </c>
      <c r="LK78" s="343">
        <v>24.02</v>
      </c>
      <c r="LL78" s="344">
        <v>0</v>
      </c>
      <c r="LM78" s="343">
        <v>6.6</v>
      </c>
      <c r="LN78" s="346">
        <v>0</v>
      </c>
      <c r="LO78" s="75"/>
      <c r="LP78" s="362"/>
      <c r="LQ78" s="323"/>
      <c r="LR78" s="323"/>
      <c r="LS78" s="4">
        <f t="shared" si="167"/>
        <v>55</v>
      </c>
      <c r="LT78" s="4">
        <f t="shared" si="168"/>
        <v>0</v>
      </c>
      <c r="LU78" s="324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53"/>
      <c r="MD78" s="325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47">
        <v>3</v>
      </c>
      <c r="ML78" s="92">
        <v>0</v>
      </c>
      <c r="MM78" s="114">
        <v>2</v>
      </c>
      <c r="MN78" s="348">
        <v>0</v>
      </c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9">
        <v>0</v>
      </c>
      <c r="NA78" s="4">
        <f t="shared" si="179"/>
        <v>0</v>
      </c>
      <c r="NB78" s="4">
        <f t="shared" si="180"/>
        <v>0</v>
      </c>
      <c r="NC78" s="302"/>
      <c r="ND78" s="302"/>
      <c r="NE78" s="302">
        <f t="shared" si="181"/>
        <v>0</v>
      </c>
      <c r="NF78" s="302">
        <f t="shared" si="182"/>
        <v>0</v>
      </c>
      <c r="NG78" s="302"/>
      <c r="NH78" s="302"/>
      <c r="NI78" s="302">
        <f t="shared" si="183"/>
        <v>0</v>
      </c>
      <c r="NJ78" s="302">
        <f t="shared" si="184"/>
        <v>0</v>
      </c>
      <c r="NK78" s="297"/>
      <c r="NL78" s="302"/>
      <c r="NM78" s="302">
        <f t="shared" si="185"/>
        <v>0</v>
      </c>
      <c r="NN78" s="302">
        <f t="shared" si="186"/>
        <v>0</v>
      </c>
      <c r="NO78" s="74">
        <v>3.46</v>
      </c>
      <c r="NP78" s="74"/>
      <c r="NQ78" s="74">
        <v>0</v>
      </c>
      <c r="NR78" s="74"/>
      <c r="NS78" s="74">
        <v>0</v>
      </c>
      <c r="NT78" s="74"/>
      <c r="NU78" s="361">
        <v>1.88</v>
      </c>
      <c r="NV78" s="361"/>
      <c r="NW78" s="4">
        <f t="shared" si="187"/>
        <v>5.34</v>
      </c>
      <c r="NX78" s="4">
        <f t="shared" si="119"/>
        <v>0</v>
      </c>
      <c r="NY78" s="74">
        <v>10</v>
      </c>
      <c r="NZ78" s="74"/>
      <c r="OA78" s="360">
        <v>1.43</v>
      </c>
      <c r="OB78" s="74"/>
      <c r="OC78" s="360">
        <v>0.61</v>
      </c>
      <c r="OD78" s="74"/>
      <c r="OE78" s="74">
        <v>0.3</v>
      </c>
      <c r="OF78" s="74"/>
      <c r="OG78" s="4">
        <f t="shared" si="188"/>
        <v>12.34</v>
      </c>
      <c r="OH78" s="4">
        <f t="shared" si="189"/>
        <v>0</v>
      </c>
      <c r="OI78" s="196">
        <v>1.26</v>
      </c>
      <c r="OJ78" s="302"/>
      <c r="OK78" s="354">
        <v>0.43</v>
      </c>
      <c r="OL78" s="302"/>
      <c r="OM78" s="196">
        <v>0.47</v>
      </c>
      <c r="ON78" s="302"/>
      <c r="OO78" s="302">
        <f t="shared" si="190"/>
        <v>1.69</v>
      </c>
      <c r="OP78" s="302">
        <f t="shared" si="191"/>
        <v>0</v>
      </c>
      <c r="OQ78" s="302"/>
      <c r="OR78" s="302"/>
      <c r="OS78" s="302">
        <f t="shared" si="120"/>
        <v>0</v>
      </c>
      <c r="OT78" s="302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/>
      <c r="AB79" s="285"/>
      <c r="AC79" s="8">
        <f t="shared" si="124"/>
        <v>0</v>
      </c>
      <c r="AD79" s="8">
        <f t="shared" si="125"/>
        <v>0</v>
      </c>
      <c r="AE79" s="71">
        <v>0</v>
      </c>
      <c r="AF79" s="71">
        <v>0</v>
      </c>
      <c r="AG79" s="71"/>
      <c r="AH79" s="71"/>
      <c r="AI79" s="122"/>
      <c r="AJ79" s="122"/>
      <c r="AK79" s="326">
        <v>85</v>
      </c>
      <c r="AL79" s="327">
        <v>25.5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85</v>
      </c>
      <c r="AV79" s="4">
        <f t="shared" si="109"/>
        <v>25.5</v>
      </c>
      <c r="AW79" s="78"/>
      <c r="AX79" s="78"/>
      <c r="AY79" s="316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5"/>
      <c r="BH79" s="296"/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8"/>
      <c r="CI79" s="91">
        <v>20.6</v>
      </c>
      <c r="CJ79" s="328">
        <v>6.5</v>
      </c>
      <c r="CK79" s="299"/>
      <c r="CL79" s="299"/>
      <c r="CM79" s="329">
        <v>5.15</v>
      </c>
      <c r="CN79" s="330">
        <v>1.5</v>
      </c>
      <c r="CO79" s="8">
        <f t="shared" si="128"/>
        <v>25.75</v>
      </c>
      <c r="CP79" s="8">
        <f t="shared" si="129"/>
        <v>8</v>
      </c>
      <c r="CQ79" s="350">
        <v>247.40625</v>
      </c>
      <c r="CR79" s="300"/>
      <c r="CS79" s="300"/>
      <c r="CT79" s="301"/>
      <c r="CU79" s="351">
        <v>18.556701030927837</v>
      </c>
      <c r="CV79" s="302"/>
      <c r="CW79" s="352">
        <v>63.814432989690722</v>
      </c>
      <c r="CX79" s="301"/>
      <c r="CY79" s="301"/>
      <c r="CZ79" s="301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31">
        <v>42.371134020618562</v>
      </c>
      <c r="DL79" s="331">
        <v>14.123711340206187</v>
      </c>
      <c r="DM79" s="78">
        <f t="shared" si="134"/>
        <v>42.371134020618562</v>
      </c>
      <c r="DN79" s="78">
        <f t="shared" si="135"/>
        <v>14.123711340206187</v>
      </c>
      <c r="DO79" s="331">
        <v>41.1</v>
      </c>
      <c r="DP79" s="331">
        <v>13.700000000000001</v>
      </c>
      <c r="DQ79" s="332"/>
      <c r="DR79" s="332"/>
      <c r="DS79" s="8"/>
      <c r="DT79" s="8"/>
      <c r="DU79" s="303"/>
      <c r="DV79" s="304"/>
      <c r="DW79" s="304"/>
      <c r="DX79" s="304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3">
        <v>40.21</v>
      </c>
      <c r="EH79" s="334">
        <v>10.0525</v>
      </c>
      <c r="EI79" s="94">
        <v>154.63917525773195</v>
      </c>
      <c r="EJ79" s="94">
        <v>38.659793814432987</v>
      </c>
      <c r="EK79" s="329">
        <v>53.608247422680414</v>
      </c>
      <c r="EL79" s="335">
        <v>13.402061855670103</v>
      </c>
      <c r="EM79" s="336"/>
      <c r="EN79" s="336"/>
      <c r="EO79" s="336"/>
      <c r="EP79" s="336"/>
      <c r="EQ79" s="8">
        <f t="shared" si="137"/>
        <v>248.45742268041238</v>
      </c>
      <c r="ER79" s="8">
        <f t="shared" si="138"/>
        <v>62.114355670103095</v>
      </c>
      <c r="ES79" s="302"/>
      <c r="ET79" s="302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3">
        <v>25</v>
      </c>
      <c r="FB79" s="337">
        <v>0</v>
      </c>
      <c r="FC79" s="114">
        <v>26</v>
      </c>
      <c r="FD79" s="330">
        <v>0</v>
      </c>
      <c r="FE79" s="8"/>
      <c r="FF79" s="8"/>
      <c r="FG79" s="306"/>
      <c r="FH79" s="307"/>
      <c r="FI79" s="8"/>
      <c r="FJ79" s="8"/>
      <c r="FK79" s="8"/>
      <c r="FL79" s="8"/>
      <c r="FM79" s="330"/>
      <c r="FN79" s="330"/>
      <c r="FO79" s="4"/>
      <c r="FP79" s="8"/>
      <c r="FQ79" s="308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9"/>
      <c r="GJ79" s="309"/>
      <c r="GK79" s="297"/>
      <c r="GL79" s="297"/>
      <c r="GM79" s="310"/>
      <c r="GN79" s="311"/>
      <c r="GO79" s="299"/>
      <c r="GP79" s="312"/>
      <c r="GQ79" s="312"/>
      <c r="GR79" s="312"/>
      <c r="GS79" s="311"/>
      <c r="GT79" s="311"/>
      <c r="GU79" s="311"/>
      <c r="GV79" s="311"/>
      <c r="GW79" s="311"/>
      <c r="GX79" s="311"/>
      <c r="GY79" s="311"/>
      <c r="GZ79" s="311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4"/>
      <c r="HO79" s="8">
        <f t="shared" si="147"/>
        <v>0</v>
      </c>
      <c r="HP79" s="8">
        <f t="shared" si="148"/>
        <v>0</v>
      </c>
      <c r="HQ79" s="91">
        <v>400</v>
      </c>
      <c r="HR79" s="285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3.3</v>
      </c>
      <c r="HZ79" s="338">
        <v>0.82499999999999996</v>
      </c>
      <c r="IA79" s="313"/>
      <c r="IB79" s="305"/>
      <c r="IC79" s="340">
        <v>12</v>
      </c>
      <c r="ID79" s="130">
        <v>3</v>
      </c>
      <c r="IE79" s="314"/>
      <c r="IF79" s="314"/>
      <c r="IG79" s="8">
        <f t="shared" si="192"/>
        <v>15.3</v>
      </c>
      <c r="IH79" s="8">
        <f t="shared" si="151"/>
        <v>3.8250000000000002</v>
      </c>
      <c r="II79" s="8"/>
      <c r="IJ79" s="8"/>
      <c r="IK79" s="8"/>
      <c r="IL79" s="8"/>
      <c r="IM79" s="4"/>
      <c r="IN79" s="304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5"/>
      <c r="JD79" s="285"/>
      <c r="JE79" s="8">
        <f t="shared" si="152"/>
        <v>10.31</v>
      </c>
      <c r="JF79" s="8">
        <f t="shared" si="153"/>
        <v>0</v>
      </c>
      <c r="JG79" s="338">
        <v>6.4991000000000003</v>
      </c>
      <c r="JH79" s="338">
        <v>1</v>
      </c>
      <c r="JI79" s="338">
        <v>6.4991000000000003</v>
      </c>
      <c r="JJ79" s="338">
        <v>1</v>
      </c>
      <c r="JK79" s="338">
        <v>51.55</v>
      </c>
      <c r="JL79" s="338">
        <v>11</v>
      </c>
      <c r="JM79" s="91">
        <v>18</v>
      </c>
      <c r="JN79" s="338">
        <v>4</v>
      </c>
      <c r="JO79" s="91">
        <v>0</v>
      </c>
      <c r="JP79" s="338">
        <v>0</v>
      </c>
      <c r="JQ79" s="71">
        <v>0</v>
      </c>
      <c r="JR79" s="285">
        <v>0</v>
      </c>
      <c r="JS79" s="8"/>
      <c r="JT79" s="8"/>
      <c r="JU79" s="8">
        <f t="shared" si="154"/>
        <v>82.548199999999994</v>
      </c>
      <c r="JV79" s="8">
        <f t="shared" si="155"/>
        <v>17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9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41">
        <v>24.38</v>
      </c>
      <c r="LJ79" s="342">
        <v>0</v>
      </c>
      <c r="LK79" s="343">
        <v>24.02</v>
      </c>
      <c r="LL79" s="344">
        <v>0</v>
      </c>
      <c r="LM79" s="343">
        <v>6.6</v>
      </c>
      <c r="LN79" s="346">
        <v>0</v>
      </c>
      <c r="LO79" s="75"/>
      <c r="LP79" s="362"/>
      <c r="LQ79" s="323"/>
      <c r="LR79" s="323"/>
      <c r="LS79" s="4">
        <f t="shared" si="167"/>
        <v>55</v>
      </c>
      <c r="LT79" s="4">
        <f t="shared" si="168"/>
        <v>0</v>
      </c>
      <c r="LU79" s="324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53"/>
      <c r="MD79" s="325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47">
        <v>2.4</v>
      </c>
      <c r="ML79" s="92">
        <v>0</v>
      </c>
      <c r="MM79" s="114">
        <v>1.6</v>
      </c>
      <c r="MN79" s="348">
        <v>0</v>
      </c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9">
        <v>0</v>
      </c>
      <c r="NA79" s="4">
        <f t="shared" si="179"/>
        <v>0</v>
      </c>
      <c r="NB79" s="4">
        <f t="shared" si="180"/>
        <v>0</v>
      </c>
      <c r="NC79" s="302"/>
      <c r="ND79" s="302"/>
      <c r="NE79" s="302">
        <f t="shared" si="181"/>
        <v>0</v>
      </c>
      <c r="NF79" s="302">
        <f t="shared" si="182"/>
        <v>0</v>
      </c>
      <c r="NG79" s="302"/>
      <c r="NH79" s="302"/>
      <c r="NI79" s="302">
        <f t="shared" si="183"/>
        <v>0</v>
      </c>
      <c r="NJ79" s="302">
        <f t="shared" si="184"/>
        <v>0</v>
      </c>
      <c r="NK79" s="297"/>
      <c r="NL79" s="302"/>
      <c r="NM79" s="302">
        <f t="shared" si="185"/>
        <v>0</v>
      </c>
      <c r="NN79" s="302">
        <f t="shared" si="186"/>
        <v>0</v>
      </c>
      <c r="NO79" s="74">
        <v>3</v>
      </c>
      <c r="NP79" s="74"/>
      <c r="NQ79" s="74">
        <v>0</v>
      </c>
      <c r="NR79" s="74"/>
      <c r="NS79" s="74">
        <v>0</v>
      </c>
      <c r="NT79" s="74"/>
      <c r="NU79" s="361">
        <v>1.63</v>
      </c>
      <c r="NV79" s="361"/>
      <c r="NW79" s="4">
        <f t="shared" si="187"/>
        <v>4.63</v>
      </c>
      <c r="NX79" s="4">
        <f t="shared" si="119"/>
        <v>0</v>
      </c>
      <c r="NY79" s="74">
        <v>9.9</v>
      </c>
      <c r="NZ79" s="74"/>
      <c r="OA79" s="360">
        <v>0.01</v>
      </c>
      <c r="OB79" s="74"/>
      <c r="OC79" s="360">
        <v>0</v>
      </c>
      <c r="OD79" s="74"/>
      <c r="OE79" s="74">
        <v>0</v>
      </c>
      <c r="OF79" s="74"/>
      <c r="OG79" s="4">
        <f t="shared" si="188"/>
        <v>9.91</v>
      </c>
      <c r="OH79" s="4">
        <f t="shared" si="189"/>
        <v>0</v>
      </c>
      <c r="OI79" s="196">
        <v>1.1000000000000001</v>
      </c>
      <c r="OJ79" s="302"/>
      <c r="OK79" s="354">
        <v>0.37</v>
      </c>
      <c r="OL79" s="302"/>
      <c r="OM79" s="196">
        <v>0.41</v>
      </c>
      <c r="ON79" s="302"/>
      <c r="OO79" s="302">
        <f t="shared" si="190"/>
        <v>1.4700000000000002</v>
      </c>
      <c r="OP79" s="302">
        <f t="shared" si="191"/>
        <v>0</v>
      </c>
      <c r="OQ79" s="302"/>
      <c r="OR79" s="302"/>
      <c r="OS79" s="302">
        <f t="shared" si="120"/>
        <v>0</v>
      </c>
      <c r="OT79" s="302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/>
      <c r="AB80" s="285"/>
      <c r="AC80" s="8">
        <f t="shared" si="124"/>
        <v>0</v>
      </c>
      <c r="AD80" s="8">
        <f t="shared" si="125"/>
        <v>0</v>
      </c>
      <c r="AE80" s="71">
        <v>0</v>
      </c>
      <c r="AF80" s="71">
        <v>0</v>
      </c>
      <c r="AG80" s="71"/>
      <c r="AH80" s="71"/>
      <c r="AI80" s="122"/>
      <c r="AJ80" s="122"/>
      <c r="AK80" s="326">
        <v>85</v>
      </c>
      <c r="AL80" s="327">
        <v>25.5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85</v>
      </c>
      <c r="AV80" s="4">
        <f t="shared" si="109"/>
        <v>25.5</v>
      </c>
      <c r="AW80" s="78"/>
      <c r="AX80" s="78"/>
      <c r="AY80" s="316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5"/>
      <c r="BH80" s="296"/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8"/>
      <c r="CI80" s="91">
        <v>20.6</v>
      </c>
      <c r="CJ80" s="328">
        <v>6.5</v>
      </c>
      <c r="CK80" s="299"/>
      <c r="CL80" s="299"/>
      <c r="CM80" s="329">
        <v>5.15</v>
      </c>
      <c r="CN80" s="330">
        <v>1.5</v>
      </c>
      <c r="CO80" s="8">
        <f t="shared" si="128"/>
        <v>25.75</v>
      </c>
      <c r="CP80" s="8">
        <f t="shared" si="129"/>
        <v>8</v>
      </c>
      <c r="CQ80" s="350">
        <v>247.40625</v>
      </c>
      <c r="CR80" s="300"/>
      <c r="CS80" s="300"/>
      <c r="CT80" s="301"/>
      <c r="CU80" s="351">
        <v>18.556701030927837</v>
      </c>
      <c r="CV80" s="302"/>
      <c r="CW80" s="352">
        <v>63.814432989690722</v>
      </c>
      <c r="CX80" s="301"/>
      <c r="CY80" s="301"/>
      <c r="CZ80" s="301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31">
        <v>42.371134020618562</v>
      </c>
      <c r="DL80" s="331">
        <v>14.123711340206187</v>
      </c>
      <c r="DM80" s="78">
        <f t="shared" si="134"/>
        <v>42.371134020618562</v>
      </c>
      <c r="DN80" s="78">
        <f t="shared" si="135"/>
        <v>14.123711340206187</v>
      </c>
      <c r="DO80" s="331">
        <v>41.1</v>
      </c>
      <c r="DP80" s="331">
        <v>13.700000000000001</v>
      </c>
      <c r="DQ80" s="332"/>
      <c r="DR80" s="332"/>
      <c r="DS80" s="8"/>
      <c r="DT80" s="8"/>
      <c r="DU80" s="303"/>
      <c r="DV80" s="304"/>
      <c r="DW80" s="304"/>
      <c r="DX80" s="304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3">
        <v>40.21</v>
      </c>
      <c r="EH80" s="334">
        <v>10.0525</v>
      </c>
      <c r="EI80" s="94">
        <v>154.63917525773195</v>
      </c>
      <c r="EJ80" s="94">
        <v>38.659793814432987</v>
      </c>
      <c r="EK80" s="329">
        <v>53.608247422680414</v>
      </c>
      <c r="EL80" s="335">
        <v>13.402061855670103</v>
      </c>
      <c r="EM80" s="336"/>
      <c r="EN80" s="336"/>
      <c r="EO80" s="336"/>
      <c r="EP80" s="336"/>
      <c r="EQ80" s="8">
        <f t="shared" si="137"/>
        <v>248.45742268041238</v>
      </c>
      <c r="ER80" s="8">
        <f t="shared" si="138"/>
        <v>62.114355670103095</v>
      </c>
      <c r="ES80" s="302"/>
      <c r="ET80" s="302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3">
        <v>25</v>
      </c>
      <c r="FB80" s="337">
        <v>0</v>
      </c>
      <c r="FC80" s="114">
        <v>26</v>
      </c>
      <c r="FD80" s="330">
        <v>0</v>
      </c>
      <c r="FE80" s="8"/>
      <c r="FF80" s="8"/>
      <c r="FG80" s="306"/>
      <c r="FH80" s="307"/>
      <c r="FI80" s="8"/>
      <c r="FJ80" s="8"/>
      <c r="FK80" s="8"/>
      <c r="FL80" s="8"/>
      <c r="FM80" s="330"/>
      <c r="FN80" s="330"/>
      <c r="FO80" s="4"/>
      <c r="FP80" s="8"/>
      <c r="FQ80" s="308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9"/>
      <c r="GJ80" s="309"/>
      <c r="GK80" s="297"/>
      <c r="GL80" s="297"/>
      <c r="GM80" s="310"/>
      <c r="GN80" s="311"/>
      <c r="GO80" s="299"/>
      <c r="GP80" s="312"/>
      <c r="GQ80" s="312"/>
      <c r="GR80" s="312"/>
      <c r="GS80" s="311"/>
      <c r="GT80" s="311"/>
      <c r="GU80" s="311"/>
      <c r="GV80" s="311"/>
      <c r="GW80" s="311"/>
      <c r="GX80" s="311"/>
      <c r="GY80" s="311"/>
      <c r="GZ80" s="311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4"/>
      <c r="HO80" s="8">
        <f t="shared" si="147"/>
        <v>0</v>
      </c>
      <c r="HP80" s="8">
        <f t="shared" si="148"/>
        <v>0</v>
      </c>
      <c r="HQ80" s="91">
        <v>400</v>
      </c>
      <c r="HR80" s="285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3.3</v>
      </c>
      <c r="HZ80" s="338">
        <v>0.82499999999999996</v>
      </c>
      <c r="IA80" s="313"/>
      <c r="IB80" s="305"/>
      <c r="IC80" s="340">
        <v>12</v>
      </c>
      <c r="ID80" s="130">
        <v>3</v>
      </c>
      <c r="IE80" s="314"/>
      <c r="IF80" s="314"/>
      <c r="IG80" s="8">
        <f t="shared" si="192"/>
        <v>15.3</v>
      </c>
      <c r="IH80" s="8">
        <f t="shared" si="151"/>
        <v>3.8250000000000002</v>
      </c>
      <c r="II80" s="8"/>
      <c r="IJ80" s="8"/>
      <c r="IK80" s="8"/>
      <c r="IL80" s="8"/>
      <c r="IM80" s="4"/>
      <c r="IN80" s="304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5"/>
      <c r="JD80" s="285"/>
      <c r="JE80" s="8">
        <f t="shared" si="152"/>
        <v>10.31</v>
      </c>
      <c r="JF80" s="8">
        <f t="shared" si="153"/>
        <v>0</v>
      </c>
      <c r="JG80" s="338">
        <v>6.4991000000000003</v>
      </c>
      <c r="JH80" s="338">
        <v>1</v>
      </c>
      <c r="JI80" s="338">
        <v>6.4991000000000003</v>
      </c>
      <c r="JJ80" s="338">
        <v>1</v>
      </c>
      <c r="JK80" s="338">
        <v>51.55</v>
      </c>
      <c r="JL80" s="338">
        <v>11</v>
      </c>
      <c r="JM80" s="91">
        <v>18</v>
      </c>
      <c r="JN80" s="338">
        <v>4</v>
      </c>
      <c r="JO80" s="91">
        <v>0</v>
      </c>
      <c r="JP80" s="338">
        <v>0</v>
      </c>
      <c r="JQ80" s="71">
        <v>0</v>
      </c>
      <c r="JR80" s="285">
        <v>0</v>
      </c>
      <c r="JS80" s="8"/>
      <c r="JT80" s="8"/>
      <c r="JU80" s="8">
        <f t="shared" si="154"/>
        <v>82.548199999999994</v>
      </c>
      <c r="JV80" s="8">
        <f t="shared" si="155"/>
        <v>17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9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41">
        <v>24.38</v>
      </c>
      <c r="LJ80" s="342">
        <v>0</v>
      </c>
      <c r="LK80" s="343">
        <v>24.02</v>
      </c>
      <c r="LL80" s="344">
        <v>0</v>
      </c>
      <c r="LM80" s="343">
        <v>6.6</v>
      </c>
      <c r="LN80" s="346">
        <v>0</v>
      </c>
      <c r="LO80" s="75"/>
      <c r="LP80" s="362"/>
      <c r="LQ80" s="323"/>
      <c r="LR80" s="323"/>
      <c r="LS80" s="4">
        <f t="shared" si="167"/>
        <v>55</v>
      </c>
      <c r="LT80" s="4">
        <f t="shared" si="168"/>
        <v>0</v>
      </c>
      <c r="LU80" s="324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53"/>
      <c r="MD80" s="325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47">
        <v>1.71</v>
      </c>
      <c r="ML80" s="92">
        <v>0</v>
      </c>
      <c r="MM80" s="114">
        <v>1.1400000000000001</v>
      </c>
      <c r="MN80" s="348">
        <v>0</v>
      </c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9">
        <v>0</v>
      </c>
      <c r="NA80" s="4">
        <f t="shared" si="179"/>
        <v>0</v>
      </c>
      <c r="NB80" s="4">
        <f t="shared" si="180"/>
        <v>0</v>
      </c>
      <c r="NC80" s="302"/>
      <c r="ND80" s="302"/>
      <c r="NE80" s="302">
        <f t="shared" si="181"/>
        <v>0</v>
      </c>
      <c r="NF80" s="302">
        <f t="shared" si="182"/>
        <v>0</v>
      </c>
      <c r="NG80" s="302"/>
      <c r="NH80" s="302"/>
      <c r="NI80" s="302">
        <f t="shared" si="183"/>
        <v>0</v>
      </c>
      <c r="NJ80" s="302">
        <f t="shared" si="184"/>
        <v>0</v>
      </c>
      <c r="NK80" s="297"/>
      <c r="NL80" s="302"/>
      <c r="NM80" s="302">
        <f t="shared" si="185"/>
        <v>0</v>
      </c>
      <c r="NN80" s="302">
        <f t="shared" si="186"/>
        <v>0</v>
      </c>
      <c r="NO80" s="74">
        <v>2.2000000000000002</v>
      </c>
      <c r="NP80" s="74"/>
      <c r="NQ80" s="74">
        <v>0</v>
      </c>
      <c r="NR80" s="74"/>
      <c r="NS80" s="74">
        <v>0</v>
      </c>
      <c r="NT80" s="74"/>
      <c r="NU80" s="361">
        <v>1.2</v>
      </c>
      <c r="NV80" s="361"/>
      <c r="NW80" s="4">
        <f t="shared" si="187"/>
        <v>3.4000000000000004</v>
      </c>
      <c r="NX80" s="4">
        <f t="shared" si="119"/>
        <v>0</v>
      </c>
      <c r="NY80" s="74">
        <v>6.3</v>
      </c>
      <c r="NZ80" s="74"/>
      <c r="OA80" s="360">
        <v>0.04</v>
      </c>
      <c r="OB80" s="74"/>
      <c r="OC80" s="360">
        <v>0.02</v>
      </c>
      <c r="OD80" s="74"/>
      <c r="OE80" s="74">
        <v>0.01</v>
      </c>
      <c r="OF80" s="74"/>
      <c r="OG80" s="4">
        <f t="shared" si="188"/>
        <v>6.3699999999999992</v>
      </c>
      <c r="OH80" s="4">
        <f t="shared" si="189"/>
        <v>0</v>
      </c>
      <c r="OI80" s="196">
        <v>0.96</v>
      </c>
      <c r="OJ80" s="302"/>
      <c r="OK80" s="354">
        <v>0.33</v>
      </c>
      <c r="OL80" s="302"/>
      <c r="OM80" s="196">
        <v>0.36</v>
      </c>
      <c r="ON80" s="302"/>
      <c r="OO80" s="302">
        <f t="shared" si="190"/>
        <v>1.29</v>
      </c>
      <c r="OP80" s="302">
        <f t="shared" si="191"/>
        <v>0</v>
      </c>
      <c r="OQ80" s="302"/>
      <c r="OR80" s="302"/>
      <c r="OS80" s="302">
        <f t="shared" si="120"/>
        <v>0</v>
      </c>
      <c r="OT80" s="302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/>
      <c r="AB81" s="285"/>
      <c r="AC81" s="8">
        <f t="shared" si="124"/>
        <v>0</v>
      </c>
      <c r="AD81" s="8">
        <f t="shared" si="125"/>
        <v>0</v>
      </c>
      <c r="AE81" s="71">
        <v>0</v>
      </c>
      <c r="AF81" s="71">
        <v>0</v>
      </c>
      <c r="AG81" s="71"/>
      <c r="AH81" s="71"/>
      <c r="AI81" s="122"/>
      <c r="AJ81" s="122"/>
      <c r="AK81" s="326">
        <v>100</v>
      </c>
      <c r="AL81" s="327">
        <v>30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100</v>
      </c>
      <c r="AV81" s="4">
        <f t="shared" si="109"/>
        <v>30</v>
      </c>
      <c r="AW81" s="78"/>
      <c r="AX81" s="78"/>
      <c r="AY81" s="316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5"/>
      <c r="BH81" s="296"/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8"/>
      <c r="CI81" s="91">
        <v>20.6</v>
      </c>
      <c r="CJ81" s="328">
        <v>6.5</v>
      </c>
      <c r="CK81" s="299"/>
      <c r="CL81" s="299"/>
      <c r="CM81" s="329">
        <v>5.15</v>
      </c>
      <c r="CN81" s="330">
        <v>1.5</v>
      </c>
      <c r="CO81" s="8">
        <f t="shared" si="128"/>
        <v>25.75</v>
      </c>
      <c r="CP81" s="8">
        <f t="shared" si="129"/>
        <v>8</v>
      </c>
      <c r="CQ81" s="350">
        <v>247.40625</v>
      </c>
      <c r="CR81" s="300"/>
      <c r="CS81" s="300"/>
      <c r="CT81" s="301"/>
      <c r="CU81" s="351">
        <v>18.556701030927837</v>
      </c>
      <c r="CV81" s="302"/>
      <c r="CW81" s="352">
        <v>63.814432989690722</v>
      </c>
      <c r="CX81" s="301"/>
      <c r="CY81" s="301"/>
      <c r="CZ81" s="301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31">
        <v>42.371134020618562</v>
      </c>
      <c r="DL81" s="331">
        <v>14.123711340206187</v>
      </c>
      <c r="DM81" s="78">
        <f t="shared" si="134"/>
        <v>42.371134020618562</v>
      </c>
      <c r="DN81" s="78">
        <f t="shared" si="135"/>
        <v>14.123711340206187</v>
      </c>
      <c r="DO81" s="331">
        <v>41.1</v>
      </c>
      <c r="DP81" s="331">
        <v>13.700000000000001</v>
      </c>
      <c r="DQ81" s="332"/>
      <c r="DR81" s="332"/>
      <c r="DS81" s="8"/>
      <c r="DT81" s="8"/>
      <c r="DU81" s="303"/>
      <c r="DV81" s="304"/>
      <c r="DW81" s="304"/>
      <c r="DX81" s="304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3">
        <v>40.21</v>
      </c>
      <c r="EH81" s="334">
        <v>10.0525</v>
      </c>
      <c r="EI81" s="94">
        <v>154.63917525773195</v>
      </c>
      <c r="EJ81" s="94">
        <v>38.659793814432987</v>
      </c>
      <c r="EK81" s="329">
        <v>53.608247422680414</v>
      </c>
      <c r="EL81" s="335">
        <v>13.402061855670103</v>
      </c>
      <c r="EM81" s="336"/>
      <c r="EN81" s="336"/>
      <c r="EO81" s="336"/>
      <c r="EP81" s="336"/>
      <c r="EQ81" s="8">
        <f t="shared" si="137"/>
        <v>248.45742268041238</v>
      </c>
      <c r="ER81" s="8">
        <f t="shared" si="138"/>
        <v>62.114355670103095</v>
      </c>
      <c r="ES81" s="302"/>
      <c r="ET81" s="302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3">
        <v>25</v>
      </c>
      <c r="FB81" s="337">
        <v>0</v>
      </c>
      <c r="FC81" s="114">
        <v>26</v>
      </c>
      <c r="FD81" s="330">
        <v>0</v>
      </c>
      <c r="FE81" s="8"/>
      <c r="FF81" s="8"/>
      <c r="FG81" s="306"/>
      <c r="FH81" s="307"/>
      <c r="FI81" s="8"/>
      <c r="FJ81" s="8"/>
      <c r="FK81" s="8"/>
      <c r="FL81" s="8"/>
      <c r="FM81" s="330"/>
      <c r="FN81" s="330"/>
      <c r="FO81" s="4"/>
      <c r="FP81" s="8"/>
      <c r="FQ81" s="308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9"/>
      <c r="GJ81" s="309"/>
      <c r="GK81" s="297"/>
      <c r="GL81" s="297"/>
      <c r="GM81" s="310"/>
      <c r="GN81" s="311"/>
      <c r="GO81" s="299"/>
      <c r="GP81" s="312"/>
      <c r="GQ81" s="312"/>
      <c r="GR81" s="312"/>
      <c r="GS81" s="311"/>
      <c r="GT81" s="311"/>
      <c r="GU81" s="311"/>
      <c r="GV81" s="311"/>
      <c r="GW81" s="311"/>
      <c r="GX81" s="311"/>
      <c r="GY81" s="311"/>
      <c r="GZ81" s="311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4"/>
      <c r="HO81" s="8">
        <f t="shared" si="147"/>
        <v>0</v>
      </c>
      <c r="HP81" s="8">
        <f t="shared" si="148"/>
        <v>0</v>
      </c>
      <c r="HQ81" s="91">
        <v>400</v>
      </c>
      <c r="HR81" s="285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3.3</v>
      </c>
      <c r="HZ81" s="338">
        <v>0.82499999999999996</v>
      </c>
      <c r="IA81" s="313"/>
      <c r="IB81" s="305"/>
      <c r="IC81" s="340">
        <v>12</v>
      </c>
      <c r="ID81" s="130">
        <v>3</v>
      </c>
      <c r="IE81" s="314"/>
      <c r="IF81" s="314"/>
      <c r="IG81" s="8">
        <f t="shared" si="192"/>
        <v>15.3</v>
      </c>
      <c r="IH81" s="8">
        <f t="shared" si="151"/>
        <v>3.8250000000000002</v>
      </c>
      <c r="II81" s="8"/>
      <c r="IJ81" s="8"/>
      <c r="IK81" s="8"/>
      <c r="IL81" s="8"/>
      <c r="IM81" s="4"/>
      <c r="IN81" s="304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5"/>
      <c r="JD81" s="285"/>
      <c r="JE81" s="8">
        <f t="shared" si="152"/>
        <v>10.31</v>
      </c>
      <c r="JF81" s="8">
        <f t="shared" si="153"/>
        <v>0</v>
      </c>
      <c r="JG81" s="338">
        <v>6.4991000000000003</v>
      </c>
      <c r="JH81" s="338">
        <v>1</v>
      </c>
      <c r="JI81" s="338">
        <v>6.4991000000000003</v>
      </c>
      <c r="JJ81" s="338">
        <v>1</v>
      </c>
      <c r="JK81" s="338">
        <v>51.55</v>
      </c>
      <c r="JL81" s="338">
        <v>11</v>
      </c>
      <c r="JM81" s="91">
        <v>18</v>
      </c>
      <c r="JN81" s="338">
        <v>4</v>
      </c>
      <c r="JO81" s="91">
        <v>0</v>
      </c>
      <c r="JP81" s="338">
        <v>0</v>
      </c>
      <c r="JQ81" s="71">
        <v>0</v>
      </c>
      <c r="JR81" s="285">
        <v>0</v>
      </c>
      <c r="JS81" s="8"/>
      <c r="JT81" s="8"/>
      <c r="JU81" s="8">
        <f t="shared" si="154"/>
        <v>82.548199999999994</v>
      </c>
      <c r="JV81" s="8">
        <f t="shared" si="155"/>
        <v>17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9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41">
        <v>24.38</v>
      </c>
      <c r="LJ81" s="342">
        <v>0</v>
      </c>
      <c r="LK81" s="343">
        <v>24.02</v>
      </c>
      <c r="LL81" s="344">
        <v>0</v>
      </c>
      <c r="LM81" s="343">
        <v>6.6</v>
      </c>
      <c r="LN81" s="346">
        <v>0</v>
      </c>
      <c r="LO81" s="75"/>
      <c r="LP81" s="362"/>
      <c r="LQ81" s="323"/>
      <c r="LR81" s="323"/>
      <c r="LS81" s="4">
        <f t="shared" si="167"/>
        <v>55</v>
      </c>
      <c r="LT81" s="4">
        <f t="shared" si="168"/>
        <v>0</v>
      </c>
      <c r="LU81" s="324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53"/>
      <c r="MD81" s="325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47">
        <v>1.5</v>
      </c>
      <c r="ML81" s="92">
        <v>0</v>
      </c>
      <c r="MM81" s="114">
        <v>1</v>
      </c>
      <c r="MN81" s="348">
        <v>0</v>
      </c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9">
        <v>0</v>
      </c>
      <c r="NA81" s="4">
        <f t="shared" si="179"/>
        <v>0</v>
      </c>
      <c r="NB81" s="4">
        <f t="shared" si="180"/>
        <v>0</v>
      </c>
      <c r="NC81" s="302"/>
      <c r="ND81" s="302"/>
      <c r="NE81" s="302">
        <f t="shared" si="181"/>
        <v>0</v>
      </c>
      <c r="NF81" s="302">
        <f t="shared" si="182"/>
        <v>0</v>
      </c>
      <c r="NG81" s="302"/>
      <c r="NH81" s="302"/>
      <c r="NI81" s="302">
        <f t="shared" si="183"/>
        <v>0</v>
      </c>
      <c r="NJ81" s="302">
        <f t="shared" si="184"/>
        <v>0</v>
      </c>
      <c r="NK81" s="297"/>
      <c r="NL81" s="302"/>
      <c r="NM81" s="302">
        <f t="shared" si="185"/>
        <v>0</v>
      </c>
      <c r="NN81" s="302">
        <f t="shared" si="186"/>
        <v>0</v>
      </c>
      <c r="NO81" s="74">
        <v>1.49</v>
      </c>
      <c r="NP81" s="74"/>
      <c r="NQ81" s="74">
        <v>0</v>
      </c>
      <c r="NR81" s="74"/>
      <c r="NS81" s="74">
        <v>0</v>
      </c>
      <c r="NT81" s="74"/>
      <c r="NU81" s="361">
        <v>0.81</v>
      </c>
      <c r="NV81" s="361"/>
      <c r="NW81" s="4">
        <f t="shared" si="187"/>
        <v>2.2999999999999998</v>
      </c>
      <c r="NX81" s="4">
        <f t="shared" si="119"/>
        <v>0</v>
      </c>
      <c r="NY81" s="74">
        <v>4</v>
      </c>
      <c r="NZ81" s="74"/>
      <c r="OA81" s="360">
        <v>0.01</v>
      </c>
      <c r="OB81" s="74"/>
      <c r="OC81" s="360">
        <v>0</v>
      </c>
      <c r="OD81" s="74"/>
      <c r="OE81" s="74">
        <v>0</v>
      </c>
      <c r="OF81" s="74"/>
      <c r="OG81" s="4">
        <f t="shared" si="188"/>
        <v>4.01</v>
      </c>
      <c r="OH81" s="4">
        <f t="shared" si="189"/>
        <v>0</v>
      </c>
      <c r="OI81" s="196">
        <v>0.73</v>
      </c>
      <c r="OJ81" s="302"/>
      <c r="OK81" s="354">
        <v>0.25</v>
      </c>
      <c r="OL81" s="302"/>
      <c r="OM81" s="196">
        <v>0.27</v>
      </c>
      <c r="ON81" s="302"/>
      <c r="OO81" s="302">
        <f t="shared" si="190"/>
        <v>0.98</v>
      </c>
      <c r="OP81" s="302">
        <f t="shared" si="191"/>
        <v>0</v>
      </c>
      <c r="OQ81" s="302"/>
      <c r="OR81" s="302"/>
      <c r="OS81" s="302">
        <f t="shared" si="120"/>
        <v>0</v>
      </c>
      <c r="OT81" s="302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/>
      <c r="AB82" s="285"/>
      <c r="AC82" s="8">
        <f t="shared" si="124"/>
        <v>0</v>
      </c>
      <c r="AD82" s="8">
        <f t="shared" si="125"/>
        <v>0</v>
      </c>
      <c r="AE82" s="71">
        <v>0</v>
      </c>
      <c r="AF82" s="71">
        <v>0</v>
      </c>
      <c r="AG82" s="71"/>
      <c r="AH82" s="71"/>
      <c r="AI82" s="122"/>
      <c r="AJ82" s="122"/>
      <c r="AK82" s="326">
        <v>100</v>
      </c>
      <c r="AL82" s="327">
        <v>30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100</v>
      </c>
      <c r="AV82" s="4">
        <f t="shared" si="109"/>
        <v>30</v>
      </c>
      <c r="AW82" s="78"/>
      <c r="AX82" s="78"/>
      <c r="AY82" s="316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5"/>
      <c r="BH82" s="296"/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8"/>
      <c r="CI82" s="91">
        <v>20.6</v>
      </c>
      <c r="CJ82" s="328">
        <v>6.5</v>
      </c>
      <c r="CK82" s="299"/>
      <c r="CL82" s="299"/>
      <c r="CM82" s="329">
        <v>5.15</v>
      </c>
      <c r="CN82" s="330">
        <v>1.5</v>
      </c>
      <c r="CO82" s="8">
        <f t="shared" si="128"/>
        <v>25.75</v>
      </c>
      <c r="CP82" s="8">
        <f t="shared" si="129"/>
        <v>8</v>
      </c>
      <c r="CQ82" s="350">
        <v>247.40625</v>
      </c>
      <c r="CR82" s="300"/>
      <c r="CS82" s="300"/>
      <c r="CT82" s="301"/>
      <c r="CU82" s="351">
        <v>18.556701030927837</v>
      </c>
      <c r="CV82" s="302"/>
      <c r="CW82" s="352">
        <v>63.814432989690722</v>
      </c>
      <c r="CX82" s="301"/>
      <c r="CY82" s="301"/>
      <c r="CZ82" s="301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31">
        <v>42.371134020618562</v>
      </c>
      <c r="DL82" s="331">
        <v>14.123711340206187</v>
      </c>
      <c r="DM82" s="78">
        <f t="shared" si="134"/>
        <v>42.371134020618562</v>
      </c>
      <c r="DN82" s="78">
        <f t="shared" si="135"/>
        <v>14.123711340206187</v>
      </c>
      <c r="DO82" s="331">
        <v>41.1</v>
      </c>
      <c r="DP82" s="331">
        <v>13.700000000000001</v>
      </c>
      <c r="DQ82" s="332"/>
      <c r="DR82" s="332"/>
      <c r="DS82" s="8"/>
      <c r="DT82" s="8"/>
      <c r="DU82" s="303"/>
      <c r="DV82" s="304"/>
      <c r="DW82" s="304"/>
      <c r="DX82" s="304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3">
        <v>40.21</v>
      </c>
      <c r="EH82" s="334">
        <v>10.0525</v>
      </c>
      <c r="EI82" s="94">
        <v>154.63917525773195</v>
      </c>
      <c r="EJ82" s="94">
        <v>38.659793814432987</v>
      </c>
      <c r="EK82" s="329">
        <v>53.608247422680414</v>
      </c>
      <c r="EL82" s="335">
        <v>13.402061855670103</v>
      </c>
      <c r="EM82" s="336"/>
      <c r="EN82" s="336"/>
      <c r="EO82" s="336"/>
      <c r="EP82" s="336"/>
      <c r="EQ82" s="8">
        <f t="shared" si="137"/>
        <v>248.45742268041238</v>
      </c>
      <c r="ER82" s="8">
        <f t="shared" si="138"/>
        <v>62.114355670103095</v>
      </c>
      <c r="ES82" s="302"/>
      <c r="ET82" s="302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3">
        <v>25</v>
      </c>
      <c r="FB82" s="337">
        <v>0</v>
      </c>
      <c r="FC82" s="114">
        <v>26</v>
      </c>
      <c r="FD82" s="330">
        <v>0</v>
      </c>
      <c r="FE82" s="8"/>
      <c r="FF82" s="8"/>
      <c r="FG82" s="306"/>
      <c r="FH82" s="307"/>
      <c r="FI82" s="8"/>
      <c r="FJ82" s="8"/>
      <c r="FK82" s="8"/>
      <c r="FL82" s="8"/>
      <c r="FM82" s="330"/>
      <c r="FN82" s="330"/>
      <c r="FO82" s="4"/>
      <c r="FP82" s="8"/>
      <c r="FQ82" s="308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9"/>
      <c r="GJ82" s="309"/>
      <c r="GK82" s="297"/>
      <c r="GL82" s="297"/>
      <c r="GM82" s="310"/>
      <c r="GN82" s="311"/>
      <c r="GO82" s="299"/>
      <c r="GP82" s="312"/>
      <c r="GQ82" s="312"/>
      <c r="GR82" s="312"/>
      <c r="GS82" s="311"/>
      <c r="GT82" s="311"/>
      <c r="GU82" s="311"/>
      <c r="GV82" s="311"/>
      <c r="GW82" s="311"/>
      <c r="GX82" s="311"/>
      <c r="GY82" s="311"/>
      <c r="GZ82" s="311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4"/>
      <c r="HO82" s="8">
        <f t="shared" si="147"/>
        <v>0</v>
      </c>
      <c r="HP82" s="8">
        <f t="shared" si="148"/>
        <v>0</v>
      </c>
      <c r="HQ82" s="91">
        <v>400</v>
      </c>
      <c r="HR82" s="285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3.3</v>
      </c>
      <c r="HZ82" s="338">
        <v>0.82499999999999996</v>
      </c>
      <c r="IA82" s="313"/>
      <c r="IB82" s="305"/>
      <c r="IC82" s="340">
        <v>12</v>
      </c>
      <c r="ID82" s="130">
        <v>3</v>
      </c>
      <c r="IE82" s="314"/>
      <c r="IF82" s="314"/>
      <c r="IG82" s="8">
        <f t="shared" si="192"/>
        <v>15.3</v>
      </c>
      <c r="IH82" s="8">
        <f t="shared" si="151"/>
        <v>3.8250000000000002</v>
      </c>
      <c r="II82" s="8"/>
      <c r="IJ82" s="8"/>
      <c r="IK82" s="8"/>
      <c r="IL82" s="8"/>
      <c r="IM82" s="4"/>
      <c r="IN82" s="304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5"/>
      <c r="JD82" s="285"/>
      <c r="JE82" s="8">
        <f t="shared" si="152"/>
        <v>10.31</v>
      </c>
      <c r="JF82" s="8">
        <f t="shared" si="153"/>
        <v>0</v>
      </c>
      <c r="JG82" s="338">
        <v>6.4991000000000003</v>
      </c>
      <c r="JH82" s="338">
        <v>1</v>
      </c>
      <c r="JI82" s="338">
        <v>6.4991000000000003</v>
      </c>
      <c r="JJ82" s="338">
        <v>1</v>
      </c>
      <c r="JK82" s="338">
        <v>51.55</v>
      </c>
      <c r="JL82" s="338">
        <v>11</v>
      </c>
      <c r="JM82" s="91">
        <v>18</v>
      </c>
      <c r="JN82" s="338">
        <v>4</v>
      </c>
      <c r="JO82" s="91">
        <v>0</v>
      </c>
      <c r="JP82" s="338">
        <v>0</v>
      </c>
      <c r="JQ82" s="71">
        <v>0</v>
      </c>
      <c r="JR82" s="285">
        <v>0</v>
      </c>
      <c r="JS82" s="8"/>
      <c r="JT82" s="8"/>
      <c r="JU82" s="8">
        <f t="shared" si="154"/>
        <v>82.548199999999994</v>
      </c>
      <c r="JV82" s="8">
        <f t="shared" si="155"/>
        <v>17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9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41">
        <v>24.38</v>
      </c>
      <c r="LJ82" s="342">
        <v>0</v>
      </c>
      <c r="LK82" s="343">
        <v>24.02</v>
      </c>
      <c r="LL82" s="344">
        <v>0</v>
      </c>
      <c r="LM82" s="343">
        <v>6.6</v>
      </c>
      <c r="LN82" s="346">
        <v>0</v>
      </c>
      <c r="LO82" s="75"/>
      <c r="LP82" s="362"/>
      <c r="LQ82" s="323"/>
      <c r="LR82" s="323"/>
      <c r="LS82" s="4">
        <f t="shared" si="167"/>
        <v>55</v>
      </c>
      <c r="LT82" s="4">
        <f t="shared" si="168"/>
        <v>0</v>
      </c>
      <c r="LU82" s="324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53"/>
      <c r="MD82" s="325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47">
        <v>1.0680000000000001</v>
      </c>
      <c r="ML82" s="92">
        <v>0</v>
      </c>
      <c r="MM82" s="114">
        <v>0.71200000000000008</v>
      </c>
      <c r="MN82" s="348">
        <v>0</v>
      </c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9">
        <v>0</v>
      </c>
      <c r="NA82" s="4">
        <f t="shared" si="179"/>
        <v>0</v>
      </c>
      <c r="NB82" s="4">
        <f t="shared" si="180"/>
        <v>0</v>
      </c>
      <c r="NC82" s="302"/>
      <c r="ND82" s="302"/>
      <c r="NE82" s="302">
        <f t="shared" si="181"/>
        <v>0</v>
      </c>
      <c r="NF82" s="302">
        <f t="shared" si="182"/>
        <v>0</v>
      </c>
      <c r="NG82" s="302"/>
      <c r="NH82" s="302"/>
      <c r="NI82" s="302">
        <f t="shared" si="183"/>
        <v>0</v>
      </c>
      <c r="NJ82" s="302">
        <f t="shared" si="184"/>
        <v>0</v>
      </c>
      <c r="NK82" s="297"/>
      <c r="NL82" s="302"/>
      <c r="NM82" s="302">
        <f t="shared" si="185"/>
        <v>0</v>
      </c>
      <c r="NN82" s="302">
        <f t="shared" si="186"/>
        <v>0</v>
      </c>
      <c r="NO82" s="74">
        <v>1.01</v>
      </c>
      <c r="NP82" s="74"/>
      <c r="NQ82" s="74">
        <v>0</v>
      </c>
      <c r="NR82" s="74"/>
      <c r="NS82" s="74">
        <v>0</v>
      </c>
      <c r="NT82" s="74"/>
      <c r="NU82" s="361">
        <v>0.55000000000000004</v>
      </c>
      <c r="NV82" s="361"/>
      <c r="NW82" s="4">
        <f t="shared" si="187"/>
        <v>1.56</v>
      </c>
      <c r="NX82" s="4">
        <f t="shared" si="119"/>
        <v>0</v>
      </c>
      <c r="NY82" s="74">
        <v>2.5</v>
      </c>
      <c r="NZ82" s="74"/>
      <c r="OA82" s="360">
        <v>0.05</v>
      </c>
      <c r="OB82" s="74"/>
      <c r="OC82" s="360">
        <v>0.02</v>
      </c>
      <c r="OD82" s="74"/>
      <c r="OE82" s="74">
        <v>0.01</v>
      </c>
      <c r="OF82" s="74"/>
      <c r="OG82" s="4">
        <f t="shared" si="188"/>
        <v>2.5799999999999996</v>
      </c>
      <c r="OH82" s="4">
        <f t="shared" si="189"/>
        <v>0</v>
      </c>
      <c r="OI82" s="196">
        <v>0.52</v>
      </c>
      <c r="OJ82" s="302"/>
      <c r="OK82" s="354">
        <v>0.18</v>
      </c>
      <c r="OL82" s="302"/>
      <c r="OM82" s="196">
        <v>0.2</v>
      </c>
      <c r="ON82" s="302"/>
      <c r="OO82" s="302">
        <f t="shared" si="190"/>
        <v>0.7</v>
      </c>
      <c r="OP82" s="302">
        <f t="shared" si="191"/>
        <v>0</v>
      </c>
      <c r="OQ82" s="302"/>
      <c r="OR82" s="302"/>
      <c r="OS82" s="302">
        <f t="shared" si="120"/>
        <v>0</v>
      </c>
      <c r="OT82" s="302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/>
      <c r="AB83" s="285"/>
      <c r="AC83" s="8">
        <f t="shared" si="124"/>
        <v>0</v>
      </c>
      <c r="AD83" s="8">
        <f t="shared" si="125"/>
        <v>0</v>
      </c>
      <c r="AE83" s="71">
        <v>0</v>
      </c>
      <c r="AF83" s="71">
        <v>0</v>
      </c>
      <c r="AG83" s="71"/>
      <c r="AH83" s="71"/>
      <c r="AI83" s="122"/>
      <c r="AJ83" s="122"/>
      <c r="AK83" s="326">
        <v>100</v>
      </c>
      <c r="AL83" s="327">
        <v>30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100</v>
      </c>
      <c r="AV83" s="4">
        <f t="shared" si="109"/>
        <v>30</v>
      </c>
      <c r="AW83" s="78"/>
      <c r="AX83" s="78"/>
      <c r="AY83" s="316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5"/>
      <c r="BH83" s="296"/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8"/>
      <c r="CI83" s="91">
        <v>20.6</v>
      </c>
      <c r="CJ83" s="328">
        <v>6.5</v>
      </c>
      <c r="CK83" s="299"/>
      <c r="CL83" s="299"/>
      <c r="CM83" s="329">
        <v>5.15</v>
      </c>
      <c r="CN83" s="330">
        <v>1.5</v>
      </c>
      <c r="CO83" s="8">
        <f t="shared" si="128"/>
        <v>25.75</v>
      </c>
      <c r="CP83" s="8">
        <f t="shared" si="129"/>
        <v>8</v>
      </c>
      <c r="CQ83" s="350">
        <v>247.40625</v>
      </c>
      <c r="CR83" s="300"/>
      <c r="CS83" s="300"/>
      <c r="CT83" s="301"/>
      <c r="CU83" s="351">
        <v>18.556701030927837</v>
      </c>
      <c r="CV83" s="302"/>
      <c r="CW83" s="352">
        <v>63.814432989690722</v>
      </c>
      <c r="CX83" s="301"/>
      <c r="CY83" s="301"/>
      <c r="CZ83" s="301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31">
        <v>42.371134020618562</v>
      </c>
      <c r="DL83" s="331">
        <v>14.123711340206187</v>
      </c>
      <c r="DM83" s="78">
        <f t="shared" si="134"/>
        <v>42.371134020618562</v>
      </c>
      <c r="DN83" s="78">
        <f t="shared" si="135"/>
        <v>14.123711340206187</v>
      </c>
      <c r="DO83" s="331">
        <v>41.1</v>
      </c>
      <c r="DP83" s="331">
        <v>13.700000000000001</v>
      </c>
      <c r="DQ83" s="332"/>
      <c r="DR83" s="332"/>
      <c r="DS83" s="8"/>
      <c r="DT83" s="8"/>
      <c r="DU83" s="303"/>
      <c r="DV83" s="304"/>
      <c r="DW83" s="304"/>
      <c r="DX83" s="304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3">
        <v>40.21</v>
      </c>
      <c r="EH83" s="334">
        <v>10.0525</v>
      </c>
      <c r="EI83" s="94">
        <v>154.63917525773195</v>
      </c>
      <c r="EJ83" s="94">
        <v>38.659793814432987</v>
      </c>
      <c r="EK83" s="329">
        <v>53.608247422680414</v>
      </c>
      <c r="EL83" s="335">
        <v>13.402061855670103</v>
      </c>
      <c r="EM83" s="336"/>
      <c r="EN83" s="336"/>
      <c r="EO83" s="336"/>
      <c r="EP83" s="336"/>
      <c r="EQ83" s="8">
        <f t="shared" si="137"/>
        <v>248.45742268041238</v>
      </c>
      <c r="ER83" s="8">
        <f t="shared" si="138"/>
        <v>62.114355670103095</v>
      </c>
      <c r="ES83" s="302"/>
      <c r="ET83" s="302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3">
        <v>27</v>
      </c>
      <c r="FB83" s="337">
        <v>0</v>
      </c>
      <c r="FC83" s="114">
        <v>28</v>
      </c>
      <c r="FD83" s="330">
        <v>0</v>
      </c>
      <c r="FE83" s="8"/>
      <c r="FF83" s="8"/>
      <c r="FG83" s="306"/>
      <c r="FH83" s="307"/>
      <c r="FI83" s="8"/>
      <c r="FJ83" s="8"/>
      <c r="FK83" s="8"/>
      <c r="FL83" s="8"/>
      <c r="FM83" s="330"/>
      <c r="FN83" s="330"/>
      <c r="FO83" s="4"/>
      <c r="FP83" s="8"/>
      <c r="FQ83" s="308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9"/>
      <c r="GJ83" s="309"/>
      <c r="GK83" s="297"/>
      <c r="GL83" s="297"/>
      <c r="GM83" s="310"/>
      <c r="GN83" s="311"/>
      <c r="GO83" s="299"/>
      <c r="GP83" s="312"/>
      <c r="GQ83" s="312"/>
      <c r="GR83" s="312"/>
      <c r="GS83" s="311"/>
      <c r="GT83" s="311"/>
      <c r="GU83" s="311"/>
      <c r="GV83" s="311"/>
      <c r="GW83" s="311"/>
      <c r="GX83" s="311"/>
      <c r="GY83" s="311"/>
      <c r="GZ83" s="311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4"/>
      <c r="HO83" s="8">
        <f t="shared" si="147"/>
        <v>0</v>
      </c>
      <c r="HP83" s="8">
        <f t="shared" si="148"/>
        <v>0</v>
      </c>
      <c r="HQ83" s="91">
        <v>400</v>
      </c>
      <c r="HR83" s="285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3.3</v>
      </c>
      <c r="HZ83" s="338">
        <v>0.82499999999999996</v>
      </c>
      <c r="IA83" s="313"/>
      <c r="IB83" s="305"/>
      <c r="IC83" s="340">
        <v>12</v>
      </c>
      <c r="ID83" s="130">
        <v>3</v>
      </c>
      <c r="IE83" s="314"/>
      <c r="IF83" s="314"/>
      <c r="IG83" s="8">
        <f t="shared" si="192"/>
        <v>15.3</v>
      </c>
      <c r="IH83" s="8">
        <f t="shared" si="151"/>
        <v>3.8250000000000002</v>
      </c>
      <c r="II83" s="8"/>
      <c r="IJ83" s="8"/>
      <c r="IK83" s="8"/>
      <c r="IL83" s="8"/>
      <c r="IM83" s="4"/>
      <c r="IN83" s="304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5"/>
      <c r="JD83" s="285"/>
      <c r="JE83" s="8">
        <f t="shared" si="152"/>
        <v>10.31</v>
      </c>
      <c r="JF83" s="8">
        <f t="shared" si="153"/>
        <v>0</v>
      </c>
      <c r="JG83" s="338">
        <v>6.4991000000000003</v>
      </c>
      <c r="JH83" s="338">
        <v>1</v>
      </c>
      <c r="JI83" s="338">
        <v>6.4991000000000003</v>
      </c>
      <c r="JJ83" s="338">
        <v>1</v>
      </c>
      <c r="JK83" s="338">
        <v>51.55</v>
      </c>
      <c r="JL83" s="338">
        <v>11</v>
      </c>
      <c r="JM83" s="91">
        <v>18</v>
      </c>
      <c r="JN83" s="338">
        <v>4</v>
      </c>
      <c r="JO83" s="91">
        <v>0</v>
      </c>
      <c r="JP83" s="338">
        <v>0</v>
      </c>
      <c r="JQ83" s="71">
        <v>0</v>
      </c>
      <c r="JR83" s="285">
        <v>0</v>
      </c>
      <c r="JS83" s="8"/>
      <c r="JT83" s="8"/>
      <c r="JU83" s="8">
        <f t="shared" si="154"/>
        <v>82.548199999999994</v>
      </c>
      <c r="JV83" s="8">
        <f t="shared" si="155"/>
        <v>17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9"/>
      <c r="KP83" s="4"/>
      <c r="KQ83" s="4"/>
      <c r="KR83" s="4"/>
      <c r="KS83" s="1">
        <f t="shared" si="159"/>
        <v>0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341">
        <v>24.38</v>
      </c>
      <c r="LJ83" s="342">
        <v>0</v>
      </c>
      <c r="LK83" s="343">
        <v>24.02</v>
      </c>
      <c r="LL83" s="344">
        <v>0</v>
      </c>
      <c r="LM83" s="343">
        <v>6.6</v>
      </c>
      <c r="LN83" s="346">
        <v>0</v>
      </c>
      <c r="LO83" s="75"/>
      <c r="LP83" s="362"/>
      <c r="LQ83" s="323"/>
      <c r="LR83" s="323"/>
      <c r="LS83" s="4">
        <f t="shared" si="167"/>
        <v>55</v>
      </c>
      <c r="LT83" s="4">
        <f t="shared" si="168"/>
        <v>0</v>
      </c>
      <c r="LU83" s="324"/>
      <c r="LV83" s="4"/>
      <c r="LW83" s="4"/>
      <c r="LX83" s="4"/>
      <c r="LY83" s="4">
        <f t="shared" si="169"/>
        <v>0</v>
      </c>
      <c r="LZ83" s="4">
        <f t="shared" si="170"/>
        <v>0</v>
      </c>
      <c r="MA83" s="114"/>
      <c r="MB83" s="4"/>
      <c r="MC83" s="353"/>
      <c r="MD83" s="325"/>
      <c r="ME83" s="75"/>
      <c r="MF83" s="4"/>
      <c r="MG83" s="9"/>
      <c r="MH83" s="4"/>
      <c r="MI83" s="4">
        <f t="shared" si="171"/>
        <v>0</v>
      </c>
      <c r="MJ83" s="4">
        <f t="shared" si="172"/>
        <v>0</v>
      </c>
      <c r="MK83" s="347">
        <v>0.6</v>
      </c>
      <c r="ML83" s="92">
        <v>0</v>
      </c>
      <c r="MM83" s="114">
        <v>0.4</v>
      </c>
      <c r="MN83" s="348">
        <v>0</v>
      </c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9">
        <v>0.9</v>
      </c>
      <c r="NA83" s="4">
        <f t="shared" si="179"/>
        <v>6.65</v>
      </c>
      <c r="NB83" s="4">
        <f t="shared" si="180"/>
        <v>0.9</v>
      </c>
      <c r="NC83" s="302"/>
      <c r="ND83" s="302"/>
      <c r="NE83" s="302">
        <f t="shared" si="181"/>
        <v>0</v>
      </c>
      <c r="NF83" s="302">
        <f t="shared" si="182"/>
        <v>0</v>
      </c>
      <c r="NG83" s="302"/>
      <c r="NH83" s="302"/>
      <c r="NI83" s="302">
        <f t="shared" si="183"/>
        <v>0</v>
      </c>
      <c r="NJ83" s="302">
        <f t="shared" si="184"/>
        <v>0</v>
      </c>
      <c r="NK83" s="297"/>
      <c r="NL83" s="302"/>
      <c r="NM83" s="302">
        <f t="shared" si="185"/>
        <v>0</v>
      </c>
      <c r="NN83" s="302">
        <f t="shared" si="186"/>
        <v>0</v>
      </c>
      <c r="NO83" s="74">
        <v>0.57999999999999996</v>
      </c>
      <c r="NP83" s="74"/>
      <c r="NQ83" s="74">
        <v>0</v>
      </c>
      <c r="NR83" s="74"/>
      <c r="NS83" s="74">
        <v>0</v>
      </c>
      <c r="NT83" s="74"/>
      <c r="NU83" s="361">
        <v>0.31</v>
      </c>
      <c r="NV83" s="361"/>
      <c r="NW83" s="4">
        <f t="shared" si="187"/>
        <v>0.8899999999999999</v>
      </c>
      <c r="NX83" s="4">
        <f t="shared" si="119"/>
        <v>0</v>
      </c>
      <c r="NY83" s="74">
        <v>1.5</v>
      </c>
      <c r="NZ83" s="74"/>
      <c r="OA83" s="360">
        <v>0.06</v>
      </c>
      <c r="OB83" s="74"/>
      <c r="OC83" s="360">
        <v>0.02</v>
      </c>
      <c r="OD83" s="74"/>
      <c r="OE83" s="74">
        <v>0.01</v>
      </c>
      <c r="OF83" s="74"/>
      <c r="OG83" s="4">
        <f t="shared" si="188"/>
        <v>1.59</v>
      </c>
      <c r="OH83" s="4">
        <f t="shared" si="189"/>
        <v>0</v>
      </c>
      <c r="OI83" s="196">
        <v>0.27</v>
      </c>
      <c r="OJ83" s="302"/>
      <c r="OK83" s="354">
        <v>0.09</v>
      </c>
      <c r="OL83" s="302"/>
      <c r="OM83" s="196">
        <v>0.1</v>
      </c>
      <c r="ON83" s="302"/>
      <c r="OO83" s="302">
        <f t="shared" si="190"/>
        <v>0.36</v>
      </c>
      <c r="OP83" s="302">
        <f t="shared" si="191"/>
        <v>0</v>
      </c>
      <c r="OQ83" s="302"/>
      <c r="OR83" s="302"/>
      <c r="OS83" s="302">
        <f t="shared" si="120"/>
        <v>0</v>
      </c>
      <c r="OT83" s="302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/>
      <c r="AB84" s="285"/>
      <c r="AC84" s="8">
        <f t="shared" si="124"/>
        <v>0</v>
      </c>
      <c r="AD84" s="8">
        <f t="shared" si="125"/>
        <v>0</v>
      </c>
      <c r="AE84" s="71">
        <v>0</v>
      </c>
      <c r="AF84" s="71">
        <v>0</v>
      </c>
      <c r="AG84" s="71"/>
      <c r="AH84" s="71"/>
      <c r="AI84" s="122"/>
      <c r="AJ84" s="122"/>
      <c r="AK84" s="326">
        <v>100</v>
      </c>
      <c r="AL84" s="327">
        <v>30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100</v>
      </c>
      <c r="AV84" s="4">
        <f t="shared" si="109"/>
        <v>30</v>
      </c>
      <c r="AW84" s="78"/>
      <c r="AX84" s="78"/>
      <c r="AY84" s="316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5"/>
      <c r="BH84" s="296"/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8"/>
      <c r="CI84" s="91">
        <v>20.6</v>
      </c>
      <c r="CJ84" s="328">
        <v>6.5</v>
      </c>
      <c r="CK84" s="299"/>
      <c r="CL84" s="299"/>
      <c r="CM84" s="329">
        <v>5.15</v>
      </c>
      <c r="CN84" s="330">
        <v>1.5</v>
      </c>
      <c r="CO84" s="8">
        <f t="shared" si="128"/>
        <v>25.75</v>
      </c>
      <c r="CP84" s="8">
        <f t="shared" si="129"/>
        <v>8</v>
      </c>
      <c r="CQ84" s="350">
        <v>247.40625</v>
      </c>
      <c r="CR84" s="300"/>
      <c r="CS84" s="300"/>
      <c r="CT84" s="301"/>
      <c r="CU84" s="351">
        <v>18.556701030927837</v>
      </c>
      <c r="CV84" s="302"/>
      <c r="CW84" s="352">
        <v>63.814432989690722</v>
      </c>
      <c r="CX84" s="301"/>
      <c r="CY84" s="301"/>
      <c r="CZ84" s="301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31">
        <v>42.371134020618562</v>
      </c>
      <c r="DL84" s="331">
        <v>14.123711340206187</v>
      </c>
      <c r="DM84" s="78">
        <f t="shared" si="134"/>
        <v>42.371134020618562</v>
      </c>
      <c r="DN84" s="78">
        <f t="shared" si="135"/>
        <v>14.123711340206187</v>
      </c>
      <c r="DO84" s="331">
        <v>41.1</v>
      </c>
      <c r="DP84" s="331">
        <v>13.700000000000001</v>
      </c>
      <c r="DQ84" s="332"/>
      <c r="DR84" s="332"/>
      <c r="DS84" s="8"/>
      <c r="DT84" s="8"/>
      <c r="DU84" s="303"/>
      <c r="DV84" s="304"/>
      <c r="DW84" s="304"/>
      <c r="DX84" s="304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3">
        <v>40.21</v>
      </c>
      <c r="EH84" s="334">
        <v>10.0525</v>
      </c>
      <c r="EI84" s="94">
        <v>154.63917525773195</v>
      </c>
      <c r="EJ84" s="94">
        <v>38.659793814432987</v>
      </c>
      <c r="EK84" s="329">
        <v>53.608247422680414</v>
      </c>
      <c r="EL84" s="335">
        <v>13.402061855670103</v>
      </c>
      <c r="EM84" s="336"/>
      <c r="EN84" s="336"/>
      <c r="EO84" s="336"/>
      <c r="EP84" s="336"/>
      <c r="EQ84" s="8">
        <f t="shared" si="137"/>
        <v>248.45742268041238</v>
      </c>
      <c r="ER84" s="8">
        <f t="shared" si="138"/>
        <v>62.114355670103095</v>
      </c>
      <c r="ES84" s="302"/>
      <c r="ET84" s="302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3">
        <v>27</v>
      </c>
      <c r="FB84" s="337">
        <v>0</v>
      </c>
      <c r="FC84" s="114">
        <v>28</v>
      </c>
      <c r="FD84" s="330">
        <v>0</v>
      </c>
      <c r="FE84" s="8"/>
      <c r="FF84" s="8"/>
      <c r="FG84" s="306"/>
      <c r="FH84" s="307"/>
      <c r="FI84" s="8"/>
      <c r="FJ84" s="8"/>
      <c r="FK84" s="8"/>
      <c r="FL84" s="8"/>
      <c r="FM84" s="330"/>
      <c r="FN84" s="330"/>
      <c r="FO84" s="4"/>
      <c r="FP84" s="8"/>
      <c r="FQ84" s="308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9"/>
      <c r="GJ84" s="309"/>
      <c r="GK84" s="297"/>
      <c r="GL84" s="297"/>
      <c r="GM84" s="310"/>
      <c r="GN84" s="311"/>
      <c r="GO84" s="299"/>
      <c r="GP84" s="312"/>
      <c r="GQ84" s="312"/>
      <c r="GR84" s="312"/>
      <c r="GS84" s="311"/>
      <c r="GT84" s="311"/>
      <c r="GU84" s="311"/>
      <c r="GV84" s="311"/>
      <c r="GW84" s="311"/>
      <c r="GX84" s="311"/>
      <c r="GY84" s="311"/>
      <c r="GZ84" s="311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4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3.3</v>
      </c>
      <c r="HZ84" s="338">
        <v>0.82499999999999996</v>
      </c>
      <c r="IA84" s="313"/>
      <c r="IB84" s="305"/>
      <c r="IC84" s="340">
        <v>12</v>
      </c>
      <c r="ID84" s="130">
        <v>3</v>
      </c>
      <c r="IE84" s="314"/>
      <c r="IF84" s="314"/>
      <c r="IG84" s="8">
        <f t="shared" si="192"/>
        <v>15.3</v>
      </c>
      <c r="IH84" s="8">
        <f t="shared" si="151"/>
        <v>3.8250000000000002</v>
      </c>
      <c r="II84" s="8"/>
      <c r="IJ84" s="8"/>
      <c r="IK84" s="8"/>
      <c r="IL84" s="8"/>
      <c r="IM84" s="4"/>
      <c r="IN84" s="304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5"/>
      <c r="JD84" s="285"/>
      <c r="JE84" s="8">
        <f t="shared" si="152"/>
        <v>10.31</v>
      </c>
      <c r="JF84" s="8">
        <f t="shared" si="153"/>
        <v>0</v>
      </c>
      <c r="JG84" s="338">
        <v>6.4991000000000003</v>
      </c>
      <c r="JH84" s="338">
        <v>1</v>
      </c>
      <c r="JI84" s="338">
        <v>6.4991000000000003</v>
      </c>
      <c r="JJ84" s="338">
        <v>1</v>
      </c>
      <c r="JK84" s="338">
        <v>51.55</v>
      </c>
      <c r="JL84" s="338">
        <v>11</v>
      </c>
      <c r="JM84" s="91">
        <v>18</v>
      </c>
      <c r="JN84" s="338">
        <v>4</v>
      </c>
      <c r="JO84" s="91">
        <v>0</v>
      </c>
      <c r="JP84" s="338">
        <v>0</v>
      </c>
      <c r="JQ84" s="71">
        <v>0</v>
      </c>
      <c r="JR84" s="285">
        <v>0</v>
      </c>
      <c r="JS84" s="8"/>
      <c r="JT84" s="8"/>
      <c r="JU84" s="8">
        <f t="shared" si="154"/>
        <v>82.548199999999994</v>
      </c>
      <c r="JV84" s="8">
        <f t="shared" si="155"/>
        <v>17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9"/>
      <c r="KP84" s="4"/>
      <c r="KQ84" s="4"/>
      <c r="KR84" s="4"/>
      <c r="KS84" s="1">
        <f t="shared" si="159"/>
        <v>0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341">
        <v>24.38</v>
      </c>
      <c r="LJ84" s="342">
        <v>0</v>
      </c>
      <c r="LK84" s="343">
        <v>24.02</v>
      </c>
      <c r="LL84" s="344">
        <v>0</v>
      </c>
      <c r="LM84" s="343">
        <v>6.6</v>
      </c>
      <c r="LN84" s="346">
        <v>0</v>
      </c>
      <c r="LO84" s="75"/>
      <c r="LP84" s="362"/>
      <c r="LQ84" s="323"/>
      <c r="LR84" s="323"/>
      <c r="LS84" s="4">
        <f t="shared" si="167"/>
        <v>55</v>
      </c>
      <c r="LT84" s="4">
        <f t="shared" si="168"/>
        <v>0</v>
      </c>
      <c r="LU84" s="324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53"/>
      <c r="MD84" s="325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47">
        <v>0.34799999999999998</v>
      </c>
      <c r="ML84" s="92">
        <v>0</v>
      </c>
      <c r="MM84" s="114">
        <v>0.23199999999999998</v>
      </c>
      <c r="MN84" s="348">
        <v>0</v>
      </c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9">
        <v>0.9</v>
      </c>
      <c r="NA84" s="4">
        <f t="shared" si="179"/>
        <v>6.65</v>
      </c>
      <c r="NB84" s="4">
        <f t="shared" si="180"/>
        <v>0.9</v>
      </c>
      <c r="NC84" s="302"/>
      <c r="ND84" s="302"/>
      <c r="NE84" s="302">
        <f t="shared" si="181"/>
        <v>0</v>
      </c>
      <c r="NF84" s="302">
        <f t="shared" si="182"/>
        <v>0</v>
      </c>
      <c r="NG84" s="302"/>
      <c r="NH84" s="302"/>
      <c r="NI84" s="302">
        <f t="shared" si="183"/>
        <v>0</v>
      </c>
      <c r="NJ84" s="302">
        <f t="shared" si="184"/>
        <v>0</v>
      </c>
      <c r="NK84" s="297"/>
      <c r="NL84" s="302"/>
      <c r="NM84" s="302">
        <f t="shared" si="185"/>
        <v>0</v>
      </c>
      <c r="NN84" s="302">
        <f t="shared" si="186"/>
        <v>0</v>
      </c>
      <c r="NO84" s="74">
        <v>0.06</v>
      </c>
      <c r="NP84" s="74"/>
      <c r="NQ84" s="74">
        <v>0</v>
      </c>
      <c r="NR84" s="74"/>
      <c r="NS84" s="74">
        <v>0</v>
      </c>
      <c r="NT84" s="74"/>
      <c r="NU84" s="361">
        <v>0.03</v>
      </c>
      <c r="NV84" s="361"/>
      <c r="NW84" s="4">
        <f t="shared" si="187"/>
        <v>0.09</v>
      </c>
      <c r="NX84" s="4">
        <f t="shared" si="119"/>
        <v>0</v>
      </c>
      <c r="NY84" s="74">
        <v>0</v>
      </c>
      <c r="NZ84" s="74"/>
      <c r="OA84" s="360">
        <v>0</v>
      </c>
      <c r="OB84" s="74"/>
      <c r="OC84" s="360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0.06</v>
      </c>
      <c r="OJ84" s="302"/>
      <c r="OK84" s="354">
        <v>0.02</v>
      </c>
      <c r="OL84" s="302"/>
      <c r="OM84" s="196">
        <v>0.02</v>
      </c>
      <c r="ON84" s="302"/>
      <c r="OO84" s="302">
        <f t="shared" si="190"/>
        <v>0.08</v>
      </c>
      <c r="OP84" s="302">
        <f t="shared" si="191"/>
        <v>0</v>
      </c>
      <c r="OQ84" s="302"/>
      <c r="OR84" s="302"/>
      <c r="OS84" s="302">
        <f t="shared" si="120"/>
        <v>0</v>
      </c>
      <c r="OT84" s="302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/>
      <c r="AB85" s="285"/>
      <c r="AC85" s="8">
        <f t="shared" si="124"/>
        <v>0</v>
      </c>
      <c r="AD85" s="8">
        <f t="shared" si="125"/>
        <v>0</v>
      </c>
      <c r="AE85" s="71">
        <v>0</v>
      </c>
      <c r="AF85" s="71">
        <v>0</v>
      </c>
      <c r="AG85" s="71"/>
      <c r="AH85" s="71"/>
      <c r="AI85" s="122"/>
      <c r="AJ85" s="122"/>
      <c r="AK85" s="326">
        <v>70</v>
      </c>
      <c r="AL85" s="327">
        <v>21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70</v>
      </c>
      <c r="AV85" s="4">
        <f t="shared" si="109"/>
        <v>21</v>
      </c>
      <c r="AW85" s="78"/>
      <c r="AX85" s="78"/>
      <c r="AY85" s="316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5"/>
      <c r="BH85" s="296"/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8"/>
      <c r="CI85" s="91">
        <v>20.6</v>
      </c>
      <c r="CJ85" s="328">
        <v>6.5</v>
      </c>
      <c r="CK85" s="299"/>
      <c r="CL85" s="299"/>
      <c r="CM85" s="329">
        <v>5.15</v>
      </c>
      <c r="CN85" s="330">
        <v>1.5</v>
      </c>
      <c r="CO85" s="8">
        <f t="shared" si="128"/>
        <v>25.75</v>
      </c>
      <c r="CP85" s="8">
        <f t="shared" si="129"/>
        <v>8</v>
      </c>
      <c r="CQ85" s="350">
        <v>247.40625</v>
      </c>
      <c r="CR85" s="300"/>
      <c r="CS85" s="300"/>
      <c r="CT85" s="301"/>
      <c r="CU85" s="351">
        <v>18.556701030927837</v>
      </c>
      <c r="CV85" s="302"/>
      <c r="CW85" s="352">
        <v>63.814432989690722</v>
      </c>
      <c r="CX85" s="301"/>
      <c r="CY85" s="301"/>
      <c r="CZ85" s="301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31">
        <v>42.371134020618562</v>
      </c>
      <c r="DL85" s="331">
        <v>14.123711340206187</v>
      </c>
      <c r="DM85" s="78">
        <f t="shared" si="134"/>
        <v>42.371134020618562</v>
      </c>
      <c r="DN85" s="78">
        <f t="shared" si="135"/>
        <v>14.123711340206187</v>
      </c>
      <c r="DO85" s="331">
        <v>41.1</v>
      </c>
      <c r="DP85" s="331">
        <v>13.700000000000001</v>
      </c>
      <c r="DQ85" s="332"/>
      <c r="DR85" s="332"/>
      <c r="DS85" s="8"/>
      <c r="DT85" s="8"/>
      <c r="DU85" s="303"/>
      <c r="DV85" s="304"/>
      <c r="DW85" s="304"/>
      <c r="DX85" s="304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3">
        <v>40.21</v>
      </c>
      <c r="EH85" s="334">
        <v>10.0525</v>
      </c>
      <c r="EI85" s="94">
        <v>154.63917525773195</v>
      </c>
      <c r="EJ85" s="94">
        <v>38.659793814432987</v>
      </c>
      <c r="EK85" s="329">
        <v>53.608247422680414</v>
      </c>
      <c r="EL85" s="335">
        <v>13.402061855670103</v>
      </c>
      <c r="EM85" s="336"/>
      <c r="EN85" s="336"/>
      <c r="EO85" s="336"/>
      <c r="EP85" s="336"/>
      <c r="EQ85" s="8">
        <f t="shared" si="137"/>
        <v>248.45742268041238</v>
      </c>
      <c r="ER85" s="8">
        <f t="shared" si="138"/>
        <v>62.114355670103095</v>
      </c>
      <c r="ES85" s="302"/>
      <c r="ET85" s="302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3">
        <v>27</v>
      </c>
      <c r="FB85" s="337">
        <v>0</v>
      </c>
      <c r="FC85" s="114">
        <v>28</v>
      </c>
      <c r="FD85" s="330">
        <v>0</v>
      </c>
      <c r="FE85" s="8"/>
      <c r="FF85" s="8"/>
      <c r="FG85" s="306"/>
      <c r="FH85" s="307"/>
      <c r="FI85" s="8"/>
      <c r="FJ85" s="8"/>
      <c r="FK85" s="8"/>
      <c r="FL85" s="8"/>
      <c r="FM85" s="330"/>
      <c r="FN85" s="330"/>
      <c r="FO85" s="4"/>
      <c r="FP85" s="8"/>
      <c r="FQ85" s="308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9"/>
      <c r="GJ85" s="309"/>
      <c r="GK85" s="297"/>
      <c r="GL85" s="297"/>
      <c r="GM85" s="310"/>
      <c r="GN85" s="311"/>
      <c r="GO85" s="299"/>
      <c r="GP85" s="312"/>
      <c r="GQ85" s="312"/>
      <c r="GR85" s="312"/>
      <c r="GS85" s="311"/>
      <c r="GT85" s="311"/>
      <c r="GU85" s="311"/>
      <c r="GV85" s="311"/>
      <c r="GW85" s="311"/>
      <c r="GX85" s="311"/>
      <c r="GY85" s="311"/>
      <c r="GZ85" s="311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4"/>
      <c r="HO85" s="8">
        <f t="shared" si="147"/>
        <v>0</v>
      </c>
      <c r="HP85" s="8">
        <f t="shared" si="148"/>
        <v>0</v>
      </c>
      <c r="HQ85" s="91">
        <v>400</v>
      </c>
      <c r="HR85" s="285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3.3</v>
      </c>
      <c r="HZ85" s="338">
        <v>0.82499999999999996</v>
      </c>
      <c r="IA85" s="313"/>
      <c r="IB85" s="305"/>
      <c r="IC85" s="340">
        <v>12</v>
      </c>
      <c r="ID85" s="130">
        <v>3</v>
      </c>
      <c r="IE85" s="314"/>
      <c r="IF85" s="314"/>
      <c r="IG85" s="8">
        <f t="shared" si="192"/>
        <v>15.3</v>
      </c>
      <c r="IH85" s="8">
        <f t="shared" si="151"/>
        <v>3.8250000000000002</v>
      </c>
      <c r="II85" s="8"/>
      <c r="IJ85" s="8"/>
      <c r="IK85" s="8"/>
      <c r="IL85" s="8"/>
      <c r="IM85" s="4"/>
      <c r="IN85" s="304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5"/>
      <c r="JD85" s="285"/>
      <c r="JE85" s="8">
        <f t="shared" si="152"/>
        <v>10.31</v>
      </c>
      <c r="JF85" s="8">
        <f t="shared" si="153"/>
        <v>0</v>
      </c>
      <c r="JG85" s="338">
        <v>6.4991000000000003</v>
      </c>
      <c r="JH85" s="338">
        <v>1</v>
      </c>
      <c r="JI85" s="338">
        <v>6.4991000000000003</v>
      </c>
      <c r="JJ85" s="338">
        <v>1</v>
      </c>
      <c r="JK85" s="338">
        <v>51.55</v>
      </c>
      <c r="JL85" s="338">
        <v>11</v>
      </c>
      <c r="JM85" s="91">
        <v>18</v>
      </c>
      <c r="JN85" s="338">
        <v>4</v>
      </c>
      <c r="JO85" s="91">
        <v>0</v>
      </c>
      <c r="JP85" s="338">
        <v>0</v>
      </c>
      <c r="JQ85" s="71">
        <v>0</v>
      </c>
      <c r="JR85" s="285">
        <v>0</v>
      </c>
      <c r="JS85" s="8"/>
      <c r="JT85" s="8"/>
      <c r="JU85" s="8">
        <f t="shared" si="154"/>
        <v>82.548199999999994</v>
      </c>
      <c r="JV85" s="8">
        <f t="shared" si="155"/>
        <v>17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9"/>
      <c r="KP85" s="4"/>
      <c r="KQ85" s="4"/>
      <c r="KR85" s="4"/>
      <c r="KS85" s="1">
        <f t="shared" si="159"/>
        <v>0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341">
        <v>24.38</v>
      </c>
      <c r="LJ85" s="342">
        <v>0</v>
      </c>
      <c r="LK85" s="343">
        <v>24.02</v>
      </c>
      <c r="LL85" s="344">
        <v>0</v>
      </c>
      <c r="LM85" s="343">
        <v>6.6</v>
      </c>
      <c r="LN85" s="346">
        <v>0</v>
      </c>
      <c r="LO85" s="75"/>
      <c r="LP85" s="362"/>
      <c r="LQ85" s="323"/>
      <c r="LR85" s="323"/>
      <c r="LS85" s="4">
        <f t="shared" si="167"/>
        <v>55</v>
      </c>
      <c r="LT85" s="4">
        <f t="shared" si="168"/>
        <v>0</v>
      </c>
      <c r="LU85" s="324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53"/>
      <c r="MD85" s="325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47">
        <v>4.8000000000000001E-2</v>
      </c>
      <c r="ML85" s="92">
        <v>0</v>
      </c>
      <c r="MM85" s="114">
        <v>3.2000000000000001E-2</v>
      </c>
      <c r="MN85" s="348">
        <v>0</v>
      </c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9">
        <v>0.9</v>
      </c>
      <c r="NA85" s="4">
        <f t="shared" si="179"/>
        <v>6.65</v>
      </c>
      <c r="NB85" s="4">
        <f t="shared" si="180"/>
        <v>0.9</v>
      </c>
      <c r="NC85" s="302"/>
      <c r="ND85" s="302"/>
      <c r="NE85" s="302">
        <f t="shared" si="181"/>
        <v>0</v>
      </c>
      <c r="NF85" s="302">
        <f t="shared" si="182"/>
        <v>0</v>
      </c>
      <c r="NG85" s="302"/>
      <c r="NH85" s="302"/>
      <c r="NI85" s="302">
        <f t="shared" si="183"/>
        <v>0</v>
      </c>
      <c r="NJ85" s="302">
        <f t="shared" si="184"/>
        <v>0</v>
      </c>
      <c r="NK85" s="297"/>
      <c r="NL85" s="302"/>
      <c r="NM85" s="302">
        <f t="shared" si="185"/>
        <v>0</v>
      </c>
      <c r="NN85" s="302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61">
        <v>0</v>
      </c>
      <c r="NV85" s="361"/>
      <c r="NW85" s="4">
        <f t="shared" si="187"/>
        <v>0</v>
      </c>
      <c r="NX85" s="4">
        <f t="shared" si="119"/>
        <v>0</v>
      </c>
      <c r="NY85" s="74">
        <v>0</v>
      </c>
      <c r="NZ85" s="74"/>
      <c r="OA85" s="360">
        <v>0</v>
      </c>
      <c r="OB85" s="74"/>
      <c r="OC85" s="360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2"/>
      <c r="OK85" s="354">
        <v>0</v>
      </c>
      <c r="OL85" s="302"/>
      <c r="OM85" s="196">
        <v>0</v>
      </c>
      <c r="ON85" s="302"/>
      <c r="OO85" s="302">
        <f t="shared" si="190"/>
        <v>0</v>
      </c>
      <c r="OP85" s="302">
        <f t="shared" si="191"/>
        <v>0</v>
      </c>
      <c r="OQ85" s="302"/>
      <c r="OR85" s="302"/>
      <c r="OS85" s="302">
        <f t="shared" si="120"/>
        <v>0</v>
      </c>
      <c r="OT85" s="302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/>
      <c r="AB86" s="285"/>
      <c r="AC86" s="8">
        <f t="shared" si="124"/>
        <v>0</v>
      </c>
      <c r="AD86" s="8">
        <f t="shared" si="125"/>
        <v>0</v>
      </c>
      <c r="AE86" s="71">
        <v>0</v>
      </c>
      <c r="AF86" s="71">
        <v>0</v>
      </c>
      <c r="AG86" s="71"/>
      <c r="AH86" s="71"/>
      <c r="AI86" s="122"/>
      <c r="AJ86" s="122"/>
      <c r="AK86" s="326">
        <v>70</v>
      </c>
      <c r="AL86" s="327">
        <v>21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70</v>
      </c>
      <c r="AV86" s="4">
        <f t="shared" si="109"/>
        <v>21</v>
      </c>
      <c r="AW86" s="78"/>
      <c r="AX86" s="78"/>
      <c r="AY86" s="316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5"/>
      <c r="BH86" s="296"/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8"/>
      <c r="CI86" s="91">
        <v>20.6</v>
      </c>
      <c r="CJ86" s="328">
        <v>6.5</v>
      </c>
      <c r="CK86" s="299"/>
      <c r="CL86" s="299"/>
      <c r="CM86" s="329">
        <v>5.15</v>
      </c>
      <c r="CN86" s="330">
        <v>1.5</v>
      </c>
      <c r="CO86" s="8">
        <f t="shared" si="128"/>
        <v>25.75</v>
      </c>
      <c r="CP86" s="8">
        <f t="shared" si="129"/>
        <v>8</v>
      </c>
      <c r="CQ86" s="350">
        <v>247.40625</v>
      </c>
      <c r="CR86" s="300"/>
      <c r="CS86" s="300"/>
      <c r="CT86" s="301"/>
      <c r="CU86" s="351">
        <v>18.556701030927837</v>
      </c>
      <c r="CV86" s="302"/>
      <c r="CW86" s="352">
        <v>63.814432989690722</v>
      </c>
      <c r="CX86" s="301"/>
      <c r="CY86" s="301"/>
      <c r="CZ86" s="301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31">
        <v>42.371134020618562</v>
      </c>
      <c r="DL86" s="331">
        <v>14.123711340206187</v>
      </c>
      <c r="DM86" s="78">
        <f t="shared" si="134"/>
        <v>42.371134020618562</v>
      </c>
      <c r="DN86" s="78">
        <f t="shared" si="135"/>
        <v>14.123711340206187</v>
      </c>
      <c r="DO86" s="331">
        <v>41.1</v>
      </c>
      <c r="DP86" s="331">
        <v>13.700000000000001</v>
      </c>
      <c r="DQ86" s="332"/>
      <c r="DR86" s="332"/>
      <c r="DS86" s="8"/>
      <c r="DT86" s="8"/>
      <c r="DU86" s="303"/>
      <c r="DV86" s="304"/>
      <c r="DW86" s="304"/>
      <c r="DX86" s="304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3">
        <v>40.21</v>
      </c>
      <c r="EH86" s="334">
        <v>10.0525</v>
      </c>
      <c r="EI86" s="94">
        <v>154.63917525773195</v>
      </c>
      <c r="EJ86" s="94">
        <v>38.659793814432987</v>
      </c>
      <c r="EK86" s="329">
        <v>53.608247422680414</v>
      </c>
      <c r="EL86" s="335">
        <v>13.402061855670103</v>
      </c>
      <c r="EM86" s="336"/>
      <c r="EN86" s="336"/>
      <c r="EO86" s="336"/>
      <c r="EP86" s="336"/>
      <c r="EQ86" s="8">
        <f t="shared" si="137"/>
        <v>248.45742268041238</v>
      </c>
      <c r="ER86" s="8">
        <f t="shared" si="138"/>
        <v>62.114355670103095</v>
      </c>
      <c r="ES86" s="302"/>
      <c r="ET86" s="302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3">
        <v>27</v>
      </c>
      <c r="FB86" s="337">
        <v>0</v>
      </c>
      <c r="FC86" s="114">
        <v>28</v>
      </c>
      <c r="FD86" s="330">
        <v>0</v>
      </c>
      <c r="FE86" s="8"/>
      <c r="FF86" s="8"/>
      <c r="FG86" s="306"/>
      <c r="FH86" s="307"/>
      <c r="FI86" s="8"/>
      <c r="FJ86" s="8"/>
      <c r="FK86" s="8"/>
      <c r="FL86" s="8"/>
      <c r="FM86" s="330"/>
      <c r="FN86" s="330"/>
      <c r="FO86" s="4"/>
      <c r="FP86" s="8"/>
      <c r="FQ86" s="308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9"/>
      <c r="GJ86" s="309"/>
      <c r="GK86" s="297"/>
      <c r="GL86" s="297"/>
      <c r="GM86" s="310"/>
      <c r="GN86" s="311"/>
      <c r="GO86" s="299"/>
      <c r="GP86" s="312"/>
      <c r="GQ86" s="312"/>
      <c r="GR86" s="312"/>
      <c r="GS86" s="311"/>
      <c r="GT86" s="311"/>
      <c r="GU86" s="311"/>
      <c r="GV86" s="311"/>
      <c r="GW86" s="311"/>
      <c r="GX86" s="311"/>
      <c r="GY86" s="311"/>
      <c r="GZ86" s="311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4"/>
      <c r="HO86" s="8">
        <f t="shared" si="147"/>
        <v>0</v>
      </c>
      <c r="HP86" s="8">
        <f t="shared" si="148"/>
        <v>0</v>
      </c>
      <c r="HQ86" s="91">
        <v>400</v>
      </c>
      <c r="HR86" s="285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3.3</v>
      </c>
      <c r="HZ86" s="338">
        <v>0.82499999999999996</v>
      </c>
      <c r="IA86" s="313"/>
      <c r="IB86" s="305"/>
      <c r="IC86" s="340">
        <v>12</v>
      </c>
      <c r="ID86" s="130">
        <v>3</v>
      </c>
      <c r="IE86" s="314"/>
      <c r="IF86" s="314"/>
      <c r="IG86" s="8">
        <f t="shared" si="192"/>
        <v>15.3</v>
      </c>
      <c r="IH86" s="8">
        <f t="shared" si="151"/>
        <v>3.8250000000000002</v>
      </c>
      <c r="II86" s="8"/>
      <c r="IJ86" s="8"/>
      <c r="IK86" s="8"/>
      <c r="IL86" s="8"/>
      <c r="IM86" s="4"/>
      <c r="IN86" s="304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5"/>
      <c r="JD86" s="285"/>
      <c r="JE86" s="8">
        <f t="shared" si="152"/>
        <v>10.31</v>
      </c>
      <c r="JF86" s="8">
        <f t="shared" si="153"/>
        <v>0</v>
      </c>
      <c r="JG86" s="338">
        <v>6.4991000000000003</v>
      </c>
      <c r="JH86" s="338">
        <v>1</v>
      </c>
      <c r="JI86" s="338">
        <v>6.4991000000000003</v>
      </c>
      <c r="JJ86" s="338">
        <v>1</v>
      </c>
      <c r="JK86" s="338">
        <v>51.55</v>
      </c>
      <c r="JL86" s="338">
        <v>11</v>
      </c>
      <c r="JM86" s="91">
        <v>18</v>
      </c>
      <c r="JN86" s="338">
        <v>4</v>
      </c>
      <c r="JO86" s="91">
        <v>0</v>
      </c>
      <c r="JP86" s="338">
        <v>0</v>
      </c>
      <c r="JQ86" s="71">
        <v>0</v>
      </c>
      <c r="JR86" s="285">
        <v>0</v>
      </c>
      <c r="JS86" s="8"/>
      <c r="JT86" s="8"/>
      <c r="JU86" s="8">
        <f t="shared" si="154"/>
        <v>82.548199999999994</v>
      </c>
      <c r="JV86" s="8">
        <f t="shared" si="155"/>
        <v>17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9"/>
      <c r="KP86" s="4"/>
      <c r="KQ86" s="4"/>
      <c r="KR86" s="4"/>
      <c r="KS86" s="1">
        <f t="shared" si="159"/>
        <v>0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341">
        <v>24.38</v>
      </c>
      <c r="LJ86" s="342">
        <v>0</v>
      </c>
      <c r="LK86" s="343">
        <v>24.02</v>
      </c>
      <c r="LL86" s="344">
        <v>0</v>
      </c>
      <c r="LM86" s="343">
        <v>6.6</v>
      </c>
      <c r="LN86" s="346">
        <v>0</v>
      </c>
      <c r="LO86" s="75"/>
      <c r="LP86" s="362"/>
      <c r="LQ86" s="323"/>
      <c r="LR86" s="323"/>
      <c r="LS86" s="4">
        <f t="shared" si="167"/>
        <v>55</v>
      </c>
      <c r="LT86" s="4">
        <f t="shared" si="168"/>
        <v>0</v>
      </c>
      <c r="LU86" s="324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53"/>
      <c r="MD86" s="325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47">
        <v>0</v>
      </c>
      <c r="ML86" s="92">
        <v>0</v>
      </c>
      <c r="MM86" s="114">
        <v>0</v>
      </c>
      <c r="MN86" s="348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9">
        <v>0.9</v>
      </c>
      <c r="NA86" s="4">
        <f t="shared" si="179"/>
        <v>6.65</v>
      </c>
      <c r="NB86" s="4">
        <f t="shared" si="180"/>
        <v>0.9</v>
      </c>
      <c r="NC86" s="302"/>
      <c r="ND86" s="302"/>
      <c r="NE86" s="302">
        <f t="shared" si="181"/>
        <v>0</v>
      </c>
      <c r="NF86" s="302">
        <f t="shared" si="182"/>
        <v>0</v>
      </c>
      <c r="NG86" s="302"/>
      <c r="NH86" s="302"/>
      <c r="NI86" s="302">
        <f t="shared" si="183"/>
        <v>0</v>
      </c>
      <c r="NJ86" s="302">
        <f t="shared" si="184"/>
        <v>0</v>
      </c>
      <c r="NK86" s="297"/>
      <c r="NL86" s="302"/>
      <c r="NM86" s="302">
        <f t="shared" si="185"/>
        <v>0</v>
      </c>
      <c r="NN86" s="302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61">
        <v>0</v>
      </c>
      <c r="NV86" s="361"/>
      <c r="NW86" s="4">
        <f t="shared" si="187"/>
        <v>0</v>
      </c>
      <c r="NX86" s="4">
        <f t="shared" si="119"/>
        <v>0</v>
      </c>
      <c r="NY86" s="74">
        <v>0</v>
      </c>
      <c r="NZ86" s="74"/>
      <c r="OA86" s="360">
        <v>0</v>
      </c>
      <c r="OB86" s="74"/>
      <c r="OC86" s="360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2"/>
      <c r="OK86" s="354">
        <v>0</v>
      </c>
      <c r="OL86" s="302"/>
      <c r="OM86" s="196">
        <v>0</v>
      </c>
      <c r="ON86" s="302"/>
      <c r="OO86" s="302">
        <f t="shared" si="190"/>
        <v>0</v>
      </c>
      <c r="OP86" s="302">
        <f t="shared" si="191"/>
        <v>0</v>
      </c>
      <c r="OQ86" s="302"/>
      <c r="OR86" s="302"/>
      <c r="OS86" s="302">
        <f t="shared" si="120"/>
        <v>0</v>
      </c>
      <c r="OT86" s="302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/>
      <c r="AB87" s="285"/>
      <c r="AC87" s="8">
        <f t="shared" si="124"/>
        <v>0</v>
      </c>
      <c r="AD87" s="8">
        <f t="shared" si="125"/>
        <v>0</v>
      </c>
      <c r="AE87" s="71">
        <v>0</v>
      </c>
      <c r="AF87" s="71">
        <v>0</v>
      </c>
      <c r="AG87" s="71"/>
      <c r="AH87" s="71"/>
      <c r="AI87" s="122"/>
      <c r="AJ87" s="122"/>
      <c r="AK87" s="326">
        <v>70</v>
      </c>
      <c r="AL87" s="327">
        <v>21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70</v>
      </c>
      <c r="AV87" s="4">
        <f t="shared" si="109"/>
        <v>21</v>
      </c>
      <c r="AW87" s="78"/>
      <c r="AX87" s="78"/>
      <c r="AY87" s="316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5"/>
      <c r="BH87" s="296"/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8"/>
      <c r="CI87" s="91">
        <v>20.6</v>
      </c>
      <c r="CJ87" s="328">
        <v>6.5</v>
      </c>
      <c r="CK87" s="299"/>
      <c r="CL87" s="299"/>
      <c r="CM87" s="329">
        <v>5.15</v>
      </c>
      <c r="CN87" s="330">
        <v>1.5</v>
      </c>
      <c r="CO87" s="8">
        <f t="shared" si="128"/>
        <v>25.75</v>
      </c>
      <c r="CP87" s="8">
        <f t="shared" si="129"/>
        <v>8</v>
      </c>
      <c r="CQ87" s="350">
        <v>247.40625</v>
      </c>
      <c r="CR87" s="300"/>
      <c r="CS87" s="300"/>
      <c r="CT87" s="301"/>
      <c r="CU87" s="351">
        <v>18.556701030927837</v>
      </c>
      <c r="CV87" s="302"/>
      <c r="CW87" s="352">
        <v>63.814432989690722</v>
      </c>
      <c r="CX87" s="301"/>
      <c r="CY87" s="301"/>
      <c r="CZ87" s="301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31">
        <v>42.371134020618562</v>
      </c>
      <c r="DL87" s="331">
        <v>14.123711340206187</v>
      </c>
      <c r="DM87" s="78">
        <f t="shared" si="134"/>
        <v>42.371134020618562</v>
      </c>
      <c r="DN87" s="78">
        <f t="shared" si="135"/>
        <v>14.123711340206187</v>
      </c>
      <c r="DO87" s="331">
        <v>41.1</v>
      </c>
      <c r="DP87" s="331">
        <v>13.700000000000001</v>
      </c>
      <c r="DQ87" s="332"/>
      <c r="DR87" s="332"/>
      <c r="DS87" s="8"/>
      <c r="DT87" s="8"/>
      <c r="DU87" s="303"/>
      <c r="DV87" s="304"/>
      <c r="DW87" s="304"/>
      <c r="DX87" s="304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3">
        <v>40.21</v>
      </c>
      <c r="EH87" s="334">
        <v>10.0525</v>
      </c>
      <c r="EI87" s="94">
        <v>154.63917525773195</v>
      </c>
      <c r="EJ87" s="94">
        <v>38.659793814432987</v>
      </c>
      <c r="EK87" s="329">
        <v>53.608247422680414</v>
      </c>
      <c r="EL87" s="335">
        <v>13.402061855670103</v>
      </c>
      <c r="EM87" s="336"/>
      <c r="EN87" s="336"/>
      <c r="EO87" s="336"/>
      <c r="EP87" s="336"/>
      <c r="EQ87" s="8">
        <f t="shared" si="137"/>
        <v>248.45742268041238</v>
      </c>
      <c r="ER87" s="8">
        <f t="shared" si="138"/>
        <v>62.114355670103095</v>
      </c>
      <c r="ES87" s="302"/>
      <c r="ET87" s="302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3">
        <v>27</v>
      </c>
      <c r="FB87" s="337">
        <v>0</v>
      </c>
      <c r="FC87" s="114">
        <v>28</v>
      </c>
      <c r="FD87" s="330">
        <v>0</v>
      </c>
      <c r="FE87" s="8"/>
      <c r="FF87" s="8"/>
      <c r="FG87" s="306"/>
      <c r="FH87" s="307"/>
      <c r="FI87" s="8"/>
      <c r="FJ87" s="8"/>
      <c r="FK87" s="8"/>
      <c r="FL87" s="8"/>
      <c r="FM87" s="330"/>
      <c r="FN87" s="330"/>
      <c r="FO87" s="4"/>
      <c r="FP87" s="8"/>
      <c r="FQ87" s="308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9"/>
      <c r="GJ87" s="309"/>
      <c r="GK87" s="297"/>
      <c r="GL87" s="297"/>
      <c r="GM87" s="310"/>
      <c r="GN87" s="311"/>
      <c r="GO87" s="299"/>
      <c r="GP87" s="312"/>
      <c r="GQ87" s="312"/>
      <c r="GR87" s="312"/>
      <c r="GS87" s="311"/>
      <c r="GT87" s="311"/>
      <c r="GU87" s="311"/>
      <c r="GV87" s="311"/>
      <c r="GW87" s="311"/>
      <c r="GX87" s="311"/>
      <c r="GY87" s="311"/>
      <c r="GZ87" s="311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4"/>
      <c r="HO87" s="8">
        <f t="shared" si="147"/>
        <v>0</v>
      </c>
      <c r="HP87" s="8">
        <f t="shared" si="148"/>
        <v>0</v>
      </c>
      <c r="HQ87" s="91">
        <v>400</v>
      </c>
      <c r="HR87" s="285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3.3</v>
      </c>
      <c r="HZ87" s="338">
        <v>0.82499999999999996</v>
      </c>
      <c r="IA87" s="313"/>
      <c r="IB87" s="305"/>
      <c r="IC87" s="340">
        <v>12</v>
      </c>
      <c r="ID87" s="130">
        <v>3</v>
      </c>
      <c r="IE87" s="314"/>
      <c r="IF87" s="314"/>
      <c r="IG87" s="8">
        <f t="shared" si="192"/>
        <v>15.3</v>
      </c>
      <c r="IH87" s="8">
        <f t="shared" si="151"/>
        <v>3.8250000000000002</v>
      </c>
      <c r="II87" s="8"/>
      <c r="IJ87" s="8"/>
      <c r="IK87" s="8"/>
      <c r="IL87" s="8"/>
      <c r="IM87" s="4"/>
      <c r="IN87" s="304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5"/>
      <c r="JD87" s="285"/>
      <c r="JE87" s="8">
        <f t="shared" si="152"/>
        <v>20.62</v>
      </c>
      <c r="JF87" s="8">
        <f t="shared" si="153"/>
        <v>0</v>
      </c>
      <c r="JG87" s="338">
        <v>6.5372000000000003</v>
      </c>
      <c r="JH87" s="338">
        <v>1</v>
      </c>
      <c r="JI87" s="338">
        <v>6.5373000000000001</v>
      </c>
      <c r="JJ87" s="338">
        <v>1</v>
      </c>
      <c r="JK87" s="338">
        <v>51.55</v>
      </c>
      <c r="JL87" s="338">
        <v>11</v>
      </c>
      <c r="JM87" s="91">
        <v>0</v>
      </c>
      <c r="JN87" s="338">
        <v>0</v>
      </c>
      <c r="JO87" s="91">
        <v>44.33</v>
      </c>
      <c r="JP87" s="338">
        <v>9</v>
      </c>
      <c r="JQ87" s="71">
        <v>0</v>
      </c>
      <c r="JR87" s="285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9"/>
      <c r="KP87" s="4"/>
      <c r="KQ87" s="4"/>
      <c r="KR87" s="4"/>
      <c r="KS87" s="1">
        <f t="shared" si="159"/>
        <v>0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341">
        <v>24.38</v>
      </c>
      <c r="LJ87" s="342">
        <v>0</v>
      </c>
      <c r="LK87" s="343">
        <v>24.02</v>
      </c>
      <c r="LL87" s="344">
        <v>0</v>
      </c>
      <c r="LM87" s="343">
        <v>6.6</v>
      </c>
      <c r="LN87" s="346">
        <v>0</v>
      </c>
      <c r="LO87" s="75"/>
      <c r="LP87" s="362"/>
      <c r="LQ87" s="323"/>
      <c r="LR87" s="323"/>
      <c r="LS87" s="4">
        <f t="shared" si="167"/>
        <v>55</v>
      </c>
      <c r="LT87" s="4">
        <f t="shared" si="168"/>
        <v>0</v>
      </c>
      <c r="LU87" s="324"/>
      <c r="LV87" s="4"/>
      <c r="LW87" s="4"/>
      <c r="LX87" s="4"/>
      <c r="LY87" s="4">
        <f t="shared" si="169"/>
        <v>0</v>
      </c>
      <c r="LZ87" s="4">
        <f t="shared" si="170"/>
        <v>0</v>
      </c>
      <c r="MA87" s="114"/>
      <c r="MB87" s="4"/>
      <c r="MC87" s="353"/>
      <c r="MD87" s="325"/>
      <c r="ME87" s="75"/>
      <c r="MF87" s="4"/>
      <c r="MG87" s="9"/>
      <c r="MH87" s="4"/>
      <c r="MI87" s="4">
        <f t="shared" si="171"/>
        <v>0</v>
      </c>
      <c r="MJ87" s="4">
        <f t="shared" si="172"/>
        <v>0</v>
      </c>
      <c r="MK87" s="347">
        <v>0</v>
      </c>
      <c r="ML87" s="92">
        <v>0</v>
      </c>
      <c r="MM87" s="114">
        <v>0</v>
      </c>
      <c r="MN87" s="348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9">
        <v>0.9</v>
      </c>
      <c r="NA87" s="4">
        <f t="shared" si="179"/>
        <v>6.65</v>
      </c>
      <c r="NB87" s="4">
        <f t="shared" si="180"/>
        <v>0.9</v>
      </c>
      <c r="NC87" s="302"/>
      <c r="ND87" s="302"/>
      <c r="NE87" s="302">
        <f t="shared" si="181"/>
        <v>0</v>
      </c>
      <c r="NF87" s="302">
        <f t="shared" si="182"/>
        <v>0</v>
      </c>
      <c r="NG87" s="302"/>
      <c r="NH87" s="302"/>
      <c r="NI87" s="302">
        <f t="shared" si="183"/>
        <v>0</v>
      </c>
      <c r="NJ87" s="302">
        <f t="shared" si="184"/>
        <v>0</v>
      </c>
      <c r="NK87" s="297"/>
      <c r="NL87" s="302"/>
      <c r="NM87" s="302">
        <f t="shared" si="185"/>
        <v>0</v>
      </c>
      <c r="NN87" s="302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61">
        <v>0</v>
      </c>
      <c r="NV87" s="361"/>
      <c r="NW87" s="4">
        <f t="shared" si="187"/>
        <v>0</v>
      </c>
      <c r="NX87" s="4">
        <f t="shared" si="119"/>
        <v>0</v>
      </c>
      <c r="NY87" s="74">
        <v>0</v>
      </c>
      <c r="NZ87" s="74"/>
      <c r="OA87" s="360">
        <v>0</v>
      </c>
      <c r="OB87" s="74"/>
      <c r="OC87" s="360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2"/>
      <c r="OK87" s="354">
        <v>0</v>
      </c>
      <c r="OL87" s="302"/>
      <c r="OM87" s="196">
        <v>0</v>
      </c>
      <c r="ON87" s="302"/>
      <c r="OO87" s="302">
        <f t="shared" si="190"/>
        <v>0</v>
      </c>
      <c r="OP87" s="302">
        <f t="shared" si="191"/>
        <v>0</v>
      </c>
      <c r="OQ87" s="302"/>
      <c r="OR87" s="302"/>
      <c r="OS87" s="302">
        <f t="shared" si="120"/>
        <v>0</v>
      </c>
      <c r="OT87" s="302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/>
      <c r="AB88" s="285"/>
      <c r="AC88" s="8">
        <f t="shared" si="124"/>
        <v>0</v>
      </c>
      <c r="AD88" s="8">
        <f t="shared" si="125"/>
        <v>0</v>
      </c>
      <c r="AE88" s="71">
        <v>0</v>
      </c>
      <c r="AF88" s="71">
        <v>0</v>
      </c>
      <c r="AG88" s="71"/>
      <c r="AH88" s="71"/>
      <c r="AI88" s="122"/>
      <c r="AJ88" s="122"/>
      <c r="AK88" s="326">
        <v>70</v>
      </c>
      <c r="AL88" s="327">
        <v>21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70</v>
      </c>
      <c r="AV88" s="4">
        <f t="shared" si="109"/>
        <v>21</v>
      </c>
      <c r="AW88" s="78"/>
      <c r="AX88" s="78"/>
      <c r="AY88" s="316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5"/>
      <c r="BH88" s="296"/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8"/>
      <c r="CI88" s="91">
        <v>20.6</v>
      </c>
      <c r="CJ88" s="328">
        <v>6.5</v>
      </c>
      <c r="CK88" s="299"/>
      <c r="CL88" s="299"/>
      <c r="CM88" s="329">
        <v>5.15</v>
      </c>
      <c r="CN88" s="330">
        <v>1.5</v>
      </c>
      <c r="CO88" s="8">
        <f t="shared" si="128"/>
        <v>25.75</v>
      </c>
      <c r="CP88" s="8">
        <f t="shared" si="129"/>
        <v>8</v>
      </c>
      <c r="CQ88" s="350">
        <v>247.40625</v>
      </c>
      <c r="CR88" s="300"/>
      <c r="CS88" s="300"/>
      <c r="CT88" s="301"/>
      <c r="CU88" s="351">
        <v>18.556701030927837</v>
      </c>
      <c r="CV88" s="302"/>
      <c r="CW88" s="352">
        <v>63.814432989690722</v>
      </c>
      <c r="CX88" s="301"/>
      <c r="CY88" s="301"/>
      <c r="CZ88" s="301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31">
        <v>42.371134020618562</v>
      </c>
      <c r="DL88" s="331">
        <v>14.123711340206187</v>
      </c>
      <c r="DM88" s="78">
        <f t="shared" si="134"/>
        <v>42.371134020618562</v>
      </c>
      <c r="DN88" s="78">
        <f t="shared" si="135"/>
        <v>14.123711340206187</v>
      </c>
      <c r="DO88" s="331">
        <v>41.1</v>
      </c>
      <c r="DP88" s="331">
        <v>13.700000000000001</v>
      </c>
      <c r="DQ88" s="332"/>
      <c r="DR88" s="332"/>
      <c r="DS88" s="8"/>
      <c r="DT88" s="8"/>
      <c r="DU88" s="303"/>
      <c r="DV88" s="304"/>
      <c r="DW88" s="304"/>
      <c r="DX88" s="304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3">
        <v>40.21</v>
      </c>
      <c r="EH88" s="334">
        <v>10.0525</v>
      </c>
      <c r="EI88" s="94">
        <v>154.63917525773195</v>
      </c>
      <c r="EJ88" s="94">
        <v>38.659793814432987</v>
      </c>
      <c r="EK88" s="329">
        <v>53.608247422680414</v>
      </c>
      <c r="EL88" s="335">
        <v>13.402061855670103</v>
      </c>
      <c r="EM88" s="336"/>
      <c r="EN88" s="336"/>
      <c r="EO88" s="336"/>
      <c r="EP88" s="336"/>
      <c r="EQ88" s="8">
        <f t="shared" si="137"/>
        <v>248.45742268041238</v>
      </c>
      <c r="ER88" s="8">
        <f t="shared" si="138"/>
        <v>62.114355670103095</v>
      </c>
      <c r="ES88" s="302"/>
      <c r="ET88" s="302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3">
        <v>27</v>
      </c>
      <c r="FB88" s="337">
        <v>0</v>
      </c>
      <c r="FC88" s="114">
        <v>28</v>
      </c>
      <c r="FD88" s="330">
        <v>0</v>
      </c>
      <c r="FE88" s="8"/>
      <c r="FF88" s="8"/>
      <c r="FG88" s="306"/>
      <c r="FH88" s="307"/>
      <c r="FI88" s="8"/>
      <c r="FJ88" s="8"/>
      <c r="FK88" s="8"/>
      <c r="FL88" s="8"/>
      <c r="FM88" s="330"/>
      <c r="FN88" s="330"/>
      <c r="FO88" s="4"/>
      <c r="FP88" s="8"/>
      <c r="FQ88" s="308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9"/>
      <c r="GJ88" s="309"/>
      <c r="GK88" s="297"/>
      <c r="GL88" s="297"/>
      <c r="GM88" s="310"/>
      <c r="GN88" s="311"/>
      <c r="GO88" s="299"/>
      <c r="GP88" s="312"/>
      <c r="GQ88" s="312"/>
      <c r="GR88" s="312"/>
      <c r="GS88" s="311"/>
      <c r="GT88" s="311"/>
      <c r="GU88" s="311"/>
      <c r="GV88" s="311"/>
      <c r="GW88" s="311"/>
      <c r="GX88" s="311"/>
      <c r="GY88" s="311"/>
      <c r="GZ88" s="311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4"/>
      <c r="HO88" s="8">
        <f t="shared" si="147"/>
        <v>0</v>
      </c>
      <c r="HP88" s="8">
        <f t="shared" si="148"/>
        <v>0</v>
      </c>
      <c r="HQ88" s="91">
        <v>400</v>
      </c>
      <c r="HR88" s="285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3.3</v>
      </c>
      <c r="HZ88" s="338">
        <v>0.82499999999999996</v>
      </c>
      <c r="IA88" s="313"/>
      <c r="IB88" s="305"/>
      <c r="IC88" s="340">
        <v>12</v>
      </c>
      <c r="ID88" s="130">
        <v>3</v>
      </c>
      <c r="IE88" s="314"/>
      <c r="IF88" s="314"/>
      <c r="IG88" s="8">
        <f t="shared" si="192"/>
        <v>15.3</v>
      </c>
      <c r="IH88" s="8">
        <f t="shared" si="151"/>
        <v>3.8250000000000002</v>
      </c>
      <c r="II88" s="8"/>
      <c r="IJ88" s="8"/>
      <c r="IK88" s="8"/>
      <c r="IL88" s="8"/>
      <c r="IM88" s="4"/>
      <c r="IN88" s="304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5"/>
      <c r="JD88" s="285"/>
      <c r="JE88" s="8">
        <f t="shared" si="152"/>
        <v>20.62</v>
      </c>
      <c r="JF88" s="8">
        <f t="shared" si="153"/>
        <v>0</v>
      </c>
      <c r="JG88" s="338">
        <v>6.5372000000000003</v>
      </c>
      <c r="JH88" s="338">
        <v>1</v>
      </c>
      <c r="JI88" s="338">
        <v>6.5373000000000001</v>
      </c>
      <c r="JJ88" s="338">
        <v>1</v>
      </c>
      <c r="JK88" s="338">
        <v>51.55</v>
      </c>
      <c r="JL88" s="338">
        <v>11</v>
      </c>
      <c r="JM88" s="91">
        <v>0</v>
      </c>
      <c r="JN88" s="338">
        <v>0</v>
      </c>
      <c r="JO88" s="91">
        <v>44.33</v>
      </c>
      <c r="JP88" s="338">
        <v>9</v>
      </c>
      <c r="JQ88" s="71">
        <v>0</v>
      </c>
      <c r="JR88" s="285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9"/>
      <c r="KP88" s="4"/>
      <c r="KQ88" s="4"/>
      <c r="KR88" s="4"/>
      <c r="KS88" s="1">
        <f t="shared" si="159"/>
        <v>0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341">
        <v>24.38</v>
      </c>
      <c r="LJ88" s="342">
        <v>0</v>
      </c>
      <c r="LK88" s="343">
        <v>24.02</v>
      </c>
      <c r="LL88" s="344">
        <v>0</v>
      </c>
      <c r="LM88" s="343">
        <v>6.6</v>
      </c>
      <c r="LN88" s="346">
        <v>0</v>
      </c>
      <c r="LO88" s="75"/>
      <c r="LP88" s="362"/>
      <c r="LQ88" s="323"/>
      <c r="LR88" s="323"/>
      <c r="LS88" s="4">
        <f t="shared" si="167"/>
        <v>55</v>
      </c>
      <c r="LT88" s="4">
        <f t="shared" si="168"/>
        <v>0</v>
      </c>
      <c r="LU88" s="324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53"/>
      <c r="MD88" s="325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47">
        <v>0</v>
      </c>
      <c r="ML88" s="92">
        <v>0</v>
      </c>
      <c r="MM88" s="114">
        <v>0</v>
      </c>
      <c r="MN88" s="348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9">
        <v>0.9</v>
      </c>
      <c r="NA88" s="4">
        <f t="shared" si="179"/>
        <v>6.65</v>
      </c>
      <c r="NB88" s="4">
        <f t="shared" si="180"/>
        <v>0.9</v>
      </c>
      <c r="NC88" s="302"/>
      <c r="ND88" s="302"/>
      <c r="NE88" s="302">
        <f t="shared" si="181"/>
        <v>0</v>
      </c>
      <c r="NF88" s="302">
        <f t="shared" si="182"/>
        <v>0</v>
      </c>
      <c r="NG88" s="302"/>
      <c r="NH88" s="302"/>
      <c r="NI88" s="302">
        <f t="shared" si="183"/>
        <v>0</v>
      </c>
      <c r="NJ88" s="302">
        <f t="shared" si="184"/>
        <v>0</v>
      </c>
      <c r="NK88" s="297"/>
      <c r="NL88" s="302"/>
      <c r="NM88" s="302">
        <f t="shared" si="185"/>
        <v>0</v>
      </c>
      <c r="NN88" s="302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61">
        <v>0</v>
      </c>
      <c r="NV88" s="361"/>
      <c r="NW88" s="4">
        <f t="shared" si="187"/>
        <v>0</v>
      </c>
      <c r="NX88" s="4">
        <f t="shared" si="119"/>
        <v>0</v>
      </c>
      <c r="NY88" s="74">
        <v>0</v>
      </c>
      <c r="NZ88" s="74"/>
      <c r="OA88" s="360">
        <v>0</v>
      </c>
      <c r="OB88" s="74"/>
      <c r="OC88" s="360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2"/>
      <c r="OK88" s="354">
        <v>0</v>
      </c>
      <c r="OL88" s="302"/>
      <c r="OM88" s="196">
        <v>0</v>
      </c>
      <c r="ON88" s="302"/>
      <c r="OO88" s="302">
        <f t="shared" si="190"/>
        <v>0</v>
      </c>
      <c r="OP88" s="302">
        <f t="shared" si="191"/>
        <v>0</v>
      </c>
      <c r="OQ88" s="302"/>
      <c r="OR88" s="302"/>
      <c r="OS88" s="302">
        <f t="shared" si="120"/>
        <v>0</v>
      </c>
      <c r="OT88" s="302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/>
      <c r="AB89" s="285"/>
      <c r="AC89" s="8">
        <f t="shared" si="124"/>
        <v>0</v>
      </c>
      <c r="AD89" s="8">
        <f t="shared" si="125"/>
        <v>0</v>
      </c>
      <c r="AE89" s="71">
        <v>0</v>
      </c>
      <c r="AF89" s="71">
        <v>0</v>
      </c>
      <c r="AG89" s="71"/>
      <c r="AH89" s="71"/>
      <c r="AI89" s="122"/>
      <c r="AJ89" s="122"/>
      <c r="AK89" s="326">
        <v>50</v>
      </c>
      <c r="AL89" s="327">
        <v>15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50</v>
      </c>
      <c r="AV89" s="4">
        <f t="shared" si="109"/>
        <v>15</v>
      </c>
      <c r="AW89" s="78"/>
      <c r="AX89" s="78"/>
      <c r="AY89" s="316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5"/>
      <c r="BH89" s="296"/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8"/>
      <c r="CI89" s="91">
        <v>20.6</v>
      </c>
      <c r="CJ89" s="328">
        <v>6.5</v>
      </c>
      <c r="CK89" s="299"/>
      <c r="CL89" s="299"/>
      <c r="CM89" s="329">
        <v>5.15</v>
      </c>
      <c r="CN89" s="330">
        <v>1.5</v>
      </c>
      <c r="CO89" s="8">
        <f t="shared" si="128"/>
        <v>25.75</v>
      </c>
      <c r="CP89" s="8">
        <f t="shared" si="129"/>
        <v>8</v>
      </c>
      <c r="CQ89" s="350">
        <v>247.40625</v>
      </c>
      <c r="CR89" s="300"/>
      <c r="CS89" s="300"/>
      <c r="CT89" s="301"/>
      <c r="CU89" s="351">
        <v>18.556701030927837</v>
      </c>
      <c r="CV89" s="302"/>
      <c r="CW89" s="352">
        <v>63.814432989690722</v>
      </c>
      <c r="CX89" s="301"/>
      <c r="CY89" s="301"/>
      <c r="CZ89" s="301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31">
        <v>42.371134020618562</v>
      </c>
      <c r="DL89" s="331">
        <v>14.123711340206187</v>
      </c>
      <c r="DM89" s="78">
        <f t="shared" si="134"/>
        <v>42.371134020618562</v>
      </c>
      <c r="DN89" s="78">
        <f t="shared" si="135"/>
        <v>14.123711340206187</v>
      </c>
      <c r="DO89" s="331">
        <v>41.1</v>
      </c>
      <c r="DP89" s="331">
        <v>13.700000000000001</v>
      </c>
      <c r="DQ89" s="332"/>
      <c r="DR89" s="332"/>
      <c r="DS89" s="8"/>
      <c r="DT89" s="8"/>
      <c r="DU89" s="303"/>
      <c r="DV89" s="304"/>
      <c r="DW89" s="304"/>
      <c r="DX89" s="304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3">
        <v>40.21</v>
      </c>
      <c r="EH89" s="334">
        <v>10.0525</v>
      </c>
      <c r="EI89" s="94">
        <v>154.63917525773195</v>
      </c>
      <c r="EJ89" s="94">
        <v>38.659793814432987</v>
      </c>
      <c r="EK89" s="329">
        <v>53.608247422680414</v>
      </c>
      <c r="EL89" s="335">
        <v>13.402061855670103</v>
      </c>
      <c r="EM89" s="336"/>
      <c r="EN89" s="336"/>
      <c r="EO89" s="336"/>
      <c r="EP89" s="336"/>
      <c r="EQ89" s="8">
        <f t="shared" si="137"/>
        <v>248.45742268041238</v>
      </c>
      <c r="ER89" s="8">
        <f t="shared" si="138"/>
        <v>62.114355670103095</v>
      </c>
      <c r="ES89" s="302"/>
      <c r="ET89" s="302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3">
        <v>27</v>
      </c>
      <c r="FB89" s="337">
        <v>0</v>
      </c>
      <c r="FC89" s="114">
        <v>28</v>
      </c>
      <c r="FD89" s="330">
        <v>0</v>
      </c>
      <c r="FE89" s="8"/>
      <c r="FF89" s="8"/>
      <c r="FG89" s="306"/>
      <c r="FH89" s="307"/>
      <c r="FI89" s="8"/>
      <c r="FJ89" s="8"/>
      <c r="FK89" s="8"/>
      <c r="FL89" s="8"/>
      <c r="FM89" s="330"/>
      <c r="FN89" s="330"/>
      <c r="FO89" s="4"/>
      <c r="FP89" s="8"/>
      <c r="FQ89" s="308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9"/>
      <c r="GJ89" s="309"/>
      <c r="GK89" s="297"/>
      <c r="GL89" s="297"/>
      <c r="GM89" s="310"/>
      <c r="GN89" s="311"/>
      <c r="GO89" s="299"/>
      <c r="GP89" s="312"/>
      <c r="GQ89" s="312"/>
      <c r="GR89" s="312"/>
      <c r="GS89" s="311"/>
      <c r="GT89" s="311"/>
      <c r="GU89" s="311"/>
      <c r="GV89" s="311"/>
      <c r="GW89" s="311"/>
      <c r="GX89" s="311"/>
      <c r="GY89" s="311"/>
      <c r="GZ89" s="311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4"/>
      <c r="HO89" s="8">
        <f t="shared" si="147"/>
        <v>0</v>
      </c>
      <c r="HP89" s="8">
        <f t="shared" si="148"/>
        <v>0</v>
      </c>
      <c r="HQ89" s="91">
        <v>400</v>
      </c>
      <c r="HR89" s="285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3.3</v>
      </c>
      <c r="HZ89" s="338">
        <v>0.82499999999999996</v>
      </c>
      <c r="IA89" s="313"/>
      <c r="IB89" s="305"/>
      <c r="IC89" s="340">
        <v>12</v>
      </c>
      <c r="ID89" s="130">
        <v>3</v>
      </c>
      <c r="IE89" s="314"/>
      <c r="IF89" s="314"/>
      <c r="IG89" s="8">
        <f t="shared" si="192"/>
        <v>15.3</v>
      </c>
      <c r="IH89" s="8">
        <f t="shared" si="151"/>
        <v>3.8250000000000002</v>
      </c>
      <c r="II89" s="8"/>
      <c r="IJ89" s="8"/>
      <c r="IK89" s="8"/>
      <c r="IL89" s="8"/>
      <c r="IM89" s="4"/>
      <c r="IN89" s="304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5"/>
      <c r="JD89" s="285"/>
      <c r="JE89" s="8">
        <f t="shared" si="152"/>
        <v>20.62</v>
      </c>
      <c r="JF89" s="8">
        <f t="shared" si="153"/>
        <v>0</v>
      </c>
      <c r="JG89" s="338">
        <v>6.5372000000000003</v>
      </c>
      <c r="JH89" s="338">
        <v>1</v>
      </c>
      <c r="JI89" s="338">
        <v>6.5373000000000001</v>
      </c>
      <c r="JJ89" s="338">
        <v>1</v>
      </c>
      <c r="JK89" s="338">
        <v>51.55</v>
      </c>
      <c r="JL89" s="338">
        <v>11</v>
      </c>
      <c r="JM89" s="91">
        <v>0</v>
      </c>
      <c r="JN89" s="338">
        <v>0</v>
      </c>
      <c r="JO89" s="91">
        <v>44.33</v>
      </c>
      <c r="JP89" s="338">
        <v>9</v>
      </c>
      <c r="JQ89" s="71">
        <v>0</v>
      </c>
      <c r="JR89" s="285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9"/>
      <c r="KP89" s="4"/>
      <c r="KQ89" s="4"/>
      <c r="KR89" s="4"/>
      <c r="KS89" s="1">
        <f t="shared" si="159"/>
        <v>0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341">
        <v>24.38</v>
      </c>
      <c r="LJ89" s="342">
        <v>0</v>
      </c>
      <c r="LK89" s="343">
        <v>24.02</v>
      </c>
      <c r="LL89" s="344">
        <v>0</v>
      </c>
      <c r="LM89" s="343">
        <v>6.6</v>
      </c>
      <c r="LN89" s="346">
        <v>0</v>
      </c>
      <c r="LO89" s="75"/>
      <c r="LP89" s="362"/>
      <c r="LQ89" s="323"/>
      <c r="LR89" s="323"/>
      <c r="LS89" s="4">
        <f t="shared" si="167"/>
        <v>55</v>
      </c>
      <c r="LT89" s="4">
        <f t="shared" si="168"/>
        <v>0</v>
      </c>
      <c r="LU89" s="324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53"/>
      <c r="MD89" s="325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47">
        <v>0</v>
      </c>
      <c r="ML89" s="92">
        <v>0</v>
      </c>
      <c r="MM89" s="114">
        <v>0</v>
      </c>
      <c r="MN89" s="348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9">
        <v>0.9</v>
      </c>
      <c r="NA89" s="4">
        <f t="shared" si="179"/>
        <v>6.65</v>
      </c>
      <c r="NB89" s="4">
        <f t="shared" si="180"/>
        <v>0.9</v>
      </c>
      <c r="NC89" s="302"/>
      <c r="ND89" s="302"/>
      <c r="NE89" s="302">
        <f t="shared" si="181"/>
        <v>0</v>
      </c>
      <c r="NF89" s="302">
        <f t="shared" si="182"/>
        <v>0</v>
      </c>
      <c r="NG89" s="302"/>
      <c r="NH89" s="302"/>
      <c r="NI89" s="302">
        <f t="shared" si="183"/>
        <v>0</v>
      </c>
      <c r="NJ89" s="302">
        <f t="shared" si="184"/>
        <v>0</v>
      </c>
      <c r="NK89" s="297"/>
      <c r="NL89" s="302"/>
      <c r="NM89" s="302">
        <f t="shared" si="185"/>
        <v>0</v>
      </c>
      <c r="NN89" s="302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61">
        <v>0</v>
      </c>
      <c r="NV89" s="361"/>
      <c r="NW89" s="4">
        <f t="shared" si="187"/>
        <v>0</v>
      </c>
      <c r="NX89" s="4">
        <f t="shared" si="119"/>
        <v>0</v>
      </c>
      <c r="NY89" s="74">
        <v>0</v>
      </c>
      <c r="NZ89" s="74"/>
      <c r="OA89" s="360">
        <v>0</v>
      </c>
      <c r="OB89" s="74"/>
      <c r="OC89" s="360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2"/>
      <c r="OK89" s="354">
        <v>0</v>
      </c>
      <c r="OL89" s="302"/>
      <c r="OM89" s="196">
        <v>0</v>
      </c>
      <c r="ON89" s="302"/>
      <c r="OO89" s="302">
        <f t="shared" si="190"/>
        <v>0</v>
      </c>
      <c r="OP89" s="302">
        <f t="shared" si="191"/>
        <v>0</v>
      </c>
      <c r="OQ89" s="302"/>
      <c r="OR89" s="302"/>
      <c r="OS89" s="302">
        <f t="shared" si="120"/>
        <v>0</v>
      </c>
      <c r="OT89" s="302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/>
      <c r="AB90" s="285"/>
      <c r="AC90" s="8">
        <f t="shared" si="124"/>
        <v>0</v>
      </c>
      <c r="AD90" s="8">
        <f t="shared" si="125"/>
        <v>0</v>
      </c>
      <c r="AE90" s="71">
        <v>0</v>
      </c>
      <c r="AF90" s="71">
        <v>0</v>
      </c>
      <c r="AG90" s="71"/>
      <c r="AH90" s="71"/>
      <c r="AI90" s="122"/>
      <c r="AJ90" s="122"/>
      <c r="AK90" s="326">
        <v>50</v>
      </c>
      <c r="AL90" s="327">
        <v>15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50</v>
      </c>
      <c r="AV90" s="4">
        <f t="shared" si="109"/>
        <v>15</v>
      </c>
      <c r="AW90" s="78"/>
      <c r="AX90" s="78"/>
      <c r="AY90" s="316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5"/>
      <c r="BH90" s="296"/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8"/>
      <c r="CI90" s="91">
        <v>20.6</v>
      </c>
      <c r="CJ90" s="328">
        <v>6.5</v>
      </c>
      <c r="CK90" s="299"/>
      <c r="CL90" s="299"/>
      <c r="CM90" s="329">
        <v>5.15</v>
      </c>
      <c r="CN90" s="330">
        <v>1.5</v>
      </c>
      <c r="CO90" s="8">
        <f t="shared" si="128"/>
        <v>25.75</v>
      </c>
      <c r="CP90" s="8">
        <f t="shared" si="129"/>
        <v>8</v>
      </c>
      <c r="CQ90" s="350">
        <v>247.40625</v>
      </c>
      <c r="CR90" s="300"/>
      <c r="CS90" s="300"/>
      <c r="CT90" s="301"/>
      <c r="CU90" s="351">
        <v>18.556701030927837</v>
      </c>
      <c r="CV90" s="302"/>
      <c r="CW90" s="352">
        <v>63.814432989690722</v>
      </c>
      <c r="CX90" s="301"/>
      <c r="CY90" s="301"/>
      <c r="CZ90" s="301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31">
        <v>42.371134020618562</v>
      </c>
      <c r="DL90" s="331">
        <v>14.123711340206187</v>
      </c>
      <c r="DM90" s="78">
        <f t="shared" si="134"/>
        <v>42.371134020618562</v>
      </c>
      <c r="DN90" s="78">
        <f t="shared" si="135"/>
        <v>14.123711340206187</v>
      </c>
      <c r="DO90" s="331">
        <v>41.1</v>
      </c>
      <c r="DP90" s="331">
        <v>13.700000000000001</v>
      </c>
      <c r="DQ90" s="332"/>
      <c r="DR90" s="332"/>
      <c r="DS90" s="8"/>
      <c r="DT90" s="8"/>
      <c r="DU90" s="303"/>
      <c r="DV90" s="304"/>
      <c r="DW90" s="304"/>
      <c r="DX90" s="304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3">
        <v>40.21</v>
      </c>
      <c r="EH90" s="334">
        <v>10.0525</v>
      </c>
      <c r="EI90" s="94">
        <v>154.63917525773195</v>
      </c>
      <c r="EJ90" s="94">
        <v>38.659793814432987</v>
      </c>
      <c r="EK90" s="329">
        <v>53.608247422680414</v>
      </c>
      <c r="EL90" s="335">
        <v>13.402061855670103</v>
      </c>
      <c r="EM90" s="336"/>
      <c r="EN90" s="336"/>
      <c r="EO90" s="336"/>
      <c r="EP90" s="336"/>
      <c r="EQ90" s="8">
        <f t="shared" si="137"/>
        <v>248.45742268041238</v>
      </c>
      <c r="ER90" s="8">
        <f t="shared" si="138"/>
        <v>62.114355670103095</v>
      </c>
      <c r="ES90" s="302"/>
      <c r="ET90" s="302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3">
        <v>27</v>
      </c>
      <c r="FB90" s="337">
        <v>0</v>
      </c>
      <c r="FC90" s="114">
        <v>28</v>
      </c>
      <c r="FD90" s="330">
        <v>0</v>
      </c>
      <c r="FE90" s="8"/>
      <c r="FF90" s="8"/>
      <c r="FG90" s="306"/>
      <c r="FH90" s="307"/>
      <c r="FI90" s="8"/>
      <c r="FJ90" s="8"/>
      <c r="FK90" s="8"/>
      <c r="FL90" s="8"/>
      <c r="FM90" s="330"/>
      <c r="FN90" s="330"/>
      <c r="FO90" s="4"/>
      <c r="FP90" s="8"/>
      <c r="FQ90" s="308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9"/>
      <c r="GJ90" s="309"/>
      <c r="GK90" s="297"/>
      <c r="GL90" s="297"/>
      <c r="GM90" s="310"/>
      <c r="GN90" s="311"/>
      <c r="GO90" s="299"/>
      <c r="GP90" s="312"/>
      <c r="GQ90" s="312"/>
      <c r="GR90" s="312"/>
      <c r="GS90" s="311"/>
      <c r="GT90" s="311"/>
      <c r="GU90" s="311"/>
      <c r="GV90" s="311"/>
      <c r="GW90" s="311"/>
      <c r="GX90" s="311"/>
      <c r="GY90" s="311"/>
      <c r="GZ90" s="311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4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3.3</v>
      </c>
      <c r="HZ90" s="338">
        <v>0.82499999999999996</v>
      </c>
      <c r="IA90" s="313"/>
      <c r="IB90" s="305"/>
      <c r="IC90" s="340">
        <v>12</v>
      </c>
      <c r="ID90" s="130">
        <v>3</v>
      </c>
      <c r="IE90" s="314"/>
      <c r="IF90" s="314"/>
      <c r="IG90" s="8">
        <f t="shared" si="192"/>
        <v>15.3</v>
      </c>
      <c r="IH90" s="8">
        <f t="shared" si="151"/>
        <v>3.8250000000000002</v>
      </c>
      <c r="II90" s="8"/>
      <c r="IJ90" s="8"/>
      <c r="IK90" s="8"/>
      <c r="IL90" s="8"/>
      <c r="IM90" s="4"/>
      <c r="IN90" s="304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5"/>
      <c r="JD90" s="285"/>
      <c r="JE90" s="8">
        <f t="shared" si="152"/>
        <v>20.62</v>
      </c>
      <c r="JF90" s="8">
        <f t="shared" si="153"/>
        <v>0</v>
      </c>
      <c r="JG90" s="338">
        <v>6.5372000000000003</v>
      </c>
      <c r="JH90" s="338">
        <v>1</v>
      </c>
      <c r="JI90" s="338">
        <v>6.5373000000000001</v>
      </c>
      <c r="JJ90" s="338">
        <v>1</v>
      </c>
      <c r="JK90" s="338">
        <v>51.55</v>
      </c>
      <c r="JL90" s="338">
        <v>11</v>
      </c>
      <c r="JM90" s="91">
        <v>0</v>
      </c>
      <c r="JN90" s="338">
        <v>0</v>
      </c>
      <c r="JO90" s="91">
        <v>44.33</v>
      </c>
      <c r="JP90" s="338">
        <v>9</v>
      </c>
      <c r="JQ90" s="71">
        <v>0</v>
      </c>
      <c r="JR90" s="285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9"/>
      <c r="KP90" s="4"/>
      <c r="KQ90" s="4"/>
      <c r="KR90" s="4"/>
      <c r="KS90" s="1">
        <f t="shared" si="159"/>
        <v>0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341">
        <v>24.38</v>
      </c>
      <c r="LJ90" s="342">
        <v>0</v>
      </c>
      <c r="LK90" s="343">
        <v>24.02</v>
      </c>
      <c r="LL90" s="344">
        <v>0</v>
      </c>
      <c r="LM90" s="343">
        <v>6.6</v>
      </c>
      <c r="LN90" s="346">
        <v>0</v>
      </c>
      <c r="LO90" s="75"/>
      <c r="LP90" s="362"/>
      <c r="LQ90" s="323"/>
      <c r="LR90" s="323"/>
      <c r="LS90" s="4">
        <f t="shared" si="167"/>
        <v>55</v>
      </c>
      <c r="LT90" s="4">
        <f t="shared" si="168"/>
        <v>0</v>
      </c>
      <c r="LU90" s="324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53"/>
      <c r="MD90" s="325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47">
        <v>0</v>
      </c>
      <c r="ML90" s="92">
        <v>0</v>
      </c>
      <c r="MM90" s="114">
        <v>0</v>
      </c>
      <c r="MN90" s="348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9">
        <v>0.9</v>
      </c>
      <c r="NA90" s="4">
        <f t="shared" si="179"/>
        <v>6.65</v>
      </c>
      <c r="NB90" s="4">
        <f t="shared" si="180"/>
        <v>0.9</v>
      </c>
      <c r="NC90" s="302"/>
      <c r="ND90" s="302"/>
      <c r="NE90" s="302">
        <f t="shared" si="181"/>
        <v>0</v>
      </c>
      <c r="NF90" s="302">
        <f t="shared" si="182"/>
        <v>0</v>
      </c>
      <c r="NG90" s="302"/>
      <c r="NH90" s="302"/>
      <c r="NI90" s="302">
        <f t="shared" si="183"/>
        <v>0</v>
      </c>
      <c r="NJ90" s="302">
        <f t="shared" si="184"/>
        <v>0</v>
      </c>
      <c r="NK90" s="297"/>
      <c r="NL90" s="302"/>
      <c r="NM90" s="302">
        <f t="shared" si="185"/>
        <v>0</v>
      </c>
      <c r="NN90" s="302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61">
        <v>0</v>
      </c>
      <c r="NV90" s="361"/>
      <c r="NW90" s="4">
        <f t="shared" si="187"/>
        <v>0</v>
      </c>
      <c r="NX90" s="4">
        <f t="shared" si="119"/>
        <v>0</v>
      </c>
      <c r="NY90" s="74">
        <v>0</v>
      </c>
      <c r="NZ90" s="74"/>
      <c r="OA90" s="360">
        <v>0</v>
      </c>
      <c r="OB90" s="74"/>
      <c r="OC90" s="360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2"/>
      <c r="OK90" s="354">
        <v>0</v>
      </c>
      <c r="OL90" s="302"/>
      <c r="OM90" s="196">
        <v>0</v>
      </c>
      <c r="ON90" s="302"/>
      <c r="OO90" s="302">
        <f t="shared" si="190"/>
        <v>0</v>
      </c>
      <c r="OP90" s="302">
        <f t="shared" si="191"/>
        <v>0</v>
      </c>
      <c r="OQ90" s="302"/>
      <c r="OR90" s="302"/>
      <c r="OS90" s="302">
        <f t="shared" si="120"/>
        <v>0</v>
      </c>
      <c r="OT90" s="302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/>
      <c r="AB91" s="285"/>
      <c r="AC91" s="8">
        <f t="shared" si="124"/>
        <v>0</v>
      </c>
      <c r="AD91" s="8">
        <f t="shared" si="125"/>
        <v>0</v>
      </c>
      <c r="AE91" s="71">
        <v>0</v>
      </c>
      <c r="AF91" s="71">
        <v>0</v>
      </c>
      <c r="AG91" s="71"/>
      <c r="AH91" s="71"/>
      <c r="AI91" s="122"/>
      <c r="AJ91" s="122"/>
      <c r="AK91" s="326">
        <v>50</v>
      </c>
      <c r="AL91" s="327">
        <v>15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50</v>
      </c>
      <c r="AV91" s="4">
        <f t="shared" si="109"/>
        <v>15</v>
      </c>
      <c r="AW91" s="78"/>
      <c r="AX91" s="78"/>
      <c r="AY91" s="316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5"/>
      <c r="BH91" s="296"/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8"/>
      <c r="CI91" s="91">
        <v>20.6</v>
      </c>
      <c r="CJ91" s="328">
        <v>6.5</v>
      </c>
      <c r="CK91" s="299"/>
      <c r="CL91" s="299"/>
      <c r="CM91" s="329">
        <v>5.15</v>
      </c>
      <c r="CN91" s="330">
        <v>1.5</v>
      </c>
      <c r="CO91" s="8">
        <f t="shared" si="128"/>
        <v>25.75</v>
      </c>
      <c r="CP91" s="8">
        <f t="shared" si="129"/>
        <v>8</v>
      </c>
      <c r="CQ91" s="350">
        <v>247.40625</v>
      </c>
      <c r="CR91" s="300"/>
      <c r="CS91" s="300"/>
      <c r="CT91" s="301"/>
      <c r="CU91" s="351">
        <v>18.556701030927837</v>
      </c>
      <c r="CV91" s="302"/>
      <c r="CW91" s="352">
        <v>63.814432989690722</v>
      </c>
      <c r="CX91" s="301"/>
      <c r="CY91" s="301"/>
      <c r="CZ91" s="301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31">
        <v>42.371134020618562</v>
      </c>
      <c r="DL91" s="331">
        <v>14.123711340206187</v>
      </c>
      <c r="DM91" s="78">
        <f t="shared" si="134"/>
        <v>42.371134020618562</v>
      </c>
      <c r="DN91" s="78">
        <f t="shared" si="135"/>
        <v>14.123711340206187</v>
      </c>
      <c r="DO91" s="331">
        <v>41.1</v>
      </c>
      <c r="DP91" s="331">
        <v>13.700000000000001</v>
      </c>
      <c r="DQ91" s="332"/>
      <c r="DR91" s="332"/>
      <c r="DS91" s="8"/>
      <c r="DT91" s="8"/>
      <c r="DU91" s="303"/>
      <c r="DV91" s="304"/>
      <c r="DW91" s="304"/>
      <c r="DX91" s="304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3">
        <v>40.21</v>
      </c>
      <c r="EH91" s="334">
        <v>10.0525</v>
      </c>
      <c r="EI91" s="94">
        <v>154.63917525773195</v>
      </c>
      <c r="EJ91" s="94">
        <v>38.659793814432987</v>
      </c>
      <c r="EK91" s="329">
        <v>53.608247422680414</v>
      </c>
      <c r="EL91" s="335">
        <v>13.402061855670103</v>
      </c>
      <c r="EM91" s="336"/>
      <c r="EN91" s="336"/>
      <c r="EO91" s="336"/>
      <c r="EP91" s="336"/>
      <c r="EQ91" s="8">
        <f t="shared" si="137"/>
        <v>248.45742268041238</v>
      </c>
      <c r="ER91" s="8">
        <f t="shared" si="138"/>
        <v>62.114355670103095</v>
      </c>
      <c r="ES91" s="302"/>
      <c r="ET91" s="302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3">
        <v>27</v>
      </c>
      <c r="FB91" s="337">
        <v>0</v>
      </c>
      <c r="FC91" s="114">
        <v>28</v>
      </c>
      <c r="FD91" s="330">
        <v>0</v>
      </c>
      <c r="FE91" s="8"/>
      <c r="FF91" s="8"/>
      <c r="FG91" s="306"/>
      <c r="FH91" s="307"/>
      <c r="FI91" s="8"/>
      <c r="FJ91" s="8"/>
      <c r="FK91" s="8"/>
      <c r="FL91" s="8"/>
      <c r="FM91" s="330"/>
      <c r="FN91" s="330"/>
      <c r="FO91" s="4"/>
      <c r="FP91" s="8"/>
      <c r="FQ91" s="308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9"/>
      <c r="GJ91" s="309"/>
      <c r="GK91" s="297"/>
      <c r="GL91" s="297"/>
      <c r="GM91" s="310"/>
      <c r="GN91" s="311"/>
      <c r="GO91" s="299"/>
      <c r="GP91" s="312"/>
      <c r="GQ91" s="312"/>
      <c r="GR91" s="312"/>
      <c r="GS91" s="311"/>
      <c r="GT91" s="311"/>
      <c r="GU91" s="311"/>
      <c r="GV91" s="311"/>
      <c r="GW91" s="311"/>
      <c r="GX91" s="311"/>
      <c r="GY91" s="311"/>
      <c r="GZ91" s="311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4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3.3</v>
      </c>
      <c r="HZ91" s="338">
        <v>0.82499999999999996</v>
      </c>
      <c r="IA91" s="313"/>
      <c r="IB91" s="305"/>
      <c r="IC91" s="340">
        <v>12</v>
      </c>
      <c r="ID91" s="130">
        <v>3</v>
      </c>
      <c r="IE91" s="314"/>
      <c r="IF91" s="314"/>
      <c r="IG91" s="8">
        <f t="shared" si="192"/>
        <v>15.3</v>
      </c>
      <c r="IH91" s="8">
        <f t="shared" si="151"/>
        <v>3.8250000000000002</v>
      </c>
      <c r="II91" s="8"/>
      <c r="IJ91" s="8"/>
      <c r="IK91" s="8"/>
      <c r="IL91" s="8"/>
      <c r="IM91" s="4"/>
      <c r="IN91" s="304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5"/>
      <c r="JD91" s="285"/>
      <c r="JE91" s="8">
        <f t="shared" si="152"/>
        <v>20.62</v>
      </c>
      <c r="JF91" s="8">
        <f t="shared" si="153"/>
        <v>0</v>
      </c>
      <c r="JG91" s="338">
        <v>6.5372000000000003</v>
      </c>
      <c r="JH91" s="338">
        <v>1</v>
      </c>
      <c r="JI91" s="338">
        <v>6.5373000000000001</v>
      </c>
      <c r="JJ91" s="338">
        <v>1</v>
      </c>
      <c r="JK91" s="338">
        <v>51.55</v>
      </c>
      <c r="JL91" s="338">
        <v>11</v>
      </c>
      <c r="JM91" s="91">
        <v>0</v>
      </c>
      <c r="JN91" s="338">
        <v>0</v>
      </c>
      <c r="JO91" s="91">
        <v>44.33</v>
      </c>
      <c r="JP91" s="338">
        <v>9</v>
      </c>
      <c r="JQ91" s="71">
        <v>0</v>
      </c>
      <c r="JR91" s="285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9"/>
      <c r="KP91" s="4"/>
      <c r="KQ91" s="4"/>
      <c r="KR91" s="4"/>
      <c r="KS91" s="1">
        <f t="shared" si="159"/>
        <v>0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341">
        <v>24.38</v>
      </c>
      <c r="LJ91" s="342">
        <v>0</v>
      </c>
      <c r="LK91" s="343">
        <v>24.02</v>
      </c>
      <c r="LL91" s="344">
        <v>0</v>
      </c>
      <c r="LM91" s="343">
        <v>6.6</v>
      </c>
      <c r="LN91" s="346">
        <v>0</v>
      </c>
      <c r="LO91" s="75"/>
      <c r="LP91" s="362"/>
      <c r="LQ91" s="323"/>
      <c r="LR91" s="323"/>
      <c r="LS91" s="4">
        <f t="shared" si="167"/>
        <v>55</v>
      </c>
      <c r="LT91" s="4">
        <f t="shared" si="168"/>
        <v>0</v>
      </c>
      <c r="LU91" s="324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53"/>
      <c r="MD91" s="325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47">
        <v>0</v>
      </c>
      <c r="ML91" s="92">
        <v>0</v>
      </c>
      <c r="MM91" s="114">
        <v>0</v>
      </c>
      <c r="MN91" s="348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9">
        <v>0.9</v>
      </c>
      <c r="NA91" s="4">
        <f t="shared" si="179"/>
        <v>6.65</v>
      </c>
      <c r="NB91" s="4">
        <f t="shared" si="180"/>
        <v>0.9</v>
      </c>
      <c r="NC91" s="302"/>
      <c r="ND91" s="302"/>
      <c r="NE91" s="302">
        <f t="shared" si="181"/>
        <v>0</v>
      </c>
      <c r="NF91" s="302">
        <f t="shared" si="182"/>
        <v>0</v>
      </c>
      <c r="NG91" s="302"/>
      <c r="NH91" s="302"/>
      <c r="NI91" s="302">
        <f t="shared" si="183"/>
        <v>0</v>
      </c>
      <c r="NJ91" s="302">
        <f t="shared" si="184"/>
        <v>0</v>
      </c>
      <c r="NK91" s="297"/>
      <c r="NL91" s="302"/>
      <c r="NM91" s="302">
        <f t="shared" si="185"/>
        <v>0</v>
      </c>
      <c r="NN91" s="302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61">
        <v>0</v>
      </c>
      <c r="NV91" s="361"/>
      <c r="NW91" s="4">
        <f t="shared" si="187"/>
        <v>0</v>
      </c>
      <c r="NX91" s="4">
        <f t="shared" si="119"/>
        <v>0</v>
      </c>
      <c r="NY91" s="74">
        <v>0</v>
      </c>
      <c r="NZ91" s="74"/>
      <c r="OA91" s="360">
        <v>0</v>
      </c>
      <c r="OB91" s="74"/>
      <c r="OC91" s="360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2"/>
      <c r="OK91" s="354">
        <v>0</v>
      </c>
      <c r="OL91" s="302"/>
      <c r="OM91" s="196">
        <v>0</v>
      </c>
      <c r="ON91" s="302"/>
      <c r="OO91" s="302">
        <f t="shared" si="190"/>
        <v>0</v>
      </c>
      <c r="OP91" s="302">
        <f t="shared" si="191"/>
        <v>0</v>
      </c>
      <c r="OQ91" s="302"/>
      <c r="OR91" s="302"/>
      <c r="OS91" s="302">
        <f t="shared" si="120"/>
        <v>0</v>
      </c>
      <c r="OT91" s="302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/>
      <c r="AB92" s="285"/>
      <c r="AC92" s="8">
        <f t="shared" si="124"/>
        <v>0</v>
      </c>
      <c r="AD92" s="8">
        <f t="shared" si="125"/>
        <v>0</v>
      </c>
      <c r="AE92" s="71">
        <v>0</v>
      </c>
      <c r="AF92" s="71">
        <v>0</v>
      </c>
      <c r="AG92" s="71"/>
      <c r="AH92" s="71"/>
      <c r="AI92" s="122"/>
      <c r="AJ92" s="122"/>
      <c r="AK92" s="326">
        <v>50</v>
      </c>
      <c r="AL92" s="327">
        <v>15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50</v>
      </c>
      <c r="AV92" s="4">
        <f t="shared" si="109"/>
        <v>15</v>
      </c>
      <c r="AW92" s="78"/>
      <c r="AX92" s="78"/>
      <c r="AY92" s="316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5"/>
      <c r="BH92" s="296"/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8"/>
      <c r="CI92" s="91">
        <v>20.6</v>
      </c>
      <c r="CJ92" s="328">
        <v>6.5</v>
      </c>
      <c r="CK92" s="299"/>
      <c r="CL92" s="299"/>
      <c r="CM92" s="329">
        <v>5.15</v>
      </c>
      <c r="CN92" s="330">
        <v>1.5</v>
      </c>
      <c r="CO92" s="8">
        <f t="shared" si="128"/>
        <v>25.75</v>
      </c>
      <c r="CP92" s="8">
        <f t="shared" si="129"/>
        <v>8</v>
      </c>
      <c r="CQ92" s="350">
        <v>247.40625</v>
      </c>
      <c r="CR92" s="300"/>
      <c r="CS92" s="300"/>
      <c r="CT92" s="301"/>
      <c r="CU92" s="351">
        <v>18.556701030927837</v>
      </c>
      <c r="CV92" s="302"/>
      <c r="CW92" s="352">
        <v>63.814432989690722</v>
      </c>
      <c r="CX92" s="301"/>
      <c r="CY92" s="301"/>
      <c r="CZ92" s="301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31">
        <v>42.371134020618562</v>
      </c>
      <c r="DL92" s="331">
        <v>14.123711340206187</v>
      </c>
      <c r="DM92" s="78">
        <f t="shared" si="134"/>
        <v>42.371134020618562</v>
      </c>
      <c r="DN92" s="78">
        <f t="shared" si="135"/>
        <v>14.123711340206187</v>
      </c>
      <c r="DO92" s="331">
        <v>41.1</v>
      </c>
      <c r="DP92" s="331">
        <v>13.700000000000001</v>
      </c>
      <c r="DQ92" s="332"/>
      <c r="DR92" s="332"/>
      <c r="DS92" s="8"/>
      <c r="DT92" s="8"/>
      <c r="DU92" s="303"/>
      <c r="DV92" s="304"/>
      <c r="DW92" s="304"/>
      <c r="DX92" s="304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3">
        <v>40.21</v>
      </c>
      <c r="EH92" s="334">
        <v>10.0525</v>
      </c>
      <c r="EI92" s="94">
        <v>154.63917525773195</v>
      </c>
      <c r="EJ92" s="94">
        <v>38.659793814432987</v>
      </c>
      <c r="EK92" s="329">
        <v>53.608247422680414</v>
      </c>
      <c r="EL92" s="335">
        <v>13.402061855670103</v>
      </c>
      <c r="EM92" s="336"/>
      <c r="EN92" s="336"/>
      <c r="EO92" s="336"/>
      <c r="EP92" s="336"/>
      <c r="EQ92" s="8">
        <f t="shared" si="137"/>
        <v>248.45742268041238</v>
      </c>
      <c r="ER92" s="8">
        <f t="shared" si="138"/>
        <v>62.114355670103095</v>
      </c>
      <c r="ES92" s="302"/>
      <c r="ET92" s="302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3">
        <v>27</v>
      </c>
      <c r="FB92" s="337">
        <v>0</v>
      </c>
      <c r="FC92" s="114">
        <v>28</v>
      </c>
      <c r="FD92" s="330">
        <v>0</v>
      </c>
      <c r="FE92" s="8"/>
      <c r="FF92" s="8"/>
      <c r="FG92" s="306"/>
      <c r="FH92" s="307"/>
      <c r="FI92" s="8"/>
      <c r="FJ92" s="8"/>
      <c r="FK92" s="8"/>
      <c r="FL92" s="8"/>
      <c r="FM92" s="330"/>
      <c r="FN92" s="330"/>
      <c r="FO92" s="4"/>
      <c r="FP92" s="8"/>
      <c r="FQ92" s="308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9"/>
      <c r="GJ92" s="309"/>
      <c r="GK92" s="297"/>
      <c r="GL92" s="297"/>
      <c r="GM92" s="310"/>
      <c r="GN92" s="311"/>
      <c r="GO92" s="299"/>
      <c r="GP92" s="312"/>
      <c r="GQ92" s="312"/>
      <c r="GR92" s="312"/>
      <c r="GS92" s="311"/>
      <c r="GT92" s="311"/>
      <c r="GU92" s="311"/>
      <c r="GV92" s="311"/>
      <c r="GW92" s="311"/>
      <c r="GX92" s="311"/>
      <c r="GY92" s="311"/>
      <c r="GZ92" s="311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4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3.3</v>
      </c>
      <c r="HZ92" s="338">
        <v>0.82499999999999996</v>
      </c>
      <c r="IA92" s="313"/>
      <c r="IB92" s="305"/>
      <c r="IC92" s="340">
        <v>12</v>
      </c>
      <c r="ID92" s="130">
        <v>3</v>
      </c>
      <c r="IE92" s="314"/>
      <c r="IF92" s="314"/>
      <c r="IG92" s="8">
        <f t="shared" si="192"/>
        <v>15.3</v>
      </c>
      <c r="IH92" s="8">
        <f t="shared" si="151"/>
        <v>3.8250000000000002</v>
      </c>
      <c r="II92" s="8"/>
      <c r="IJ92" s="8"/>
      <c r="IK92" s="8"/>
      <c r="IL92" s="8"/>
      <c r="IM92" s="4"/>
      <c r="IN92" s="304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5"/>
      <c r="JD92" s="285"/>
      <c r="JE92" s="8">
        <f t="shared" si="152"/>
        <v>20.62</v>
      </c>
      <c r="JF92" s="8">
        <f t="shared" si="153"/>
        <v>0</v>
      </c>
      <c r="JG92" s="338">
        <v>6.5372000000000003</v>
      </c>
      <c r="JH92" s="338">
        <v>1</v>
      </c>
      <c r="JI92" s="338">
        <v>6.5373000000000001</v>
      </c>
      <c r="JJ92" s="338">
        <v>1</v>
      </c>
      <c r="JK92" s="338">
        <v>51.55</v>
      </c>
      <c r="JL92" s="338">
        <v>11</v>
      </c>
      <c r="JM92" s="91">
        <v>0</v>
      </c>
      <c r="JN92" s="338">
        <v>0</v>
      </c>
      <c r="JO92" s="91">
        <v>44.33</v>
      </c>
      <c r="JP92" s="338">
        <v>9</v>
      </c>
      <c r="JQ92" s="71">
        <v>0</v>
      </c>
      <c r="JR92" s="285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9"/>
      <c r="KP92" s="4"/>
      <c r="KQ92" s="4"/>
      <c r="KR92" s="4"/>
      <c r="KS92" s="1">
        <f t="shared" si="159"/>
        <v>0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341">
        <v>24.38</v>
      </c>
      <c r="LJ92" s="342">
        <v>0</v>
      </c>
      <c r="LK92" s="343">
        <v>24.02</v>
      </c>
      <c r="LL92" s="344">
        <v>0</v>
      </c>
      <c r="LM92" s="343">
        <v>6.6</v>
      </c>
      <c r="LN92" s="346">
        <v>0</v>
      </c>
      <c r="LO92" s="75"/>
      <c r="LP92" s="362"/>
      <c r="LQ92" s="323"/>
      <c r="LR92" s="323"/>
      <c r="LS92" s="4">
        <f t="shared" si="167"/>
        <v>55</v>
      </c>
      <c r="LT92" s="4">
        <f t="shared" si="168"/>
        <v>0</v>
      </c>
      <c r="LU92" s="324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53"/>
      <c r="MD92" s="325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47">
        <v>0</v>
      </c>
      <c r="ML92" s="92">
        <v>0</v>
      </c>
      <c r="MM92" s="114">
        <v>0</v>
      </c>
      <c r="MN92" s="348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9">
        <v>0.9</v>
      </c>
      <c r="NA92" s="4">
        <f t="shared" si="179"/>
        <v>6.65</v>
      </c>
      <c r="NB92" s="4">
        <f t="shared" si="180"/>
        <v>0.9</v>
      </c>
      <c r="NC92" s="302"/>
      <c r="ND92" s="302"/>
      <c r="NE92" s="302">
        <f t="shared" si="181"/>
        <v>0</v>
      </c>
      <c r="NF92" s="302">
        <f t="shared" si="182"/>
        <v>0</v>
      </c>
      <c r="NG92" s="302"/>
      <c r="NH92" s="302"/>
      <c r="NI92" s="302">
        <f t="shared" si="183"/>
        <v>0</v>
      </c>
      <c r="NJ92" s="302">
        <f t="shared" si="184"/>
        <v>0</v>
      </c>
      <c r="NK92" s="297"/>
      <c r="NL92" s="302"/>
      <c r="NM92" s="302">
        <f t="shared" si="185"/>
        <v>0</v>
      </c>
      <c r="NN92" s="302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61">
        <v>0</v>
      </c>
      <c r="NV92" s="361"/>
      <c r="NW92" s="4">
        <f t="shared" si="187"/>
        <v>0</v>
      </c>
      <c r="NX92" s="4">
        <f t="shared" si="119"/>
        <v>0</v>
      </c>
      <c r="NY92" s="74">
        <v>0</v>
      </c>
      <c r="NZ92" s="74"/>
      <c r="OA92" s="360">
        <v>0</v>
      </c>
      <c r="OB92" s="74"/>
      <c r="OC92" s="360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2"/>
      <c r="OK92" s="354">
        <v>0</v>
      </c>
      <c r="OL92" s="302"/>
      <c r="OM92" s="196">
        <v>0</v>
      </c>
      <c r="ON92" s="302"/>
      <c r="OO92" s="302">
        <f t="shared" si="190"/>
        <v>0</v>
      </c>
      <c r="OP92" s="302">
        <f t="shared" si="191"/>
        <v>0</v>
      </c>
      <c r="OQ92" s="302"/>
      <c r="OR92" s="302"/>
      <c r="OS92" s="302">
        <f t="shared" si="120"/>
        <v>0</v>
      </c>
      <c r="OT92" s="302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0</v>
      </c>
      <c r="N93" s="71">
        <v>0</v>
      </c>
      <c r="O93" s="75">
        <v>0</v>
      </c>
      <c r="P93" s="71">
        <v>0</v>
      </c>
      <c r="Q93" s="1"/>
      <c r="R93" s="8"/>
      <c r="S93" s="2"/>
      <c r="T93" s="2"/>
      <c r="U93" s="8"/>
      <c r="V93" s="8"/>
      <c r="W93" s="8">
        <f t="shared" si="122"/>
        <v>0</v>
      </c>
      <c r="X93" s="8">
        <f t="shared" si="123"/>
        <v>0</v>
      </c>
      <c r="Y93" s="78"/>
      <c r="Z93" s="78"/>
      <c r="AA93" s="9"/>
      <c r="AB93" s="285"/>
      <c r="AC93" s="8">
        <f t="shared" si="124"/>
        <v>0</v>
      </c>
      <c r="AD93" s="8">
        <f t="shared" si="125"/>
        <v>0</v>
      </c>
      <c r="AE93" s="71">
        <v>0</v>
      </c>
      <c r="AF93" s="71">
        <v>0</v>
      </c>
      <c r="AG93" s="71"/>
      <c r="AH93" s="71"/>
      <c r="AI93" s="122"/>
      <c r="AJ93" s="122"/>
      <c r="AK93" s="326">
        <v>50</v>
      </c>
      <c r="AL93" s="327">
        <v>15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50</v>
      </c>
      <c r="AV93" s="4">
        <f t="shared" si="109"/>
        <v>15</v>
      </c>
      <c r="AW93" s="78"/>
      <c r="AX93" s="78"/>
      <c r="AY93" s="316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5"/>
      <c r="BH93" s="296"/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8"/>
      <c r="CI93" s="91">
        <v>20.6</v>
      </c>
      <c r="CJ93" s="328">
        <v>6.5</v>
      </c>
      <c r="CK93" s="299"/>
      <c r="CL93" s="299"/>
      <c r="CM93" s="329">
        <v>5.15</v>
      </c>
      <c r="CN93" s="330">
        <v>1.5</v>
      </c>
      <c r="CO93" s="8">
        <f t="shared" si="128"/>
        <v>25.75</v>
      </c>
      <c r="CP93" s="8">
        <f t="shared" si="129"/>
        <v>8</v>
      </c>
      <c r="CQ93" s="350">
        <v>247.40625</v>
      </c>
      <c r="CR93" s="300"/>
      <c r="CS93" s="300"/>
      <c r="CT93" s="301"/>
      <c r="CU93" s="351">
        <v>18.556701030927837</v>
      </c>
      <c r="CV93" s="302"/>
      <c r="CW93" s="352">
        <v>63.814432989690722</v>
      </c>
      <c r="CX93" s="301"/>
      <c r="CY93" s="301"/>
      <c r="CZ93" s="301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31">
        <v>42.371134020618562</v>
      </c>
      <c r="DL93" s="331">
        <v>14.123711340206187</v>
      </c>
      <c r="DM93" s="78">
        <f t="shared" si="134"/>
        <v>42.371134020618562</v>
      </c>
      <c r="DN93" s="78">
        <f t="shared" si="135"/>
        <v>14.123711340206187</v>
      </c>
      <c r="DO93" s="331">
        <v>41.1</v>
      </c>
      <c r="DP93" s="331">
        <v>13.700000000000001</v>
      </c>
      <c r="DQ93" s="332"/>
      <c r="DR93" s="332"/>
      <c r="DS93" s="8"/>
      <c r="DT93" s="8"/>
      <c r="DU93" s="303"/>
      <c r="DV93" s="304"/>
      <c r="DW93" s="304"/>
      <c r="DX93" s="304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3">
        <v>40.21</v>
      </c>
      <c r="EH93" s="334">
        <v>10.0525</v>
      </c>
      <c r="EI93" s="94">
        <v>154.63917525773195</v>
      </c>
      <c r="EJ93" s="94">
        <v>38.659793814432987</v>
      </c>
      <c r="EK93" s="329">
        <v>53.608247422680414</v>
      </c>
      <c r="EL93" s="335">
        <v>13.402061855670103</v>
      </c>
      <c r="EM93" s="336"/>
      <c r="EN93" s="336"/>
      <c r="EO93" s="336"/>
      <c r="EP93" s="336"/>
      <c r="EQ93" s="8">
        <f t="shared" si="137"/>
        <v>248.45742268041238</v>
      </c>
      <c r="ER93" s="8">
        <f t="shared" si="138"/>
        <v>62.114355670103095</v>
      </c>
      <c r="ES93" s="302"/>
      <c r="ET93" s="302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3">
        <v>27</v>
      </c>
      <c r="FB93" s="337">
        <v>0</v>
      </c>
      <c r="FC93" s="114">
        <v>28</v>
      </c>
      <c r="FD93" s="330">
        <v>0</v>
      </c>
      <c r="FE93" s="8"/>
      <c r="FF93" s="8"/>
      <c r="FG93" s="306"/>
      <c r="FH93" s="307"/>
      <c r="FI93" s="8"/>
      <c r="FJ93" s="8"/>
      <c r="FK93" s="8"/>
      <c r="FL93" s="8"/>
      <c r="FM93" s="330"/>
      <c r="FN93" s="330"/>
      <c r="FO93" s="4"/>
      <c r="FP93" s="8"/>
      <c r="FQ93" s="308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9"/>
      <c r="GJ93" s="309"/>
      <c r="GK93" s="297"/>
      <c r="GL93" s="297"/>
      <c r="GM93" s="310"/>
      <c r="GN93" s="311"/>
      <c r="GO93" s="299"/>
      <c r="GP93" s="312"/>
      <c r="GQ93" s="312"/>
      <c r="GR93" s="312"/>
      <c r="GS93" s="311"/>
      <c r="GT93" s="311"/>
      <c r="GU93" s="311"/>
      <c r="GV93" s="311"/>
      <c r="GW93" s="311"/>
      <c r="GX93" s="311"/>
      <c r="GY93" s="311"/>
      <c r="GZ93" s="311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4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3.3</v>
      </c>
      <c r="HZ93" s="338">
        <v>0.82499999999999996</v>
      </c>
      <c r="IA93" s="313"/>
      <c r="IB93" s="305"/>
      <c r="IC93" s="340">
        <v>12</v>
      </c>
      <c r="ID93" s="130">
        <v>3</v>
      </c>
      <c r="IE93" s="314"/>
      <c r="IF93" s="314"/>
      <c r="IG93" s="8">
        <f t="shared" si="192"/>
        <v>15.3</v>
      </c>
      <c r="IH93" s="8">
        <f t="shared" si="151"/>
        <v>3.8250000000000002</v>
      </c>
      <c r="II93" s="8"/>
      <c r="IJ93" s="8"/>
      <c r="IK93" s="8"/>
      <c r="IL93" s="8"/>
      <c r="IM93" s="4"/>
      <c r="IN93" s="304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5"/>
      <c r="JD93" s="285"/>
      <c r="JE93" s="8">
        <f t="shared" si="152"/>
        <v>20.62</v>
      </c>
      <c r="JF93" s="8">
        <f t="shared" si="153"/>
        <v>0</v>
      </c>
      <c r="JG93" s="338">
        <v>6.5372000000000003</v>
      </c>
      <c r="JH93" s="338">
        <v>1</v>
      </c>
      <c r="JI93" s="338">
        <v>6.5373000000000001</v>
      </c>
      <c r="JJ93" s="338">
        <v>1</v>
      </c>
      <c r="JK93" s="338">
        <v>51.55</v>
      </c>
      <c r="JL93" s="338">
        <v>11</v>
      </c>
      <c r="JM93" s="91">
        <v>0</v>
      </c>
      <c r="JN93" s="338">
        <v>0</v>
      </c>
      <c r="JO93" s="91">
        <v>44.33</v>
      </c>
      <c r="JP93" s="338">
        <v>9</v>
      </c>
      <c r="JQ93" s="71">
        <v>0</v>
      </c>
      <c r="JR93" s="285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9"/>
      <c r="KP93" s="4"/>
      <c r="KQ93" s="4"/>
      <c r="KR93" s="4"/>
      <c r="KS93" s="1">
        <f t="shared" si="159"/>
        <v>0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341">
        <v>24.38</v>
      </c>
      <c r="LJ93" s="342">
        <v>0</v>
      </c>
      <c r="LK93" s="343">
        <v>24.02</v>
      </c>
      <c r="LL93" s="344">
        <v>0</v>
      </c>
      <c r="LM93" s="343">
        <v>6.6</v>
      </c>
      <c r="LN93" s="346">
        <v>0</v>
      </c>
      <c r="LO93" s="75"/>
      <c r="LP93" s="362"/>
      <c r="LQ93" s="323"/>
      <c r="LR93" s="323"/>
      <c r="LS93" s="4">
        <f t="shared" si="167"/>
        <v>55</v>
      </c>
      <c r="LT93" s="4">
        <f t="shared" si="168"/>
        <v>0</v>
      </c>
      <c r="LU93" s="324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53"/>
      <c r="MD93" s="325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47">
        <v>0</v>
      </c>
      <c r="ML93" s="92">
        <v>0</v>
      </c>
      <c r="MM93" s="114">
        <v>0</v>
      </c>
      <c r="MN93" s="348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9">
        <v>0.9</v>
      </c>
      <c r="NA93" s="4">
        <f t="shared" si="179"/>
        <v>6.65</v>
      </c>
      <c r="NB93" s="4">
        <f t="shared" si="180"/>
        <v>0.9</v>
      </c>
      <c r="NC93" s="302"/>
      <c r="ND93" s="302"/>
      <c r="NE93" s="302">
        <f t="shared" si="181"/>
        <v>0</v>
      </c>
      <c r="NF93" s="302">
        <f t="shared" si="182"/>
        <v>0</v>
      </c>
      <c r="NG93" s="302"/>
      <c r="NH93" s="302"/>
      <c r="NI93" s="302">
        <f t="shared" si="183"/>
        <v>0</v>
      </c>
      <c r="NJ93" s="302">
        <f t="shared" si="184"/>
        <v>0</v>
      </c>
      <c r="NK93" s="297"/>
      <c r="NL93" s="302"/>
      <c r="NM93" s="302">
        <f t="shared" si="185"/>
        <v>0</v>
      </c>
      <c r="NN93" s="302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61">
        <v>0</v>
      </c>
      <c r="NV93" s="361"/>
      <c r="NW93" s="4">
        <f t="shared" si="187"/>
        <v>0</v>
      </c>
      <c r="NX93" s="4">
        <f t="shared" si="119"/>
        <v>0</v>
      </c>
      <c r="NY93" s="74">
        <v>0</v>
      </c>
      <c r="NZ93" s="74"/>
      <c r="OA93" s="360">
        <v>0</v>
      </c>
      <c r="OB93" s="74"/>
      <c r="OC93" s="360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2"/>
      <c r="OK93" s="354">
        <v>0</v>
      </c>
      <c r="OL93" s="302"/>
      <c r="OM93" s="196">
        <v>0</v>
      </c>
      <c r="ON93" s="302"/>
      <c r="OO93" s="302">
        <f t="shared" si="190"/>
        <v>0</v>
      </c>
      <c r="OP93" s="302">
        <f t="shared" si="191"/>
        <v>0</v>
      </c>
      <c r="OQ93" s="302"/>
      <c r="OR93" s="302"/>
      <c r="OS93" s="302">
        <f t="shared" si="120"/>
        <v>0</v>
      </c>
      <c r="OT93" s="302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0</v>
      </c>
      <c r="N94" s="71">
        <v>0</v>
      </c>
      <c r="O94" s="75">
        <v>0</v>
      </c>
      <c r="P94" s="71">
        <v>0</v>
      </c>
      <c r="Q94" s="1"/>
      <c r="R94" s="8"/>
      <c r="S94" s="2"/>
      <c r="T94" s="2"/>
      <c r="U94" s="8"/>
      <c r="V94" s="8"/>
      <c r="W94" s="8">
        <f t="shared" si="122"/>
        <v>0</v>
      </c>
      <c r="X94" s="8">
        <f t="shared" si="123"/>
        <v>0</v>
      </c>
      <c r="Y94" s="78"/>
      <c r="Z94" s="78"/>
      <c r="AA94" s="9"/>
      <c r="AB94" s="285"/>
      <c r="AC94" s="8">
        <f t="shared" si="124"/>
        <v>0</v>
      </c>
      <c r="AD94" s="8">
        <f t="shared" si="125"/>
        <v>0</v>
      </c>
      <c r="AE94" s="71">
        <v>0</v>
      </c>
      <c r="AF94" s="71">
        <v>0</v>
      </c>
      <c r="AG94" s="71"/>
      <c r="AH94" s="71"/>
      <c r="AI94" s="122"/>
      <c r="AJ94" s="122"/>
      <c r="AK94" s="326">
        <v>50</v>
      </c>
      <c r="AL94" s="327">
        <v>15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50</v>
      </c>
      <c r="AV94" s="4">
        <f t="shared" si="109"/>
        <v>15</v>
      </c>
      <c r="AW94" s="78"/>
      <c r="AX94" s="78"/>
      <c r="AY94" s="316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5"/>
      <c r="BH94" s="296"/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8"/>
      <c r="CI94" s="91">
        <v>20.6</v>
      </c>
      <c r="CJ94" s="328">
        <v>6.5</v>
      </c>
      <c r="CK94" s="299"/>
      <c r="CL94" s="299"/>
      <c r="CM94" s="329">
        <v>5.15</v>
      </c>
      <c r="CN94" s="330">
        <v>1.5</v>
      </c>
      <c r="CO94" s="8">
        <f t="shared" si="128"/>
        <v>25.75</v>
      </c>
      <c r="CP94" s="8">
        <f t="shared" si="129"/>
        <v>8</v>
      </c>
      <c r="CQ94" s="350">
        <v>247.40625</v>
      </c>
      <c r="CR94" s="300"/>
      <c r="CS94" s="300"/>
      <c r="CT94" s="301"/>
      <c r="CU94" s="351">
        <v>18.556701030927837</v>
      </c>
      <c r="CV94" s="302"/>
      <c r="CW94" s="352">
        <v>63.814432989690722</v>
      </c>
      <c r="CX94" s="301"/>
      <c r="CY94" s="301"/>
      <c r="CZ94" s="301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31">
        <v>42.371134020618562</v>
      </c>
      <c r="DL94" s="331">
        <v>14.123711340206187</v>
      </c>
      <c r="DM94" s="78">
        <f t="shared" si="134"/>
        <v>42.371134020618562</v>
      </c>
      <c r="DN94" s="78">
        <f t="shared" si="135"/>
        <v>14.123711340206187</v>
      </c>
      <c r="DO94" s="331">
        <v>41.1</v>
      </c>
      <c r="DP94" s="331">
        <v>13.700000000000001</v>
      </c>
      <c r="DQ94" s="332"/>
      <c r="DR94" s="332"/>
      <c r="DS94" s="8"/>
      <c r="DT94" s="8"/>
      <c r="DU94" s="303"/>
      <c r="DV94" s="304"/>
      <c r="DW94" s="304"/>
      <c r="DX94" s="304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3">
        <v>40.21</v>
      </c>
      <c r="EH94" s="334">
        <v>10.0525</v>
      </c>
      <c r="EI94" s="94">
        <v>154.63917525773195</v>
      </c>
      <c r="EJ94" s="94">
        <v>38.659793814432987</v>
      </c>
      <c r="EK94" s="329">
        <v>53.608247422680414</v>
      </c>
      <c r="EL94" s="335">
        <v>13.402061855670103</v>
      </c>
      <c r="EM94" s="336"/>
      <c r="EN94" s="336"/>
      <c r="EO94" s="336"/>
      <c r="EP94" s="336"/>
      <c r="EQ94" s="8">
        <f t="shared" si="137"/>
        <v>248.45742268041238</v>
      </c>
      <c r="ER94" s="8">
        <f t="shared" si="138"/>
        <v>62.114355670103095</v>
      </c>
      <c r="ES94" s="302"/>
      <c r="ET94" s="302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3">
        <v>27</v>
      </c>
      <c r="FB94" s="337">
        <v>0</v>
      </c>
      <c r="FC94" s="114">
        <v>28</v>
      </c>
      <c r="FD94" s="330">
        <v>0</v>
      </c>
      <c r="FE94" s="8"/>
      <c r="FF94" s="8"/>
      <c r="FG94" s="306"/>
      <c r="FH94" s="307"/>
      <c r="FI94" s="8"/>
      <c r="FJ94" s="8"/>
      <c r="FK94" s="8"/>
      <c r="FL94" s="8"/>
      <c r="FM94" s="330"/>
      <c r="FN94" s="330"/>
      <c r="FO94" s="4"/>
      <c r="FP94" s="8"/>
      <c r="FQ94" s="308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9"/>
      <c r="GJ94" s="309"/>
      <c r="GK94" s="297"/>
      <c r="GL94" s="297"/>
      <c r="GM94" s="310"/>
      <c r="GN94" s="311"/>
      <c r="GO94" s="299"/>
      <c r="GP94" s="312"/>
      <c r="GQ94" s="312"/>
      <c r="GR94" s="312"/>
      <c r="GS94" s="311"/>
      <c r="GT94" s="311"/>
      <c r="GU94" s="311"/>
      <c r="GV94" s="311"/>
      <c r="GW94" s="311"/>
      <c r="GX94" s="311"/>
      <c r="GY94" s="311"/>
      <c r="GZ94" s="311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4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3.3</v>
      </c>
      <c r="HZ94" s="338">
        <v>0.82499999999999996</v>
      </c>
      <c r="IA94" s="313"/>
      <c r="IB94" s="305"/>
      <c r="IC94" s="340">
        <v>12</v>
      </c>
      <c r="ID94" s="130">
        <v>3</v>
      </c>
      <c r="IE94" s="314"/>
      <c r="IF94" s="314"/>
      <c r="IG94" s="8">
        <f t="shared" si="192"/>
        <v>15.3</v>
      </c>
      <c r="IH94" s="8">
        <f t="shared" si="151"/>
        <v>3.8250000000000002</v>
      </c>
      <c r="II94" s="8"/>
      <c r="IJ94" s="8"/>
      <c r="IK94" s="8"/>
      <c r="IL94" s="8"/>
      <c r="IM94" s="4"/>
      <c r="IN94" s="304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5"/>
      <c r="JD94" s="285"/>
      <c r="JE94" s="8">
        <f t="shared" si="152"/>
        <v>20.62</v>
      </c>
      <c r="JF94" s="8">
        <f t="shared" si="153"/>
        <v>0</v>
      </c>
      <c r="JG94" s="338">
        <v>6.5372000000000003</v>
      </c>
      <c r="JH94" s="338">
        <v>1</v>
      </c>
      <c r="JI94" s="338">
        <v>6.5373000000000001</v>
      </c>
      <c r="JJ94" s="338">
        <v>1</v>
      </c>
      <c r="JK94" s="338">
        <v>51.55</v>
      </c>
      <c r="JL94" s="338">
        <v>11</v>
      </c>
      <c r="JM94" s="91">
        <v>0</v>
      </c>
      <c r="JN94" s="338">
        <v>0</v>
      </c>
      <c r="JO94" s="91">
        <v>44.33</v>
      </c>
      <c r="JP94" s="338">
        <v>9</v>
      </c>
      <c r="JQ94" s="71">
        <v>0</v>
      </c>
      <c r="JR94" s="285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9"/>
      <c r="KP94" s="4"/>
      <c r="KQ94" s="4"/>
      <c r="KR94" s="4"/>
      <c r="KS94" s="1">
        <f t="shared" si="159"/>
        <v>0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341">
        <v>24.38</v>
      </c>
      <c r="LJ94" s="342">
        <v>0</v>
      </c>
      <c r="LK94" s="343">
        <v>24.02</v>
      </c>
      <c r="LL94" s="344">
        <v>0</v>
      </c>
      <c r="LM94" s="343">
        <v>6.6</v>
      </c>
      <c r="LN94" s="346">
        <v>0</v>
      </c>
      <c r="LO94" s="75"/>
      <c r="LP94" s="362"/>
      <c r="LQ94" s="323"/>
      <c r="LR94" s="323"/>
      <c r="LS94" s="4">
        <f t="shared" si="167"/>
        <v>55</v>
      </c>
      <c r="LT94" s="4">
        <f t="shared" si="168"/>
        <v>0</v>
      </c>
      <c r="LU94" s="324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53"/>
      <c r="MD94" s="325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47">
        <v>0</v>
      </c>
      <c r="ML94" s="92">
        <v>0</v>
      </c>
      <c r="MM94" s="114">
        <v>0</v>
      </c>
      <c r="MN94" s="348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9">
        <v>0.9</v>
      </c>
      <c r="NA94" s="4">
        <f t="shared" si="179"/>
        <v>6.65</v>
      </c>
      <c r="NB94" s="4">
        <f t="shared" si="180"/>
        <v>0.9</v>
      </c>
      <c r="NC94" s="302"/>
      <c r="ND94" s="302"/>
      <c r="NE94" s="302">
        <f t="shared" si="181"/>
        <v>0</v>
      </c>
      <c r="NF94" s="302">
        <f t="shared" si="182"/>
        <v>0</v>
      </c>
      <c r="NG94" s="302"/>
      <c r="NH94" s="302"/>
      <c r="NI94" s="302">
        <f t="shared" si="183"/>
        <v>0</v>
      </c>
      <c r="NJ94" s="302">
        <f t="shared" si="184"/>
        <v>0</v>
      </c>
      <c r="NK94" s="297"/>
      <c r="NL94" s="302"/>
      <c r="NM94" s="302">
        <f t="shared" si="185"/>
        <v>0</v>
      </c>
      <c r="NN94" s="302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61">
        <v>0</v>
      </c>
      <c r="NV94" s="361"/>
      <c r="NW94" s="4">
        <f t="shared" si="187"/>
        <v>0</v>
      </c>
      <c r="NX94" s="4">
        <f t="shared" si="119"/>
        <v>0</v>
      </c>
      <c r="NY94" s="74">
        <v>0</v>
      </c>
      <c r="NZ94" s="74"/>
      <c r="OA94" s="360">
        <v>0</v>
      </c>
      <c r="OB94" s="74"/>
      <c r="OC94" s="360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2"/>
      <c r="OK94" s="354">
        <v>0</v>
      </c>
      <c r="OL94" s="302"/>
      <c r="OM94" s="196">
        <v>0</v>
      </c>
      <c r="ON94" s="302"/>
      <c r="OO94" s="302">
        <f t="shared" si="190"/>
        <v>0</v>
      </c>
      <c r="OP94" s="302">
        <f t="shared" si="191"/>
        <v>0</v>
      </c>
      <c r="OQ94" s="302"/>
      <c r="OR94" s="302"/>
      <c r="OS94" s="302">
        <f t="shared" si="120"/>
        <v>0</v>
      </c>
      <c r="OT94" s="302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0</v>
      </c>
      <c r="N95" s="71">
        <v>0</v>
      </c>
      <c r="O95" s="75">
        <v>0</v>
      </c>
      <c r="P95" s="71">
        <v>0</v>
      </c>
      <c r="Q95" s="1"/>
      <c r="R95" s="8"/>
      <c r="S95" s="2"/>
      <c r="T95" s="2"/>
      <c r="U95" s="8"/>
      <c r="V95" s="8"/>
      <c r="W95" s="8">
        <f t="shared" si="122"/>
        <v>0</v>
      </c>
      <c r="X95" s="8">
        <f t="shared" si="123"/>
        <v>0</v>
      </c>
      <c r="Y95" s="78"/>
      <c r="Z95" s="78"/>
      <c r="AA95" s="9"/>
      <c r="AB95" s="285"/>
      <c r="AC95" s="8">
        <f t="shared" si="124"/>
        <v>0</v>
      </c>
      <c r="AD95" s="8">
        <f t="shared" si="125"/>
        <v>0</v>
      </c>
      <c r="AE95" s="71">
        <v>0</v>
      </c>
      <c r="AF95" s="71">
        <v>0</v>
      </c>
      <c r="AG95" s="71"/>
      <c r="AH95" s="71"/>
      <c r="AI95" s="122"/>
      <c r="AJ95" s="122"/>
      <c r="AK95" s="326">
        <v>50</v>
      </c>
      <c r="AL95" s="327">
        <v>15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50</v>
      </c>
      <c r="AV95" s="4">
        <f t="shared" si="109"/>
        <v>15</v>
      </c>
      <c r="AW95" s="78"/>
      <c r="AX95" s="78"/>
      <c r="AY95" s="316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5"/>
      <c r="BH95" s="296"/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8"/>
      <c r="CI95" s="91">
        <v>20.6</v>
      </c>
      <c r="CJ95" s="328">
        <v>6.5</v>
      </c>
      <c r="CK95" s="299"/>
      <c r="CL95" s="299"/>
      <c r="CM95" s="329">
        <v>5.15</v>
      </c>
      <c r="CN95" s="330">
        <v>1.5</v>
      </c>
      <c r="CO95" s="8">
        <f t="shared" si="128"/>
        <v>25.75</v>
      </c>
      <c r="CP95" s="8">
        <f t="shared" si="129"/>
        <v>8</v>
      </c>
      <c r="CQ95" s="350">
        <v>247.40625</v>
      </c>
      <c r="CR95" s="300"/>
      <c r="CS95" s="300"/>
      <c r="CT95" s="301"/>
      <c r="CU95" s="351">
        <v>18.556701030927837</v>
      </c>
      <c r="CV95" s="302"/>
      <c r="CW95" s="352">
        <v>63.814432989690722</v>
      </c>
      <c r="CX95" s="301"/>
      <c r="CY95" s="301"/>
      <c r="CZ95" s="301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31">
        <v>42.371134020618562</v>
      </c>
      <c r="DL95" s="331">
        <v>14.123711340206187</v>
      </c>
      <c r="DM95" s="78">
        <f t="shared" si="134"/>
        <v>42.371134020618562</v>
      </c>
      <c r="DN95" s="78">
        <f t="shared" si="135"/>
        <v>14.123711340206187</v>
      </c>
      <c r="DO95" s="331">
        <v>41.1</v>
      </c>
      <c r="DP95" s="331">
        <v>13.700000000000001</v>
      </c>
      <c r="DQ95" s="332"/>
      <c r="DR95" s="332"/>
      <c r="DS95" s="8"/>
      <c r="DT95" s="8"/>
      <c r="DU95" s="303"/>
      <c r="DV95" s="304"/>
      <c r="DW95" s="304"/>
      <c r="DX95" s="304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3">
        <v>40.21</v>
      </c>
      <c r="EH95" s="334">
        <v>10.0525</v>
      </c>
      <c r="EI95" s="94">
        <v>154.63917525773195</v>
      </c>
      <c r="EJ95" s="94">
        <v>38.659793814432987</v>
      </c>
      <c r="EK95" s="329">
        <v>53.608247422680414</v>
      </c>
      <c r="EL95" s="335">
        <v>13.402061855670103</v>
      </c>
      <c r="EM95" s="336"/>
      <c r="EN95" s="336"/>
      <c r="EO95" s="336"/>
      <c r="EP95" s="336"/>
      <c r="EQ95" s="8">
        <f t="shared" si="137"/>
        <v>248.45742268041238</v>
      </c>
      <c r="ER95" s="8">
        <f t="shared" si="138"/>
        <v>62.114355670103095</v>
      </c>
      <c r="ES95" s="302"/>
      <c r="ET95" s="302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3">
        <v>27</v>
      </c>
      <c r="FB95" s="337">
        <v>0</v>
      </c>
      <c r="FC95" s="114">
        <v>28</v>
      </c>
      <c r="FD95" s="330">
        <v>0</v>
      </c>
      <c r="FE95" s="8"/>
      <c r="FF95" s="8"/>
      <c r="FG95" s="306"/>
      <c r="FH95" s="307"/>
      <c r="FI95" s="8"/>
      <c r="FJ95" s="8"/>
      <c r="FK95" s="8"/>
      <c r="FL95" s="8"/>
      <c r="FM95" s="330"/>
      <c r="FN95" s="330"/>
      <c r="FO95" s="4"/>
      <c r="FP95" s="8"/>
      <c r="FQ95" s="308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9"/>
      <c r="GJ95" s="309"/>
      <c r="GK95" s="297"/>
      <c r="GL95" s="297"/>
      <c r="GM95" s="310"/>
      <c r="GN95" s="311"/>
      <c r="GO95" s="299"/>
      <c r="GP95" s="312"/>
      <c r="GQ95" s="312"/>
      <c r="GR95" s="312"/>
      <c r="GS95" s="311"/>
      <c r="GT95" s="311"/>
      <c r="GU95" s="311"/>
      <c r="GV95" s="311"/>
      <c r="GW95" s="311"/>
      <c r="GX95" s="311"/>
      <c r="GY95" s="311"/>
      <c r="GZ95" s="311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4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3.3</v>
      </c>
      <c r="HZ95" s="338">
        <v>0.82499999999999996</v>
      </c>
      <c r="IA95" s="313"/>
      <c r="IB95" s="305"/>
      <c r="IC95" s="340">
        <v>12</v>
      </c>
      <c r="ID95" s="130">
        <v>3</v>
      </c>
      <c r="IE95" s="314"/>
      <c r="IF95" s="314"/>
      <c r="IG95" s="8">
        <f t="shared" si="192"/>
        <v>15.3</v>
      </c>
      <c r="IH95" s="8">
        <f t="shared" si="151"/>
        <v>3.8250000000000002</v>
      </c>
      <c r="II95" s="8"/>
      <c r="IJ95" s="8"/>
      <c r="IK95" s="8"/>
      <c r="IL95" s="8"/>
      <c r="IM95" s="4"/>
      <c r="IN95" s="304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5"/>
      <c r="JD95" s="285"/>
      <c r="JE95" s="8">
        <f t="shared" si="152"/>
        <v>20.62</v>
      </c>
      <c r="JF95" s="8">
        <f t="shared" si="153"/>
        <v>0</v>
      </c>
      <c r="JG95" s="338">
        <v>6.5372000000000003</v>
      </c>
      <c r="JH95" s="338">
        <v>1</v>
      </c>
      <c r="JI95" s="338">
        <v>6.5373000000000001</v>
      </c>
      <c r="JJ95" s="338">
        <v>1</v>
      </c>
      <c r="JK95" s="338">
        <v>51.55</v>
      </c>
      <c r="JL95" s="338">
        <v>11</v>
      </c>
      <c r="JM95" s="91">
        <v>0</v>
      </c>
      <c r="JN95" s="338">
        <v>0</v>
      </c>
      <c r="JO95" s="91">
        <v>44.33</v>
      </c>
      <c r="JP95" s="338">
        <v>9</v>
      </c>
      <c r="JQ95" s="71">
        <v>0</v>
      </c>
      <c r="JR95" s="285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9"/>
      <c r="KP95" s="4"/>
      <c r="KQ95" s="4"/>
      <c r="KR95" s="4"/>
      <c r="KS95" s="1">
        <f t="shared" si="159"/>
        <v>0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341">
        <v>24.38</v>
      </c>
      <c r="LJ95" s="342">
        <v>0</v>
      </c>
      <c r="LK95" s="343">
        <v>24.02</v>
      </c>
      <c r="LL95" s="344">
        <v>0</v>
      </c>
      <c r="LM95" s="343">
        <v>6.6</v>
      </c>
      <c r="LN95" s="346">
        <v>0</v>
      </c>
      <c r="LO95" s="75"/>
      <c r="LP95" s="362"/>
      <c r="LQ95" s="323"/>
      <c r="LR95" s="323"/>
      <c r="LS95" s="4">
        <f t="shared" si="167"/>
        <v>55</v>
      </c>
      <c r="LT95" s="4">
        <f t="shared" si="168"/>
        <v>0</v>
      </c>
      <c r="LU95" s="324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53"/>
      <c r="MD95" s="325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47">
        <v>0</v>
      </c>
      <c r="ML95" s="92">
        <v>0</v>
      </c>
      <c r="MM95" s="114">
        <v>0</v>
      </c>
      <c r="MN95" s="348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9">
        <v>0.9</v>
      </c>
      <c r="NA95" s="4">
        <f t="shared" si="179"/>
        <v>6.65</v>
      </c>
      <c r="NB95" s="4">
        <f t="shared" si="180"/>
        <v>0.9</v>
      </c>
      <c r="NC95" s="302"/>
      <c r="ND95" s="302"/>
      <c r="NE95" s="302">
        <f t="shared" si="181"/>
        <v>0</v>
      </c>
      <c r="NF95" s="302">
        <f t="shared" si="182"/>
        <v>0</v>
      </c>
      <c r="NG95" s="302"/>
      <c r="NH95" s="302"/>
      <c r="NI95" s="302">
        <f t="shared" si="183"/>
        <v>0</v>
      </c>
      <c r="NJ95" s="302">
        <f t="shared" si="184"/>
        <v>0</v>
      </c>
      <c r="NK95" s="297"/>
      <c r="NL95" s="302"/>
      <c r="NM95" s="302">
        <f t="shared" si="185"/>
        <v>0</v>
      </c>
      <c r="NN95" s="302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61">
        <v>0</v>
      </c>
      <c r="NV95" s="361"/>
      <c r="NW95" s="4">
        <f t="shared" si="187"/>
        <v>0</v>
      </c>
      <c r="NX95" s="4">
        <f t="shared" si="119"/>
        <v>0</v>
      </c>
      <c r="NY95" s="74">
        <v>0</v>
      </c>
      <c r="NZ95" s="74"/>
      <c r="OA95" s="360">
        <v>0</v>
      </c>
      <c r="OB95" s="74"/>
      <c r="OC95" s="360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2"/>
      <c r="OK95" s="354">
        <v>0</v>
      </c>
      <c r="OL95" s="302"/>
      <c r="OM95" s="196">
        <v>0</v>
      </c>
      <c r="ON95" s="302"/>
      <c r="OO95" s="302">
        <f t="shared" si="190"/>
        <v>0</v>
      </c>
      <c r="OP95" s="302">
        <f t="shared" si="191"/>
        <v>0</v>
      </c>
      <c r="OQ95" s="302"/>
      <c r="OR95" s="302"/>
      <c r="OS95" s="302">
        <f t="shared" si="120"/>
        <v>0</v>
      </c>
      <c r="OT95" s="302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0</v>
      </c>
      <c r="N96" s="71">
        <v>0</v>
      </c>
      <c r="O96" s="75">
        <v>0</v>
      </c>
      <c r="P96" s="71">
        <v>0</v>
      </c>
      <c r="Q96" s="1"/>
      <c r="R96" s="8"/>
      <c r="S96" s="2"/>
      <c r="T96" s="2"/>
      <c r="U96" s="8"/>
      <c r="V96" s="8"/>
      <c r="W96" s="8">
        <f t="shared" si="122"/>
        <v>0</v>
      </c>
      <c r="X96" s="8">
        <f t="shared" si="123"/>
        <v>0</v>
      </c>
      <c r="Y96" s="78"/>
      <c r="Z96" s="78"/>
      <c r="AA96" s="9"/>
      <c r="AB96" s="285"/>
      <c r="AC96" s="8">
        <f t="shared" si="124"/>
        <v>0</v>
      </c>
      <c r="AD96" s="8">
        <f t="shared" si="125"/>
        <v>0</v>
      </c>
      <c r="AE96" s="71">
        <v>0</v>
      </c>
      <c r="AF96" s="71">
        <v>0</v>
      </c>
      <c r="AG96" s="71"/>
      <c r="AH96" s="71"/>
      <c r="AI96" s="122"/>
      <c r="AJ96" s="122"/>
      <c r="AK96" s="326">
        <v>50</v>
      </c>
      <c r="AL96" s="327">
        <v>15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50</v>
      </c>
      <c r="AV96" s="4">
        <f t="shared" si="109"/>
        <v>15</v>
      </c>
      <c r="AW96" s="78"/>
      <c r="AX96" s="78"/>
      <c r="AY96" s="316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5"/>
      <c r="BH96" s="296"/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8"/>
      <c r="CI96" s="91">
        <v>20.6</v>
      </c>
      <c r="CJ96" s="328">
        <v>6.5</v>
      </c>
      <c r="CK96" s="299"/>
      <c r="CL96" s="299"/>
      <c r="CM96" s="329">
        <v>5.15</v>
      </c>
      <c r="CN96" s="330">
        <v>1.5</v>
      </c>
      <c r="CO96" s="8">
        <f t="shared" si="128"/>
        <v>25.75</v>
      </c>
      <c r="CP96" s="8">
        <f t="shared" si="129"/>
        <v>8</v>
      </c>
      <c r="CQ96" s="350">
        <v>247.40625</v>
      </c>
      <c r="CR96" s="300"/>
      <c r="CS96" s="300"/>
      <c r="CT96" s="301"/>
      <c r="CU96" s="351">
        <v>18.556701030927837</v>
      </c>
      <c r="CV96" s="302"/>
      <c r="CW96" s="352">
        <v>63.814432989690722</v>
      </c>
      <c r="CX96" s="301"/>
      <c r="CY96" s="301"/>
      <c r="CZ96" s="301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31">
        <v>42.371134020618562</v>
      </c>
      <c r="DL96" s="331">
        <v>14.123711340206187</v>
      </c>
      <c r="DM96" s="78">
        <f t="shared" si="134"/>
        <v>42.371134020618562</v>
      </c>
      <c r="DN96" s="78">
        <f t="shared" si="135"/>
        <v>14.123711340206187</v>
      </c>
      <c r="DO96" s="331">
        <v>41.1</v>
      </c>
      <c r="DP96" s="331">
        <v>13.700000000000001</v>
      </c>
      <c r="DQ96" s="332"/>
      <c r="DR96" s="332"/>
      <c r="DS96" s="8"/>
      <c r="DT96" s="8"/>
      <c r="DU96" s="303"/>
      <c r="DV96" s="304"/>
      <c r="DW96" s="304"/>
      <c r="DX96" s="304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3">
        <v>40.21</v>
      </c>
      <c r="EH96" s="334">
        <v>10.0525</v>
      </c>
      <c r="EI96" s="94">
        <v>154.63917525773195</v>
      </c>
      <c r="EJ96" s="94">
        <v>38.659793814432987</v>
      </c>
      <c r="EK96" s="329">
        <v>53.608247422680414</v>
      </c>
      <c r="EL96" s="335">
        <v>13.402061855670103</v>
      </c>
      <c r="EM96" s="336"/>
      <c r="EN96" s="336"/>
      <c r="EO96" s="336"/>
      <c r="EP96" s="336"/>
      <c r="EQ96" s="8">
        <f t="shared" si="137"/>
        <v>248.45742268041238</v>
      </c>
      <c r="ER96" s="8">
        <f t="shared" si="138"/>
        <v>62.114355670103095</v>
      </c>
      <c r="ES96" s="302"/>
      <c r="ET96" s="302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3">
        <v>27</v>
      </c>
      <c r="FB96" s="337">
        <v>0</v>
      </c>
      <c r="FC96" s="114">
        <v>28</v>
      </c>
      <c r="FD96" s="330">
        <v>0</v>
      </c>
      <c r="FE96" s="8"/>
      <c r="FF96" s="8"/>
      <c r="FG96" s="306"/>
      <c r="FH96" s="307"/>
      <c r="FI96" s="8"/>
      <c r="FJ96" s="8"/>
      <c r="FK96" s="8"/>
      <c r="FL96" s="8"/>
      <c r="FM96" s="330"/>
      <c r="FN96" s="330"/>
      <c r="FO96" s="4"/>
      <c r="FP96" s="8"/>
      <c r="FQ96" s="308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9"/>
      <c r="GJ96" s="309"/>
      <c r="GK96" s="297"/>
      <c r="GL96" s="297"/>
      <c r="GM96" s="310"/>
      <c r="GN96" s="311"/>
      <c r="GO96" s="299"/>
      <c r="GP96" s="312"/>
      <c r="GQ96" s="312"/>
      <c r="GR96" s="312"/>
      <c r="GS96" s="311"/>
      <c r="GT96" s="311"/>
      <c r="GU96" s="311"/>
      <c r="GV96" s="311"/>
      <c r="GW96" s="311"/>
      <c r="GX96" s="311"/>
      <c r="GY96" s="311"/>
      <c r="GZ96" s="311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4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3.3</v>
      </c>
      <c r="HZ96" s="338">
        <v>0.82499999999999996</v>
      </c>
      <c r="IA96" s="313"/>
      <c r="IB96" s="305"/>
      <c r="IC96" s="340">
        <v>12</v>
      </c>
      <c r="ID96" s="130">
        <v>3</v>
      </c>
      <c r="IE96" s="314"/>
      <c r="IF96" s="314"/>
      <c r="IG96" s="8">
        <f t="shared" si="192"/>
        <v>15.3</v>
      </c>
      <c r="IH96" s="8">
        <f t="shared" si="151"/>
        <v>3.8250000000000002</v>
      </c>
      <c r="II96" s="8"/>
      <c r="IJ96" s="8"/>
      <c r="IK96" s="8"/>
      <c r="IL96" s="8"/>
      <c r="IM96" s="4"/>
      <c r="IN96" s="304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5"/>
      <c r="JD96" s="285"/>
      <c r="JE96" s="8">
        <f t="shared" si="152"/>
        <v>20.62</v>
      </c>
      <c r="JF96" s="8">
        <f t="shared" si="153"/>
        <v>0</v>
      </c>
      <c r="JG96" s="338">
        <v>6.5372000000000003</v>
      </c>
      <c r="JH96" s="338">
        <v>1</v>
      </c>
      <c r="JI96" s="338">
        <v>6.5373000000000001</v>
      </c>
      <c r="JJ96" s="338">
        <v>1</v>
      </c>
      <c r="JK96" s="338">
        <v>51.55</v>
      </c>
      <c r="JL96" s="338">
        <v>11</v>
      </c>
      <c r="JM96" s="91">
        <v>0</v>
      </c>
      <c r="JN96" s="338">
        <v>0</v>
      </c>
      <c r="JO96" s="91">
        <v>44.33</v>
      </c>
      <c r="JP96" s="338">
        <v>9</v>
      </c>
      <c r="JQ96" s="71">
        <v>0</v>
      </c>
      <c r="JR96" s="285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9"/>
      <c r="KP96" s="4"/>
      <c r="KQ96" s="4"/>
      <c r="KR96" s="4"/>
      <c r="KS96" s="1">
        <f t="shared" si="159"/>
        <v>0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341">
        <v>24.38</v>
      </c>
      <c r="LJ96" s="342">
        <v>0</v>
      </c>
      <c r="LK96" s="343">
        <v>24.02</v>
      </c>
      <c r="LL96" s="344">
        <v>0</v>
      </c>
      <c r="LM96" s="343">
        <v>6.6</v>
      </c>
      <c r="LN96" s="346">
        <v>0</v>
      </c>
      <c r="LO96" s="75"/>
      <c r="LP96" s="362"/>
      <c r="LQ96" s="323"/>
      <c r="LR96" s="323"/>
      <c r="LS96" s="4">
        <f t="shared" si="167"/>
        <v>55</v>
      </c>
      <c r="LT96" s="4">
        <f t="shared" si="168"/>
        <v>0</v>
      </c>
      <c r="LU96" s="324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53"/>
      <c r="MD96" s="325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47">
        <v>0</v>
      </c>
      <c r="ML96" s="92">
        <v>0</v>
      </c>
      <c r="MM96" s="114">
        <v>0</v>
      </c>
      <c r="MN96" s="348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9">
        <v>0.9</v>
      </c>
      <c r="NA96" s="4">
        <f t="shared" si="179"/>
        <v>6.65</v>
      </c>
      <c r="NB96" s="4">
        <f t="shared" si="180"/>
        <v>0.9</v>
      </c>
      <c r="NC96" s="302"/>
      <c r="ND96" s="302"/>
      <c r="NE96" s="302">
        <f t="shared" si="181"/>
        <v>0</v>
      </c>
      <c r="NF96" s="302">
        <f t="shared" si="182"/>
        <v>0</v>
      </c>
      <c r="NG96" s="302"/>
      <c r="NH96" s="302"/>
      <c r="NI96" s="302">
        <f t="shared" si="183"/>
        <v>0</v>
      </c>
      <c r="NJ96" s="302">
        <f t="shared" si="184"/>
        <v>0</v>
      </c>
      <c r="NK96" s="297"/>
      <c r="NL96" s="302"/>
      <c r="NM96" s="302">
        <f t="shared" si="185"/>
        <v>0</v>
      </c>
      <c r="NN96" s="302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61">
        <v>0</v>
      </c>
      <c r="NV96" s="361"/>
      <c r="NW96" s="4">
        <f t="shared" si="187"/>
        <v>0</v>
      </c>
      <c r="NX96" s="4">
        <f t="shared" si="119"/>
        <v>0</v>
      </c>
      <c r="NY96" s="74">
        <v>0</v>
      </c>
      <c r="NZ96" s="74"/>
      <c r="OA96" s="360">
        <v>0</v>
      </c>
      <c r="OB96" s="74"/>
      <c r="OC96" s="360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2"/>
      <c r="OK96" s="354">
        <v>0</v>
      </c>
      <c r="OL96" s="302"/>
      <c r="OM96" s="196">
        <v>0</v>
      </c>
      <c r="ON96" s="302"/>
      <c r="OO96" s="302">
        <f t="shared" si="190"/>
        <v>0</v>
      </c>
      <c r="OP96" s="302">
        <f t="shared" si="191"/>
        <v>0</v>
      </c>
      <c r="OQ96" s="302"/>
      <c r="OR96" s="302"/>
      <c r="OS96" s="302">
        <f t="shared" si="120"/>
        <v>0</v>
      </c>
      <c r="OT96" s="302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0</v>
      </c>
      <c r="N97" s="71">
        <v>0</v>
      </c>
      <c r="O97" s="75">
        <v>0</v>
      </c>
      <c r="P97" s="71">
        <v>0</v>
      </c>
      <c r="Q97" s="1"/>
      <c r="R97" s="8"/>
      <c r="S97" s="2"/>
      <c r="T97" s="2"/>
      <c r="U97" s="8"/>
      <c r="V97" s="8"/>
      <c r="W97" s="8">
        <f t="shared" si="122"/>
        <v>0</v>
      </c>
      <c r="X97" s="8">
        <f t="shared" si="123"/>
        <v>0</v>
      </c>
      <c r="Y97" s="78"/>
      <c r="Z97" s="78"/>
      <c r="AA97" s="9"/>
      <c r="AB97" s="285"/>
      <c r="AC97" s="8">
        <f t="shared" si="124"/>
        <v>0</v>
      </c>
      <c r="AD97" s="8">
        <f t="shared" si="125"/>
        <v>0</v>
      </c>
      <c r="AE97" s="71">
        <v>0</v>
      </c>
      <c r="AF97" s="71">
        <v>0</v>
      </c>
      <c r="AG97" s="71"/>
      <c r="AH97" s="71"/>
      <c r="AI97" s="122"/>
      <c r="AJ97" s="122"/>
      <c r="AK97" s="326">
        <v>50</v>
      </c>
      <c r="AL97" s="327">
        <v>15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50</v>
      </c>
      <c r="AV97" s="4">
        <f t="shared" si="109"/>
        <v>15</v>
      </c>
      <c r="AW97" s="78"/>
      <c r="AX97" s="78"/>
      <c r="AY97" s="316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5"/>
      <c r="BH97" s="296"/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8"/>
      <c r="CI97" s="91">
        <v>20.6</v>
      </c>
      <c r="CJ97" s="328">
        <v>6.5</v>
      </c>
      <c r="CK97" s="299"/>
      <c r="CL97" s="299"/>
      <c r="CM97" s="329">
        <v>5.15</v>
      </c>
      <c r="CN97" s="330">
        <v>1.5</v>
      </c>
      <c r="CO97" s="8">
        <f t="shared" si="128"/>
        <v>25.75</v>
      </c>
      <c r="CP97" s="8">
        <f t="shared" si="129"/>
        <v>8</v>
      </c>
      <c r="CQ97" s="350">
        <v>247.40625</v>
      </c>
      <c r="CR97" s="300"/>
      <c r="CS97" s="300"/>
      <c r="CT97" s="301"/>
      <c r="CU97" s="351">
        <v>18.556701030927837</v>
      </c>
      <c r="CV97" s="302"/>
      <c r="CW97" s="352">
        <v>63.814432989690722</v>
      </c>
      <c r="CX97" s="301"/>
      <c r="CY97" s="301"/>
      <c r="CZ97" s="301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31">
        <v>42.371134020618562</v>
      </c>
      <c r="DL97" s="331">
        <v>14.123711340206187</v>
      </c>
      <c r="DM97" s="78">
        <f t="shared" si="134"/>
        <v>42.371134020618562</v>
      </c>
      <c r="DN97" s="78">
        <f t="shared" si="135"/>
        <v>14.123711340206187</v>
      </c>
      <c r="DO97" s="331">
        <v>41.1</v>
      </c>
      <c r="DP97" s="331">
        <v>13.700000000000001</v>
      </c>
      <c r="DQ97" s="332"/>
      <c r="DR97" s="332"/>
      <c r="DS97" s="8"/>
      <c r="DT97" s="8"/>
      <c r="DU97" s="303"/>
      <c r="DV97" s="304"/>
      <c r="DW97" s="304"/>
      <c r="DX97" s="304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3">
        <v>40.21</v>
      </c>
      <c r="EH97" s="334">
        <v>10.0525</v>
      </c>
      <c r="EI97" s="94">
        <v>154.63917525773195</v>
      </c>
      <c r="EJ97" s="94">
        <v>38.659793814432987</v>
      </c>
      <c r="EK97" s="329">
        <v>53.608247422680414</v>
      </c>
      <c r="EL97" s="335">
        <v>13.402061855670103</v>
      </c>
      <c r="EM97" s="336"/>
      <c r="EN97" s="336"/>
      <c r="EO97" s="336"/>
      <c r="EP97" s="336"/>
      <c r="EQ97" s="8">
        <f t="shared" si="137"/>
        <v>248.45742268041238</v>
      </c>
      <c r="ER97" s="8">
        <f t="shared" si="138"/>
        <v>62.114355670103095</v>
      </c>
      <c r="ES97" s="302"/>
      <c r="ET97" s="302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3">
        <v>27</v>
      </c>
      <c r="FB97" s="337">
        <v>0</v>
      </c>
      <c r="FC97" s="114">
        <v>28</v>
      </c>
      <c r="FD97" s="330">
        <v>0</v>
      </c>
      <c r="FE97" s="8"/>
      <c r="FF97" s="8"/>
      <c r="FG97" s="306"/>
      <c r="FH97" s="307"/>
      <c r="FI97" s="8"/>
      <c r="FJ97" s="8"/>
      <c r="FK97" s="8"/>
      <c r="FL97" s="8"/>
      <c r="FM97" s="330"/>
      <c r="FN97" s="330"/>
      <c r="FO97" s="4"/>
      <c r="FP97" s="8"/>
      <c r="FQ97" s="308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9"/>
      <c r="GJ97" s="309"/>
      <c r="GK97" s="297"/>
      <c r="GL97" s="297"/>
      <c r="GM97" s="310"/>
      <c r="GN97" s="311"/>
      <c r="GO97" s="299"/>
      <c r="GP97" s="312"/>
      <c r="GQ97" s="312"/>
      <c r="GR97" s="312"/>
      <c r="GS97" s="311"/>
      <c r="GT97" s="311"/>
      <c r="GU97" s="311"/>
      <c r="GV97" s="311"/>
      <c r="GW97" s="311"/>
      <c r="GX97" s="311"/>
      <c r="GY97" s="311"/>
      <c r="GZ97" s="311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4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3.3</v>
      </c>
      <c r="HZ97" s="338">
        <v>0.82499999999999996</v>
      </c>
      <c r="IA97" s="313"/>
      <c r="IB97" s="305"/>
      <c r="IC97" s="340">
        <v>12</v>
      </c>
      <c r="ID97" s="130">
        <v>3</v>
      </c>
      <c r="IE97" s="314"/>
      <c r="IF97" s="314"/>
      <c r="IG97" s="8">
        <f t="shared" si="192"/>
        <v>15.3</v>
      </c>
      <c r="IH97" s="8">
        <f t="shared" si="151"/>
        <v>3.8250000000000002</v>
      </c>
      <c r="II97" s="8"/>
      <c r="IJ97" s="8"/>
      <c r="IK97" s="8"/>
      <c r="IL97" s="8"/>
      <c r="IM97" s="4"/>
      <c r="IN97" s="304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5"/>
      <c r="JD97" s="285"/>
      <c r="JE97" s="8">
        <f t="shared" si="152"/>
        <v>20.62</v>
      </c>
      <c r="JF97" s="8">
        <f t="shared" si="153"/>
        <v>0</v>
      </c>
      <c r="JG97" s="338">
        <v>6.5372000000000003</v>
      </c>
      <c r="JH97" s="338">
        <v>1</v>
      </c>
      <c r="JI97" s="338">
        <v>6.5373000000000001</v>
      </c>
      <c r="JJ97" s="338">
        <v>1</v>
      </c>
      <c r="JK97" s="338">
        <v>51.55</v>
      </c>
      <c r="JL97" s="338">
        <v>11</v>
      </c>
      <c r="JM97" s="91">
        <v>0</v>
      </c>
      <c r="JN97" s="338">
        <v>0</v>
      </c>
      <c r="JO97" s="91">
        <v>44.33</v>
      </c>
      <c r="JP97" s="338">
        <v>9</v>
      </c>
      <c r="JQ97" s="71">
        <v>0</v>
      </c>
      <c r="JR97" s="285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9"/>
      <c r="KP97" s="4"/>
      <c r="KQ97" s="4"/>
      <c r="KR97" s="4"/>
      <c r="KS97" s="1">
        <f t="shared" si="159"/>
        <v>0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341">
        <v>24.38</v>
      </c>
      <c r="LJ97" s="342">
        <v>0</v>
      </c>
      <c r="LK97" s="343">
        <v>24.02</v>
      </c>
      <c r="LL97" s="344">
        <v>0</v>
      </c>
      <c r="LM97" s="343">
        <v>6.6</v>
      </c>
      <c r="LN97" s="346">
        <v>0</v>
      </c>
      <c r="LO97" s="75"/>
      <c r="LP97" s="362"/>
      <c r="LQ97" s="323"/>
      <c r="LR97" s="323"/>
      <c r="LS97" s="4">
        <f t="shared" si="167"/>
        <v>55</v>
      </c>
      <c r="LT97" s="4">
        <f t="shared" si="168"/>
        <v>0</v>
      </c>
      <c r="LU97" s="324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53"/>
      <c r="MD97" s="325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47">
        <v>0</v>
      </c>
      <c r="ML97" s="92">
        <v>0</v>
      </c>
      <c r="MM97" s="114">
        <v>0</v>
      </c>
      <c r="MN97" s="348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9">
        <v>0.9</v>
      </c>
      <c r="NA97" s="4">
        <f t="shared" si="179"/>
        <v>6.65</v>
      </c>
      <c r="NB97" s="4">
        <f t="shared" si="180"/>
        <v>0.9</v>
      </c>
      <c r="NC97" s="302"/>
      <c r="ND97" s="302"/>
      <c r="NE97" s="302">
        <f t="shared" si="181"/>
        <v>0</v>
      </c>
      <c r="NF97" s="302">
        <f t="shared" si="182"/>
        <v>0</v>
      </c>
      <c r="NG97" s="302"/>
      <c r="NH97" s="302"/>
      <c r="NI97" s="302">
        <f t="shared" si="183"/>
        <v>0</v>
      </c>
      <c r="NJ97" s="302">
        <f t="shared" si="184"/>
        <v>0</v>
      </c>
      <c r="NK97" s="297"/>
      <c r="NL97" s="302"/>
      <c r="NM97" s="302">
        <f t="shared" si="185"/>
        <v>0</v>
      </c>
      <c r="NN97" s="302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61">
        <v>0</v>
      </c>
      <c r="NV97" s="361"/>
      <c r="NW97" s="4">
        <f t="shared" si="187"/>
        <v>0</v>
      </c>
      <c r="NX97" s="4">
        <f t="shared" si="119"/>
        <v>0</v>
      </c>
      <c r="NY97" s="74">
        <v>0</v>
      </c>
      <c r="NZ97" s="74"/>
      <c r="OA97" s="360">
        <v>0</v>
      </c>
      <c r="OB97" s="74"/>
      <c r="OC97" s="360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2"/>
      <c r="OK97" s="354">
        <v>0</v>
      </c>
      <c r="OL97" s="302"/>
      <c r="OM97" s="196">
        <v>0</v>
      </c>
      <c r="ON97" s="302"/>
      <c r="OO97" s="302">
        <f t="shared" si="190"/>
        <v>0</v>
      </c>
      <c r="OP97" s="302">
        <f t="shared" si="191"/>
        <v>0</v>
      </c>
      <c r="OQ97" s="302"/>
      <c r="OR97" s="302"/>
      <c r="OS97" s="302">
        <f t="shared" si="120"/>
        <v>0</v>
      </c>
      <c r="OT97" s="302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0</v>
      </c>
      <c r="N98" s="71">
        <v>0</v>
      </c>
      <c r="O98" s="75">
        <v>0</v>
      </c>
      <c r="P98" s="71">
        <v>0</v>
      </c>
      <c r="Q98" s="1"/>
      <c r="R98" s="8"/>
      <c r="S98" s="2"/>
      <c r="T98" s="2"/>
      <c r="U98" s="8"/>
      <c r="V98" s="8"/>
      <c r="W98" s="8">
        <f t="shared" si="122"/>
        <v>0</v>
      </c>
      <c r="X98" s="8">
        <f t="shared" si="123"/>
        <v>0</v>
      </c>
      <c r="Y98" s="78"/>
      <c r="Z98" s="78"/>
      <c r="AA98" s="9"/>
      <c r="AB98" s="285"/>
      <c r="AC98" s="8">
        <f t="shared" si="124"/>
        <v>0</v>
      </c>
      <c r="AD98" s="8">
        <f t="shared" si="125"/>
        <v>0</v>
      </c>
      <c r="AE98" s="71">
        <v>0</v>
      </c>
      <c r="AF98" s="71">
        <v>0</v>
      </c>
      <c r="AG98" s="71"/>
      <c r="AH98" s="71"/>
      <c r="AI98" s="122"/>
      <c r="AJ98" s="122"/>
      <c r="AK98" s="326">
        <v>50</v>
      </c>
      <c r="AL98" s="327">
        <v>15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50</v>
      </c>
      <c r="AV98" s="4">
        <f t="shared" si="109"/>
        <v>15</v>
      </c>
      <c r="AW98" s="78"/>
      <c r="AX98" s="78"/>
      <c r="AY98" s="316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5"/>
      <c r="BH98" s="296"/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8"/>
      <c r="CI98" s="91">
        <v>20.6</v>
      </c>
      <c r="CJ98" s="328">
        <v>6.5</v>
      </c>
      <c r="CK98" s="299"/>
      <c r="CL98" s="299"/>
      <c r="CM98" s="329">
        <v>5.15</v>
      </c>
      <c r="CN98" s="330">
        <v>1.5</v>
      </c>
      <c r="CO98" s="8">
        <f t="shared" si="128"/>
        <v>25.75</v>
      </c>
      <c r="CP98" s="8">
        <f t="shared" si="129"/>
        <v>8</v>
      </c>
      <c r="CQ98" s="350">
        <v>247.40625</v>
      </c>
      <c r="CR98" s="300"/>
      <c r="CS98" s="300"/>
      <c r="CT98" s="301"/>
      <c r="CU98" s="351">
        <v>18.556701030927837</v>
      </c>
      <c r="CV98" s="302"/>
      <c r="CW98" s="352">
        <v>63.814432989690722</v>
      </c>
      <c r="CX98" s="301"/>
      <c r="CY98" s="301"/>
      <c r="CZ98" s="301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31">
        <v>42.371134020618562</v>
      </c>
      <c r="DL98" s="331">
        <v>14.123711340206187</v>
      </c>
      <c r="DM98" s="78">
        <f t="shared" si="134"/>
        <v>42.371134020618562</v>
      </c>
      <c r="DN98" s="78">
        <f t="shared" si="135"/>
        <v>14.123711340206187</v>
      </c>
      <c r="DO98" s="331">
        <v>41.1</v>
      </c>
      <c r="DP98" s="331">
        <v>13.700000000000001</v>
      </c>
      <c r="DQ98" s="332"/>
      <c r="DR98" s="332"/>
      <c r="DS98" s="8"/>
      <c r="DT98" s="8"/>
      <c r="DU98" s="303"/>
      <c r="DV98" s="304"/>
      <c r="DW98" s="304"/>
      <c r="DX98" s="304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3">
        <v>40.21</v>
      </c>
      <c r="EH98" s="334">
        <v>10.0525</v>
      </c>
      <c r="EI98" s="94">
        <v>154.63917525773195</v>
      </c>
      <c r="EJ98" s="94">
        <v>38.659793814432987</v>
      </c>
      <c r="EK98" s="329">
        <v>53.608247422680414</v>
      </c>
      <c r="EL98" s="335">
        <v>13.402061855670103</v>
      </c>
      <c r="EM98" s="336"/>
      <c r="EN98" s="336"/>
      <c r="EO98" s="336"/>
      <c r="EP98" s="336"/>
      <c r="EQ98" s="8">
        <f t="shared" si="137"/>
        <v>248.45742268041238</v>
      </c>
      <c r="ER98" s="8">
        <f t="shared" si="138"/>
        <v>62.114355670103095</v>
      </c>
      <c r="ES98" s="302"/>
      <c r="ET98" s="302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3">
        <v>27</v>
      </c>
      <c r="FB98" s="337">
        <v>0</v>
      </c>
      <c r="FC98" s="114">
        <v>28</v>
      </c>
      <c r="FD98" s="330">
        <v>0</v>
      </c>
      <c r="FE98" s="8"/>
      <c r="FF98" s="8"/>
      <c r="FG98" s="306"/>
      <c r="FH98" s="307"/>
      <c r="FI98" s="8"/>
      <c r="FJ98" s="8"/>
      <c r="FK98" s="8"/>
      <c r="FL98" s="8"/>
      <c r="FM98" s="330"/>
      <c r="FN98" s="330"/>
      <c r="FO98" s="4"/>
      <c r="FP98" s="8"/>
      <c r="FQ98" s="308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9"/>
      <c r="GJ98" s="309"/>
      <c r="GK98" s="297"/>
      <c r="GL98" s="297"/>
      <c r="GM98" s="310"/>
      <c r="GN98" s="311"/>
      <c r="GO98" s="299"/>
      <c r="GP98" s="312"/>
      <c r="GQ98" s="312"/>
      <c r="GR98" s="312"/>
      <c r="GS98" s="311"/>
      <c r="GT98" s="311"/>
      <c r="GU98" s="311"/>
      <c r="GV98" s="311"/>
      <c r="GW98" s="311"/>
      <c r="GX98" s="311"/>
      <c r="GY98" s="311"/>
      <c r="GZ98" s="311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4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3.3</v>
      </c>
      <c r="HZ98" s="338">
        <v>0.82499999999999996</v>
      </c>
      <c r="IA98" s="313"/>
      <c r="IB98" s="305"/>
      <c r="IC98" s="340">
        <v>12</v>
      </c>
      <c r="ID98" s="130">
        <v>3</v>
      </c>
      <c r="IE98" s="314"/>
      <c r="IF98" s="314"/>
      <c r="IG98" s="8">
        <f t="shared" si="192"/>
        <v>15.3</v>
      </c>
      <c r="IH98" s="8">
        <f t="shared" si="151"/>
        <v>3.8250000000000002</v>
      </c>
      <c r="II98" s="8"/>
      <c r="IJ98" s="8"/>
      <c r="IK98" s="8"/>
      <c r="IL98" s="8"/>
      <c r="IM98" s="4"/>
      <c r="IN98" s="304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5"/>
      <c r="JD98" s="285"/>
      <c r="JE98" s="8">
        <f t="shared" si="152"/>
        <v>20.62</v>
      </c>
      <c r="JF98" s="8">
        <f t="shared" si="153"/>
        <v>0</v>
      </c>
      <c r="JG98" s="338">
        <v>6.5372000000000003</v>
      </c>
      <c r="JH98" s="338">
        <v>1</v>
      </c>
      <c r="JI98" s="338">
        <v>6.5373000000000001</v>
      </c>
      <c r="JJ98" s="338">
        <v>1</v>
      </c>
      <c r="JK98" s="338">
        <v>51.55</v>
      </c>
      <c r="JL98" s="338">
        <v>11</v>
      </c>
      <c r="JM98" s="91">
        <v>0</v>
      </c>
      <c r="JN98" s="338">
        <v>0</v>
      </c>
      <c r="JO98" s="91">
        <v>44.33</v>
      </c>
      <c r="JP98" s="338">
        <v>9</v>
      </c>
      <c r="JQ98" s="71">
        <v>0</v>
      </c>
      <c r="JR98" s="285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9"/>
      <c r="KP98" s="4"/>
      <c r="KQ98" s="4"/>
      <c r="KR98" s="4"/>
      <c r="KS98" s="1">
        <f t="shared" si="159"/>
        <v>0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341">
        <v>24.38</v>
      </c>
      <c r="LJ98" s="342">
        <v>0</v>
      </c>
      <c r="LK98" s="343">
        <v>24.02</v>
      </c>
      <c r="LL98" s="344">
        <v>0</v>
      </c>
      <c r="LM98" s="343">
        <v>6.6</v>
      </c>
      <c r="LN98" s="346">
        <v>0</v>
      </c>
      <c r="LO98" s="75"/>
      <c r="LP98" s="362"/>
      <c r="LQ98" s="323"/>
      <c r="LR98" s="323"/>
      <c r="LS98" s="4">
        <f t="shared" si="167"/>
        <v>55</v>
      </c>
      <c r="LT98" s="4">
        <f t="shared" si="168"/>
        <v>0</v>
      </c>
      <c r="LU98" s="324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53"/>
      <c r="MD98" s="325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47">
        <v>0</v>
      </c>
      <c r="ML98" s="92">
        <v>0</v>
      </c>
      <c r="MM98" s="114">
        <v>0</v>
      </c>
      <c r="MN98" s="348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9">
        <v>0.9</v>
      </c>
      <c r="NA98" s="4">
        <f t="shared" si="179"/>
        <v>6.65</v>
      </c>
      <c r="NB98" s="4">
        <f t="shared" si="180"/>
        <v>0.9</v>
      </c>
      <c r="NC98" s="302"/>
      <c r="ND98" s="302"/>
      <c r="NE98" s="302">
        <f t="shared" si="181"/>
        <v>0</v>
      </c>
      <c r="NF98" s="302">
        <f t="shared" si="182"/>
        <v>0</v>
      </c>
      <c r="NG98" s="302"/>
      <c r="NH98" s="302"/>
      <c r="NI98" s="302">
        <f t="shared" si="183"/>
        <v>0</v>
      </c>
      <c r="NJ98" s="302">
        <f t="shared" si="184"/>
        <v>0</v>
      </c>
      <c r="NK98" s="297"/>
      <c r="NL98" s="302"/>
      <c r="NM98" s="302">
        <f t="shared" si="185"/>
        <v>0</v>
      </c>
      <c r="NN98" s="302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61">
        <v>0</v>
      </c>
      <c r="NV98" s="361"/>
      <c r="NW98" s="4">
        <f t="shared" si="187"/>
        <v>0</v>
      </c>
      <c r="NX98" s="4">
        <f t="shared" si="119"/>
        <v>0</v>
      </c>
      <c r="NY98" s="74">
        <v>0</v>
      </c>
      <c r="NZ98" s="74"/>
      <c r="OA98" s="360">
        <v>0</v>
      </c>
      <c r="OB98" s="74"/>
      <c r="OC98" s="360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2"/>
      <c r="OK98" s="354">
        <v>0</v>
      </c>
      <c r="OL98" s="302"/>
      <c r="OM98" s="196">
        <v>0</v>
      </c>
      <c r="ON98" s="302"/>
      <c r="OO98" s="302">
        <f t="shared" si="190"/>
        <v>0</v>
      </c>
      <c r="OP98" s="302">
        <f t="shared" si="191"/>
        <v>0</v>
      </c>
      <c r="OQ98" s="302"/>
      <c r="OR98" s="302"/>
      <c r="OS98" s="302">
        <f t="shared" si="120"/>
        <v>0</v>
      </c>
      <c r="OT98" s="302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0</v>
      </c>
      <c r="N99" s="71">
        <v>0</v>
      </c>
      <c r="O99" s="75">
        <v>0</v>
      </c>
      <c r="P99" s="71">
        <v>0</v>
      </c>
      <c r="Q99" s="1"/>
      <c r="R99" s="8"/>
      <c r="S99" s="2"/>
      <c r="T99" s="2"/>
      <c r="U99" s="8"/>
      <c r="V99" s="8"/>
      <c r="W99" s="8">
        <f t="shared" si="122"/>
        <v>0</v>
      </c>
      <c r="X99" s="8">
        <f t="shared" si="123"/>
        <v>0</v>
      </c>
      <c r="Y99" s="78"/>
      <c r="Z99" s="78"/>
      <c r="AA99" s="9"/>
      <c r="AB99" s="285"/>
      <c r="AC99" s="8">
        <f t="shared" si="124"/>
        <v>0</v>
      </c>
      <c r="AD99" s="8">
        <f t="shared" si="125"/>
        <v>0</v>
      </c>
      <c r="AE99" s="71">
        <v>0</v>
      </c>
      <c r="AF99" s="71">
        <v>0</v>
      </c>
      <c r="AG99" s="71"/>
      <c r="AH99" s="71"/>
      <c r="AI99" s="122"/>
      <c r="AJ99" s="122"/>
      <c r="AK99" s="326">
        <v>50</v>
      </c>
      <c r="AL99" s="327">
        <v>15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50</v>
      </c>
      <c r="AV99" s="4">
        <f t="shared" si="109"/>
        <v>15</v>
      </c>
      <c r="AW99" s="78"/>
      <c r="AX99" s="78"/>
      <c r="AY99" s="316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5"/>
      <c r="BH99" s="296"/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8"/>
      <c r="CI99" s="91">
        <v>20.6</v>
      </c>
      <c r="CJ99" s="328">
        <v>6.5</v>
      </c>
      <c r="CK99" s="299"/>
      <c r="CL99" s="299"/>
      <c r="CM99" s="329">
        <v>5.15</v>
      </c>
      <c r="CN99" s="330">
        <v>1.5</v>
      </c>
      <c r="CO99" s="8">
        <f t="shared" si="128"/>
        <v>25.75</v>
      </c>
      <c r="CP99" s="8">
        <f t="shared" si="129"/>
        <v>8</v>
      </c>
      <c r="CQ99" s="350">
        <v>247.40625</v>
      </c>
      <c r="CR99" s="300"/>
      <c r="CS99" s="300"/>
      <c r="CT99" s="301"/>
      <c r="CU99" s="351">
        <v>18.556701030927837</v>
      </c>
      <c r="CV99" s="302"/>
      <c r="CW99" s="352">
        <v>63.814432989690722</v>
      </c>
      <c r="CX99" s="301"/>
      <c r="CY99" s="301"/>
      <c r="CZ99" s="301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31">
        <v>42.371134020618562</v>
      </c>
      <c r="DL99" s="331">
        <v>14.123711340206187</v>
      </c>
      <c r="DM99" s="78">
        <f t="shared" si="134"/>
        <v>42.371134020618562</v>
      </c>
      <c r="DN99" s="78">
        <f t="shared" si="135"/>
        <v>14.123711340206187</v>
      </c>
      <c r="DO99" s="331">
        <v>41.1</v>
      </c>
      <c r="DP99" s="331">
        <v>13.700000000000001</v>
      </c>
      <c r="DQ99" s="332"/>
      <c r="DR99" s="332"/>
      <c r="DS99" s="8"/>
      <c r="DT99" s="8"/>
      <c r="DU99" s="303"/>
      <c r="DV99" s="304"/>
      <c r="DW99" s="304"/>
      <c r="DX99" s="304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3">
        <v>40.21</v>
      </c>
      <c r="EH99" s="334">
        <v>10.0525</v>
      </c>
      <c r="EI99" s="94">
        <v>154.63917525773195</v>
      </c>
      <c r="EJ99" s="94">
        <v>38.659793814432987</v>
      </c>
      <c r="EK99" s="329">
        <v>53.608247422680414</v>
      </c>
      <c r="EL99" s="335">
        <v>13.402061855670103</v>
      </c>
      <c r="EM99" s="336"/>
      <c r="EN99" s="336"/>
      <c r="EO99" s="336"/>
      <c r="EP99" s="336"/>
      <c r="EQ99" s="8">
        <f t="shared" si="137"/>
        <v>248.45742268041238</v>
      </c>
      <c r="ER99" s="8">
        <f t="shared" si="138"/>
        <v>62.114355670103095</v>
      </c>
      <c r="ES99" s="302"/>
      <c r="ET99" s="302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3">
        <v>25</v>
      </c>
      <c r="FB99" s="337">
        <v>0</v>
      </c>
      <c r="FC99" s="114">
        <v>26</v>
      </c>
      <c r="FD99" s="330">
        <v>0</v>
      </c>
      <c r="FE99" s="8"/>
      <c r="FF99" s="8"/>
      <c r="FG99" s="306"/>
      <c r="FH99" s="307"/>
      <c r="FI99" s="8"/>
      <c r="FJ99" s="8"/>
      <c r="FK99" s="8"/>
      <c r="FL99" s="8"/>
      <c r="FM99" s="330"/>
      <c r="FN99" s="330"/>
      <c r="FO99" s="4"/>
      <c r="FP99" s="8"/>
      <c r="FQ99" s="308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9"/>
      <c r="GJ99" s="309"/>
      <c r="GK99" s="297"/>
      <c r="GL99" s="297"/>
      <c r="GM99" s="310"/>
      <c r="GN99" s="311"/>
      <c r="GO99" s="299"/>
      <c r="GP99" s="312"/>
      <c r="GQ99" s="312"/>
      <c r="GR99" s="312"/>
      <c r="GS99" s="311"/>
      <c r="GT99" s="311"/>
      <c r="GU99" s="311"/>
      <c r="GV99" s="311"/>
      <c r="GW99" s="311"/>
      <c r="GX99" s="311"/>
      <c r="GY99" s="311"/>
      <c r="GZ99" s="311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4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3.3</v>
      </c>
      <c r="HZ99" s="338">
        <v>0.82499999999999996</v>
      </c>
      <c r="IA99" s="313"/>
      <c r="IB99" s="305"/>
      <c r="IC99" s="340">
        <v>12</v>
      </c>
      <c r="ID99" s="130">
        <v>3</v>
      </c>
      <c r="IE99" s="314"/>
      <c r="IF99" s="314"/>
      <c r="IG99" s="8">
        <f t="shared" si="192"/>
        <v>15.3</v>
      </c>
      <c r="IH99" s="8">
        <f t="shared" si="151"/>
        <v>3.8250000000000002</v>
      </c>
      <c r="II99" s="8"/>
      <c r="IJ99" s="8"/>
      <c r="IK99" s="8"/>
      <c r="IL99" s="8"/>
      <c r="IM99" s="4"/>
      <c r="IN99" s="304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5"/>
      <c r="JD99" s="285"/>
      <c r="JE99" s="8">
        <f t="shared" si="152"/>
        <v>20.62</v>
      </c>
      <c r="JF99" s="8">
        <f t="shared" si="153"/>
        <v>0</v>
      </c>
      <c r="JG99" s="338">
        <v>6.5372000000000003</v>
      </c>
      <c r="JH99" s="338">
        <v>1</v>
      </c>
      <c r="JI99" s="338">
        <v>6.5373000000000001</v>
      </c>
      <c r="JJ99" s="338">
        <v>1</v>
      </c>
      <c r="JK99" s="338">
        <v>51.55</v>
      </c>
      <c r="JL99" s="338">
        <v>11</v>
      </c>
      <c r="JM99" s="91">
        <v>0</v>
      </c>
      <c r="JN99" s="338">
        <v>0</v>
      </c>
      <c r="JO99" s="91">
        <v>44.33</v>
      </c>
      <c r="JP99" s="338">
        <v>9</v>
      </c>
      <c r="JQ99" s="71">
        <v>0</v>
      </c>
      <c r="JR99" s="285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9"/>
      <c r="KP99" s="4"/>
      <c r="KQ99" s="4"/>
      <c r="KR99" s="4"/>
      <c r="KS99" s="1">
        <f t="shared" si="159"/>
        <v>0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341">
        <v>24.38</v>
      </c>
      <c r="LJ99" s="342">
        <v>0</v>
      </c>
      <c r="LK99" s="343">
        <v>24.02</v>
      </c>
      <c r="LL99" s="344">
        <v>0</v>
      </c>
      <c r="LM99" s="343">
        <v>6.6</v>
      </c>
      <c r="LN99" s="346">
        <v>0</v>
      </c>
      <c r="LO99" s="75"/>
      <c r="LP99" s="362"/>
      <c r="LQ99" s="323"/>
      <c r="LR99" s="323"/>
      <c r="LS99" s="4">
        <f t="shared" si="167"/>
        <v>55</v>
      </c>
      <c r="LT99" s="4">
        <f t="shared" si="168"/>
        <v>0</v>
      </c>
      <c r="LU99" s="324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53"/>
      <c r="MD99" s="325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47">
        <v>0</v>
      </c>
      <c r="ML99" s="92">
        <v>0</v>
      </c>
      <c r="MM99" s="114">
        <v>0</v>
      </c>
      <c r="MN99" s="348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9">
        <v>0.9</v>
      </c>
      <c r="NA99" s="4">
        <f t="shared" si="179"/>
        <v>6.65</v>
      </c>
      <c r="NB99" s="4">
        <f t="shared" si="180"/>
        <v>0.9</v>
      </c>
      <c r="NC99" s="302"/>
      <c r="ND99" s="302"/>
      <c r="NE99" s="302">
        <f t="shared" si="181"/>
        <v>0</v>
      </c>
      <c r="NF99" s="302">
        <f t="shared" si="182"/>
        <v>0</v>
      </c>
      <c r="NG99" s="302"/>
      <c r="NH99" s="302"/>
      <c r="NI99" s="302">
        <f t="shared" si="183"/>
        <v>0</v>
      </c>
      <c r="NJ99" s="302">
        <f t="shared" si="184"/>
        <v>0</v>
      </c>
      <c r="NK99" s="297"/>
      <c r="NL99" s="302"/>
      <c r="NM99" s="302">
        <f t="shared" si="185"/>
        <v>0</v>
      </c>
      <c r="NN99" s="302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61">
        <v>0</v>
      </c>
      <c r="NV99" s="361"/>
      <c r="NW99" s="4">
        <f t="shared" si="187"/>
        <v>0</v>
      </c>
      <c r="NX99" s="4">
        <f t="shared" si="119"/>
        <v>0</v>
      </c>
      <c r="NY99" s="74">
        <v>0</v>
      </c>
      <c r="NZ99" s="74"/>
      <c r="OA99" s="360">
        <v>0</v>
      </c>
      <c r="OB99" s="74"/>
      <c r="OC99" s="360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2"/>
      <c r="OK99" s="354">
        <v>0</v>
      </c>
      <c r="OL99" s="302"/>
      <c r="OM99" s="196">
        <v>0</v>
      </c>
      <c r="ON99" s="302"/>
      <c r="OO99" s="302">
        <f t="shared" si="190"/>
        <v>0</v>
      </c>
      <c r="OP99" s="302">
        <f t="shared" si="191"/>
        <v>0</v>
      </c>
      <c r="OQ99" s="302"/>
      <c r="OR99" s="302"/>
      <c r="OS99" s="302">
        <f t="shared" si="120"/>
        <v>0</v>
      </c>
      <c r="OT99" s="302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0</v>
      </c>
      <c r="N100" s="71">
        <v>0</v>
      </c>
      <c r="O100" s="75">
        <v>0</v>
      </c>
      <c r="P100" s="71">
        <v>0</v>
      </c>
      <c r="Q100" s="1"/>
      <c r="R100" s="8"/>
      <c r="S100" s="2"/>
      <c r="T100" s="2"/>
      <c r="U100" s="8"/>
      <c r="V100" s="8"/>
      <c r="W100" s="8">
        <f t="shared" si="122"/>
        <v>0</v>
      </c>
      <c r="X100" s="8">
        <f t="shared" si="123"/>
        <v>0</v>
      </c>
      <c r="Y100" s="78"/>
      <c r="Z100" s="78"/>
      <c r="AA100" s="9"/>
      <c r="AB100" s="285"/>
      <c r="AC100" s="8">
        <f t="shared" si="124"/>
        <v>0</v>
      </c>
      <c r="AD100" s="8">
        <f t="shared" si="125"/>
        <v>0</v>
      </c>
      <c r="AE100" s="71">
        <v>0</v>
      </c>
      <c r="AF100" s="71">
        <v>0</v>
      </c>
      <c r="AG100" s="71"/>
      <c r="AH100" s="71"/>
      <c r="AI100" s="122"/>
      <c r="AJ100" s="122"/>
      <c r="AK100" s="326">
        <v>50</v>
      </c>
      <c r="AL100" s="327">
        <v>15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50</v>
      </c>
      <c r="AV100" s="4">
        <f t="shared" si="109"/>
        <v>15</v>
      </c>
      <c r="AW100" s="78"/>
      <c r="AX100" s="78"/>
      <c r="AY100" s="316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5"/>
      <c r="BH100" s="296"/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8"/>
      <c r="CI100" s="91">
        <v>20.6</v>
      </c>
      <c r="CJ100" s="328">
        <v>6.5</v>
      </c>
      <c r="CK100" s="299"/>
      <c r="CL100" s="299"/>
      <c r="CM100" s="329">
        <v>5.15</v>
      </c>
      <c r="CN100" s="330">
        <v>1.5</v>
      </c>
      <c r="CO100" s="8">
        <f t="shared" si="128"/>
        <v>25.75</v>
      </c>
      <c r="CP100" s="8">
        <f t="shared" si="129"/>
        <v>8</v>
      </c>
      <c r="CQ100" s="350">
        <v>247.40625</v>
      </c>
      <c r="CR100" s="300"/>
      <c r="CS100" s="300"/>
      <c r="CT100" s="301"/>
      <c r="CU100" s="351">
        <v>18.556701030927837</v>
      </c>
      <c r="CV100" s="302"/>
      <c r="CW100" s="352">
        <v>63.814432989690722</v>
      </c>
      <c r="CX100" s="301"/>
      <c r="CY100" s="301"/>
      <c r="CZ100" s="301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31">
        <v>42.371134020618562</v>
      </c>
      <c r="DL100" s="331">
        <v>14.123711340206187</v>
      </c>
      <c r="DM100" s="78">
        <f t="shared" si="134"/>
        <v>42.371134020618562</v>
      </c>
      <c r="DN100" s="78">
        <f t="shared" si="135"/>
        <v>14.123711340206187</v>
      </c>
      <c r="DO100" s="331">
        <v>41.1</v>
      </c>
      <c r="DP100" s="331">
        <v>13.700000000000001</v>
      </c>
      <c r="DQ100" s="332"/>
      <c r="DR100" s="332"/>
      <c r="DS100" s="8"/>
      <c r="DT100" s="8"/>
      <c r="DU100" s="303"/>
      <c r="DV100" s="304"/>
      <c r="DW100" s="304"/>
      <c r="DX100" s="304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3">
        <v>40.21</v>
      </c>
      <c r="EH100" s="334">
        <v>10.0525</v>
      </c>
      <c r="EI100" s="94">
        <v>154.63917525773195</v>
      </c>
      <c r="EJ100" s="94">
        <v>38.659793814432987</v>
      </c>
      <c r="EK100" s="329">
        <v>53.608247422680414</v>
      </c>
      <c r="EL100" s="335">
        <v>13.402061855670103</v>
      </c>
      <c r="EM100" s="336"/>
      <c r="EN100" s="336"/>
      <c r="EO100" s="336"/>
      <c r="EP100" s="336"/>
      <c r="EQ100" s="8">
        <f t="shared" si="137"/>
        <v>248.45742268041238</v>
      </c>
      <c r="ER100" s="8">
        <f t="shared" si="138"/>
        <v>62.114355670103095</v>
      </c>
      <c r="ES100" s="302"/>
      <c r="ET100" s="302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3">
        <v>25</v>
      </c>
      <c r="FB100" s="337">
        <v>0</v>
      </c>
      <c r="FC100" s="114">
        <v>26</v>
      </c>
      <c r="FD100" s="330">
        <v>0</v>
      </c>
      <c r="FE100" s="8"/>
      <c r="FF100" s="8"/>
      <c r="FG100" s="306"/>
      <c r="FH100" s="307"/>
      <c r="FI100" s="8"/>
      <c r="FJ100" s="8"/>
      <c r="FK100" s="8"/>
      <c r="FL100" s="8"/>
      <c r="FM100" s="330"/>
      <c r="FN100" s="330"/>
      <c r="FO100" s="4"/>
      <c r="FP100" s="8"/>
      <c r="FQ100" s="308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9"/>
      <c r="GJ100" s="309"/>
      <c r="GK100" s="297"/>
      <c r="GL100" s="297"/>
      <c r="GM100" s="310"/>
      <c r="GN100" s="311"/>
      <c r="GO100" s="299"/>
      <c r="GP100" s="312"/>
      <c r="GQ100" s="312"/>
      <c r="GR100" s="312"/>
      <c r="GS100" s="311"/>
      <c r="GT100" s="311"/>
      <c r="GU100" s="311"/>
      <c r="GV100" s="311"/>
      <c r="GW100" s="311"/>
      <c r="GX100" s="311"/>
      <c r="GY100" s="311"/>
      <c r="GZ100" s="311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4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3.3</v>
      </c>
      <c r="HZ100" s="338">
        <v>0.82499999999999996</v>
      </c>
      <c r="IA100" s="313"/>
      <c r="IB100" s="305"/>
      <c r="IC100" s="340">
        <v>12</v>
      </c>
      <c r="ID100" s="130">
        <v>3</v>
      </c>
      <c r="IE100" s="314"/>
      <c r="IF100" s="314"/>
      <c r="IG100" s="8">
        <f t="shared" si="192"/>
        <v>15.3</v>
      </c>
      <c r="IH100" s="8">
        <f t="shared" si="151"/>
        <v>3.8250000000000002</v>
      </c>
      <c r="II100" s="8"/>
      <c r="IJ100" s="8"/>
      <c r="IK100" s="8"/>
      <c r="IL100" s="8"/>
      <c r="IM100" s="4"/>
      <c r="IN100" s="304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5"/>
      <c r="JD100" s="285"/>
      <c r="JE100" s="8">
        <f t="shared" si="152"/>
        <v>20.62</v>
      </c>
      <c r="JF100" s="8">
        <f t="shared" si="153"/>
        <v>0</v>
      </c>
      <c r="JG100" s="338">
        <v>6.5372000000000003</v>
      </c>
      <c r="JH100" s="338">
        <v>1</v>
      </c>
      <c r="JI100" s="338">
        <v>6.5373000000000001</v>
      </c>
      <c r="JJ100" s="338">
        <v>1</v>
      </c>
      <c r="JK100" s="338">
        <v>51.55</v>
      </c>
      <c r="JL100" s="338">
        <v>11</v>
      </c>
      <c r="JM100" s="91">
        <v>0</v>
      </c>
      <c r="JN100" s="338">
        <v>0</v>
      </c>
      <c r="JO100" s="91">
        <v>44.33</v>
      </c>
      <c r="JP100" s="338">
        <v>9</v>
      </c>
      <c r="JQ100" s="71">
        <v>0</v>
      </c>
      <c r="JR100" s="285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9"/>
      <c r="KP100" s="4"/>
      <c r="KQ100" s="4"/>
      <c r="KR100" s="4"/>
      <c r="KS100" s="1">
        <f t="shared" si="159"/>
        <v>0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341">
        <v>24.38</v>
      </c>
      <c r="LJ100" s="342">
        <v>0</v>
      </c>
      <c r="LK100" s="343">
        <v>24.02</v>
      </c>
      <c r="LL100" s="344">
        <v>0</v>
      </c>
      <c r="LM100" s="343">
        <v>6.6</v>
      </c>
      <c r="LN100" s="346">
        <v>0</v>
      </c>
      <c r="LO100" s="75"/>
      <c r="LP100" s="362"/>
      <c r="LQ100" s="323"/>
      <c r="LR100" s="323"/>
      <c r="LS100" s="4">
        <f t="shared" si="167"/>
        <v>55</v>
      </c>
      <c r="LT100" s="4">
        <f t="shared" si="168"/>
        <v>0</v>
      </c>
      <c r="LU100" s="324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53"/>
      <c r="MD100" s="325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47">
        <v>0</v>
      </c>
      <c r="ML100" s="92">
        <v>0</v>
      </c>
      <c r="MM100" s="114">
        <v>0</v>
      </c>
      <c r="MN100" s="348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9">
        <v>0.9</v>
      </c>
      <c r="NA100" s="4">
        <f t="shared" si="179"/>
        <v>6.65</v>
      </c>
      <c r="NB100" s="4">
        <f t="shared" si="180"/>
        <v>0.9</v>
      </c>
      <c r="NC100" s="302"/>
      <c r="ND100" s="302"/>
      <c r="NE100" s="302">
        <f t="shared" si="181"/>
        <v>0</v>
      </c>
      <c r="NF100" s="302">
        <f t="shared" si="182"/>
        <v>0</v>
      </c>
      <c r="NG100" s="302"/>
      <c r="NH100" s="302"/>
      <c r="NI100" s="302">
        <f t="shared" si="183"/>
        <v>0</v>
      </c>
      <c r="NJ100" s="302">
        <f t="shared" si="184"/>
        <v>0</v>
      </c>
      <c r="NK100" s="297"/>
      <c r="NL100" s="302"/>
      <c r="NM100" s="302">
        <f t="shared" si="185"/>
        <v>0</v>
      </c>
      <c r="NN100" s="302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61">
        <v>0</v>
      </c>
      <c r="NV100" s="361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60">
        <v>0</v>
      </c>
      <c r="OB100" s="74"/>
      <c r="OC100" s="360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2"/>
      <c r="OK100" s="354">
        <v>0</v>
      </c>
      <c r="OL100" s="302"/>
      <c r="OM100" s="196">
        <v>0</v>
      </c>
      <c r="ON100" s="302"/>
      <c r="OO100" s="302">
        <f t="shared" si="190"/>
        <v>0</v>
      </c>
      <c r="OP100" s="302">
        <f t="shared" si="191"/>
        <v>0</v>
      </c>
      <c r="OQ100" s="302"/>
      <c r="OR100" s="302"/>
      <c r="OS100" s="302">
        <f t="shared" si="120"/>
        <v>0</v>
      </c>
      <c r="OT100" s="302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0</v>
      </c>
      <c r="N101" s="71">
        <v>0</v>
      </c>
      <c r="O101" s="75">
        <v>0</v>
      </c>
      <c r="P101" s="71">
        <v>0</v>
      </c>
      <c r="Q101" s="1"/>
      <c r="R101" s="8"/>
      <c r="S101" s="2"/>
      <c r="T101" s="2"/>
      <c r="U101" s="8"/>
      <c r="V101" s="8"/>
      <c r="W101" s="8">
        <f t="shared" si="122"/>
        <v>0</v>
      </c>
      <c r="X101" s="8">
        <f t="shared" si="123"/>
        <v>0</v>
      </c>
      <c r="Y101" s="78"/>
      <c r="Z101" s="78"/>
      <c r="AA101" s="9"/>
      <c r="AB101" s="285"/>
      <c r="AC101" s="8">
        <f t="shared" si="124"/>
        <v>0</v>
      </c>
      <c r="AD101" s="8">
        <f t="shared" si="125"/>
        <v>0</v>
      </c>
      <c r="AE101" s="71">
        <v>0</v>
      </c>
      <c r="AF101" s="71">
        <v>0</v>
      </c>
      <c r="AG101" s="71"/>
      <c r="AH101" s="71"/>
      <c r="AI101" s="122"/>
      <c r="AJ101" s="122"/>
      <c r="AK101" s="326">
        <v>50</v>
      </c>
      <c r="AL101" s="327">
        <v>15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50</v>
      </c>
      <c r="AV101" s="4">
        <f t="shared" si="109"/>
        <v>15</v>
      </c>
      <c r="AW101" s="78"/>
      <c r="AX101" s="78"/>
      <c r="AY101" s="316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5"/>
      <c r="BH101" s="296"/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8"/>
      <c r="CI101" s="91">
        <v>20.6</v>
      </c>
      <c r="CJ101" s="328">
        <v>6.5</v>
      </c>
      <c r="CK101" s="299"/>
      <c r="CL101" s="299"/>
      <c r="CM101" s="329">
        <v>5.15</v>
      </c>
      <c r="CN101" s="330">
        <v>1.5</v>
      </c>
      <c r="CO101" s="8">
        <f t="shared" si="128"/>
        <v>25.75</v>
      </c>
      <c r="CP101" s="8">
        <f t="shared" si="129"/>
        <v>8</v>
      </c>
      <c r="CQ101" s="350">
        <v>247.40625</v>
      </c>
      <c r="CR101" s="300"/>
      <c r="CS101" s="300"/>
      <c r="CT101" s="301"/>
      <c r="CU101" s="351">
        <v>18.556701030927837</v>
      </c>
      <c r="CV101" s="302"/>
      <c r="CW101" s="352">
        <v>63.814432989690722</v>
      </c>
      <c r="CX101" s="301"/>
      <c r="CY101" s="301"/>
      <c r="CZ101" s="301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31">
        <v>42.371134020618562</v>
      </c>
      <c r="DL101" s="331">
        <v>14.123711340206187</v>
      </c>
      <c r="DM101" s="78">
        <f t="shared" si="134"/>
        <v>42.371134020618562</v>
      </c>
      <c r="DN101" s="78">
        <f t="shared" si="135"/>
        <v>14.123711340206187</v>
      </c>
      <c r="DO101" s="331">
        <v>41.1</v>
      </c>
      <c r="DP101" s="331">
        <v>13.700000000000001</v>
      </c>
      <c r="DQ101" s="332"/>
      <c r="DR101" s="332"/>
      <c r="DS101" s="8"/>
      <c r="DT101" s="8"/>
      <c r="DU101" s="303"/>
      <c r="DV101" s="304"/>
      <c r="DW101" s="304"/>
      <c r="DX101" s="304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3">
        <v>40.21</v>
      </c>
      <c r="EH101" s="334">
        <v>10.0525</v>
      </c>
      <c r="EI101" s="94">
        <v>154.63917525773195</v>
      </c>
      <c r="EJ101" s="94">
        <v>38.659793814432987</v>
      </c>
      <c r="EK101" s="329">
        <v>53.608247422680414</v>
      </c>
      <c r="EL101" s="335">
        <v>13.402061855670103</v>
      </c>
      <c r="EM101" s="336"/>
      <c r="EN101" s="336"/>
      <c r="EO101" s="336"/>
      <c r="EP101" s="336"/>
      <c r="EQ101" s="8">
        <f t="shared" si="137"/>
        <v>248.45742268041238</v>
      </c>
      <c r="ER101" s="8">
        <f t="shared" si="138"/>
        <v>62.114355670103095</v>
      </c>
      <c r="ES101" s="302"/>
      <c r="ET101" s="302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3">
        <v>25</v>
      </c>
      <c r="FB101" s="337">
        <v>0</v>
      </c>
      <c r="FC101" s="114">
        <v>26</v>
      </c>
      <c r="FD101" s="330">
        <v>0</v>
      </c>
      <c r="FE101" s="8"/>
      <c r="FF101" s="8"/>
      <c r="FG101" s="306"/>
      <c r="FH101" s="307"/>
      <c r="FI101" s="8"/>
      <c r="FJ101" s="8"/>
      <c r="FK101" s="8"/>
      <c r="FL101" s="8"/>
      <c r="FM101" s="330"/>
      <c r="FN101" s="330"/>
      <c r="FO101" s="4"/>
      <c r="FP101" s="8"/>
      <c r="FQ101" s="308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9"/>
      <c r="GJ101" s="309"/>
      <c r="GK101" s="297"/>
      <c r="GL101" s="297"/>
      <c r="GM101" s="310"/>
      <c r="GN101" s="311"/>
      <c r="GO101" s="299"/>
      <c r="GP101" s="312"/>
      <c r="GQ101" s="312"/>
      <c r="GR101" s="312"/>
      <c r="GS101" s="311"/>
      <c r="GT101" s="311"/>
      <c r="GU101" s="311"/>
      <c r="GV101" s="311"/>
      <c r="GW101" s="311"/>
      <c r="GX101" s="311"/>
      <c r="GY101" s="311"/>
      <c r="GZ101" s="311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4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3.3</v>
      </c>
      <c r="HZ101" s="338">
        <v>0.82499999999999996</v>
      </c>
      <c r="IA101" s="313"/>
      <c r="IB101" s="305"/>
      <c r="IC101" s="340">
        <v>12</v>
      </c>
      <c r="ID101" s="130">
        <v>3</v>
      </c>
      <c r="IE101" s="314"/>
      <c r="IF101" s="314"/>
      <c r="IG101" s="8">
        <f t="shared" si="192"/>
        <v>15.3</v>
      </c>
      <c r="IH101" s="8">
        <f t="shared" si="151"/>
        <v>3.8250000000000002</v>
      </c>
      <c r="II101" s="8"/>
      <c r="IJ101" s="8"/>
      <c r="IK101" s="8"/>
      <c r="IL101" s="8"/>
      <c r="IM101" s="4"/>
      <c r="IN101" s="304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5"/>
      <c r="JD101" s="285"/>
      <c r="JE101" s="8">
        <f t="shared" si="152"/>
        <v>20.62</v>
      </c>
      <c r="JF101" s="8">
        <f t="shared" si="153"/>
        <v>0</v>
      </c>
      <c r="JG101" s="338">
        <v>6.5372000000000003</v>
      </c>
      <c r="JH101" s="338">
        <v>1</v>
      </c>
      <c r="JI101" s="338">
        <v>6.5373000000000001</v>
      </c>
      <c r="JJ101" s="338">
        <v>1</v>
      </c>
      <c r="JK101" s="338">
        <v>51.55</v>
      </c>
      <c r="JL101" s="338">
        <v>11</v>
      </c>
      <c r="JM101" s="91">
        <v>0</v>
      </c>
      <c r="JN101" s="338">
        <v>0</v>
      </c>
      <c r="JO101" s="91">
        <v>44.33</v>
      </c>
      <c r="JP101" s="338">
        <v>9</v>
      </c>
      <c r="JQ101" s="71">
        <v>0</v>
      </c>
      <c r="JR101" s="285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9"/>
      <c r="KP101" s="4"/>
      <c r="KQ101" s="4"/>
      <c r="KR101" s="4"/>
      <c r="KS101" s="1">
        <f t="shared" si="159"/>
        <v>0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341">
        <v>24.38</v>
      </c>
      <c r="LJ101" s="342">
        <v>0</v>
      </c>
      <c r="LK101" s="343">
        <v>24.02</v>
      </c>
      <c r="LL101" s="344">
        <v>0</v>
      </c>
      <c r="LM101" s="343">
        <v>6.6</v>
      </c>
      <c r="LN101" s="346">
        <v>0</v>
      </c>
      <c r="LO101" s="75"/>
      <c r="LP101" s="362"/>
      <c r="LQ101" s="323"/>
      <c r="LR101" s="323"/>
      <c r="LS101" s="4">
        <f t="shared" si="167"/>
        <v>55</v>
      </c>
      <c r="LT101" s="4">
        <f t="shared" si="168"/>
        <v>0</v>
      </c>
      <c r="LU101" s="324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53"/>
      <c r="MD101" s="325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47">
        <v>0</v>
      </c>
      <c r="ML101" s="92">
        <v>0</v>
      </c>
      <c r="MM101" s="114">
        <v>0</v>
      </c>
      <c r="MN101" s="348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9">
        <v>0.9</v>
      </c>
      <c r="NA101" s="4">
        <f t="shared" si="179"/>
        <v>6.65</v>
      </c>
      <c r="NB101" s="4">
        <f t="shared" si="180"/>
        <v>0.9</v>
      </c>
      <c r="NC101" s="302"/>
      <c r="ND101" s="302"/>
      <c r="NE101" s="302">
        <f t="shared" si="181"/>
        <v>0</v>
      </c>
      <c r="NF101" s="302">
        <f t="shared" si="182"/>
        <v>0</v>
      </c>
      <c r="NG101" s="302"/>
      <c r="NH101" s="302"/>
      <c r="NI101" s="302">
        <f t="shared" si="183"/>
        <v>0</v>
      </c>
      <c r="NJ101" s="302">
        <f t="shared" si="184"/>
        <v>0</v>
      </c>
      <c r="NK101" s="297"/>
      <c r="NL101" s="302"/>
      <c r="NM101" s="302">
        <f t="shared" si="185"/>
        <v>0</v>
      </c>
      <c r="NN101" s="302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61">
        <v>0</v>
      </c>
      <c r="NV101" s="361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60">
        <v>0</v>
      </c>
      <c r="OB101" s="74"/>
      <c r="OC101" s="360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2"/>
      <c r="OK101" s="354">
        <v>0</v>
      </c>
      <c r="OL101" s="302"/>
      <c r="OM101" s="196">
        <v>0</v>
      </c>
      <c r="ON101" s="302"/>
      <c r="OO101" s="302">
        <f t="shared" si="190"/>
        <v>0</v>
      </c>
      <c r="OP101" s="302">
        <f t="shared" si="191"/>
        <v>0</v>
      </c>
      <c r="OQ101" s="302"/>
      <c r="OR101" s="302"/>
      <c r="OS101" s="302">
        <f t="shared" si="120"/>
        <v>0</v>
      </c>
      <c r="OT101" s="302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0</v>
      </c>
      <c r="N102" s="71">
        <v>0</v>
      </c>
      <c r="O102" s="75">
        <v>0</v>
      </c>
      <c r="P102" s="71">
        <v>0</v>
      </c>
      <c r="Q102" s="1"/>
      <c r="R102" s="8"/>
      <c r="S102" s="2"/>
      <c r="T102" s="2"/>
      <c r="U102" s="8"/>
      <c r="V102" s="8"/>
      <c r="W102" s="8">
        <f t="shared" si="122"/>
        <v>0</v>
      </c>
      <c r="X102" s="8">
        <f t="shared" si="123"/>
        <v>0</v>
      </c>
      <c r="Y102" s="78"/>
      <c r="Z102" s="78"/>
      <c r="AA102" s="9"/>
      <c r="AB102" s="285"/>
      <c r="AC102" s="8">
        <f t="shared" si="124"/>
        <v>0</v>
      </c>
      <c r="AD102" s="8">
        <f t="shared" si="125"/>
        <v>0</v>
      </c>
      <c r="AE102" s="71">
        <v>0</v>
      </c>
      <c r="AF102" s="71">
        <v>0</v>
      </c>
      <c r="AG102" s="71"/>
      <c r="AH102" s="71"/>
      <c r="AI102" s="122"/>
      <c r="AJ102" s="122"/>
      <c r="AK102" s="326">
        <v>50</v>
      </c>
      <c r="AL102" s="327">
        <v>15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50</v>
      </c>
      <c r="AV102" s="4">
        <f t="shared" si="109"/>
        <v>15</v>
      </c>
      <c r="AW102" s="78"/>
      <c r="AX102" s="78"/>
      <c r="AY102" s="316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5"/>
      <c r="BH102" s="296"/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8"/>
      <c r="CI102" s="91">
        <v>20.6</v>
      </c>
      <c r="CJ102" s="328">
        <v>6.5</v>
      </c>
      <c r="CK102" s="299"/>
      <c r="CL102" s="299"/>
      <c r="CM102" s="329">
        <v>5.15</v>
      </c>
      <c r="CN102" s="330">
        <v>1.5</v>
      </c>
      <c r="CO102" s="8">
        <f t="shared" si="128"/>
        <v>25.75</v>
      </c>
      <c r="CP102" s="8">
        <f t="shared" si="129"/>
        <v>8</v>
      </c>
      <c r="CQ102" s="350">
        <v>247.40625</v>
      </c>
      <c r="CR102" s="300"/>
      <c r="CS102" s="300"/>
      <c r="CT102" s="301"/>
      <c r="CU102" s="351">
        <v>18.556701030927837</v>
      </c>
      <c r="CV102" s="302"/>
      <c r="CW102" s="352">
        <v>63.814432989690722</v>
      </c>
      <c r="CX102" s="301"/>
      <c r="CY102" s="301"/>
      <c r="CZ102" s="301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31">
        <v>42.371134020618562</v>
      </c>
      <c r="DL102" s="331">
        <v>14.123711340206187</v>
      </c>
      <c r="DM102" s="78">
        <f t="shared" si="134"/>
        <v>42.371134020618562</v>
      </c>
      <c r="DN102" s="78">
        <f t="shared" si="135"/>
        <v>14.123711340206187</v>
      </c>
      <c r="DO102" s="331">
        <v>41.1</v>
      </c>
      <c r="DP102" s="331">
        <v>13.700000000000001</v>
      </c>
      <c r="DQ102" s="332"/>
      <c r="DR102" s="332"/>
      <c r="DS102" s="8"/>
      <c r="DT102" s="8"/>
      <c r="DU102" s="303"/>
      <c r="DV102" s="304"/>
      <c r="DW102" s="304"/>
      <c r="DX102" s="304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3">
        <v>40.21</v>
      </c>
      <c r="EH102" s="334">
        <v>10.0525</v>
      </c>
      <c r="EI102" s="94">
        <v>154.63917525773195</v>
      </c>
      <c r="EJ102" s="94">
        <v>38.659793814432987</v>
      </c>
      <c r="EK102" s="329">
        <v>53.608247422680414</v>
      </c>
      <c r="EL102" s="335">
        <v>13.402061855670103</v>
      </c>
      <c r="EM102" s="336"/>
      <c r="EN102" s="336"/>
      <c r="EO102" s="336"/>
      <c r="EP102" s="336"/>
      <c r="EQ102" s="8">
        <f t="shared" si="137"/>
        <v>248.45742268041238</v>
      </c>
      <c r="ER102" s="8">
        <f t="shared" si="138"/>
        <v>62.114355670103095</v>
      </c>
      <c r="ES102" s="302"/>
      <c r="ET102" s="302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3">
        <v>25</v>
      </c>
      <c r="FB102" s="337">
        <v>0</v>
      </c>
      <c r="FC102" s="114">
        <v>26</v>
      </c>
      <c r="FD102" s="330">
        <v>0</v>
      </c>
      <c r="FE102" s="8"/>
      <c r="FF102" s="8"/>
      <c r="FG102" s="306"/>
      <c r="FH102" s="307"/>
      <c r="FI102" s="8"/>
      <c r="FJ102" s="8"/>
      <c r="FK102" s="8"/>
      <c r="FL102" s="8"/>
      <c r="FM102" s="330"/>
      <c r="FN102" s="330"/>
      <c r="FO102" s="4"/>
      <c r="FP102" s="8"/>
      <c r="FQ102" s="308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9"/>
      <c r="GJ102" s="309"/>
      <c r="GK102" s="297"/>
      <c r="GL102" s="297"/>
      <c r="GM102" s="310"/>
      <c r="GN102" s="311"/>
      <c r="GO102" s="299"/>
      <c r="GP102" s="312"/>
      <c r="GQ102" s="312"/>
      <c r="GR102" s="312"/>
      <c r="GS102" s="311"/>
      <c r="GT102" s="311"/>
      <c r="GU102" s="311"/>
      <c r="GV102" s="311"/>
      <c r="GW102" s="311"/>
      <c r="GX102" s="311"/>
      <c r="GY102" s="311"/>
      <c r="GZ102" s="311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4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3.3</v>
      </c>
      <c r="HZ102" s="338">
        <v>0.82499999999999996</v>
      </c>
      <c r="IA102" s="313"/>
      <c r="IB102" s="305"/>
      <c r="IC102" s="340">
        <v>12</v>
      </c>
      <c r="ID102" s="130">
        <v>3</v>
      </c>
      <c r="IE102" s="314"/>
      <c r="IF102" s="314"/>
      <c r="IG102" s="8">
        <f t="shared" si="192"/>
        <v>15.3</v>
      </c>
      <c r="IH102" s="8">
        <f t="shared" si="151"/>
        <v>3.8250000000000002</v>
      </c>
      <c r="II102" s="8"/>
      <c r="IJ102" s="8"/>
      <c r="IK102" s="8"/>
      <c r="IL102" s="8"/>
      <c r="IM102" s="4"/>
      <c r="IN102" s="304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5"/>
      <c r="JD102" s="285"/>
      <c r="JE102" s="8">
        <f t="shared" si="152"/>
        <v>20.62</v>
      </c>
      <c r="JF102" s="8">
        <f t="shared" si="153"/>
        <v>0</v>
      </c>
      <c r="JG102" s="338">
        <v>6.5372000000000003</v>
      </c>
      <c r="JH102" s="338">
        <v>1</v>
      </c>
      <c r="JI102" s="338">
        <v>6.5373000000000001</v>
      </c>
      <c r="JJ102" s="338">
        <v>1</v>
      </c>
      <c r="JK102" s="338">
        <v>51.55</v>
      </c>
      <c r="JL102" s="338">
        <v>11</v>
      </c>
      <c r="JM102" s="91">
        <v>0</v>
      </c>
      <c r="JN102" s="338">
        <v>0</v>
      </c>
      <c r="JO102" s="91">
        <v>44.33</v>
      </c>
      <c r="JP102" s="338">
        <v>9</v>
      </c>
      <c r="JQ102" s="71">
        <v>0</v>
      </c>
      <c r="JR102" s="285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9"/>
      <c r="KP102" s="4"/>
      <c r="KQ102" s="4"/>
      <c r="KR102" s="4"/>
      <c r="KS102" s="1">
        <f t="shared" si="159"/>
        <v>0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341">
        <v>24.38</v>
      </c>
      <c r="LJ102" s="342">
        <v>0</v>
      </c>
      <c r="LK102" s="343">
        <v>24.02</v>
      </c>
      <c r="LL102" s="344">
        <v>0</v>
      </c>
      <c r="LM102" s="343">
        <v>6.6</v>
      </c>
      <c r="LN102" s="346">
        <v>0</v>
      </c>
      <c r="LO102" s="75"/>
      <c r="LP102" s="362"/>
      <c r="LQ102" s="323"/>
      <c r="LR102" s="323"/>
      <c r="LS102" s="4">
        <f t="shared" si="167"/>
        <v>55</v>
      </c>
      <c r="LT102" s="4">
        <f t="shared" si="168"/>
        <v>0</v>
      </c>
      <c r="LU102" s="324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53"/>
      <c r="MD102" s="325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47">
        <v>0</v>
      </c>
      <c r="ML102" s="92">
        <v>0</v>
      </c>
      <c r="MM102" s="114">
        <v>0</v>
      </c>
      <c r="MN102" s="348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9">
        <v>0.9</v>
      </c>
      <c r="NA102" s="4">
        <f t="shared" si="179"/>
        <v>6.65</v>
      </c>
      <c r="NB102" s="4">
        <f t="shared" si="180"/>
        <v>0.9</v>
      </c>
      <c r="NC102" s="302"/>
      <c r="ND102" s="302"/>
      <c r="NE102" s="302">
        <f t="shared" si="181"/>
        <v>0</v>
      </c>
      <c r="NF102" s="302">
        <f t="shared" si="182"/>
        <v>0</v>
      </c>
      <c r="NG102" s="302"/>
      <c r="NH102" s="302"/>
      <c r="NI102" s="302">
        <f t="shared" si="183"/>
        <v>0</v>
      </c>
      <c r="NJ102" s="302">
        <f t="shared" si="184"/>
        <v>0</v>
      </c>
      <c r="NK102" s="297"/>
      <c r="NL102" s="302"/>
      <c r="NM102" s="302">
        <f t="shared" si="185"/>
        <v>0</v>
      </c>
      <c r="NN102" s="302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61">
        <v>0</v>
      </c>
      <c r="NV102" s="361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60">
        <v>0</v>
      </c>
      <c r="OB102" s="74"/>
      <c r="OC102" s="360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2"/>
      <c r="OK102" s="354">
        <v>0</v>
      </c>
      <c r="OL102" s="302"/>
      <c r="OM102" s="196">
        <v>0</v>
      </c>
      <c r="ON102" s="302"/>
      <c r="OO102" s="302">
        <f t="shared" si="190"/>
        <v>0</v>
      </c>
      <c r="OP102" s="302">
        <f t="shared" si="191"/>
        <v>0</v>
      </c>
      <c r="OQ102" s="302"/>
      <c r="OR102" s="302"/>
      <c r="OS102" s="302">
        <f t="shared" si="120"/>
        <v>0</v>
      </c>
      <c r="OT102" s="302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/>
      <c r="AB103" s="285"/>
      <c r="AC103" s="8">
        <f t="shared" si="124"/>
        <v>0</v>
      </c>
      <c r="AD103" s="8">
        <f t="shared" si="125"/>
        <v>0</v>
      </c>
      <c r="AE103" s="71">
        <v>0</v>
      </c>
      <c r="AF103" s="71">
        <v>0</v>
      </c>
      <c r="AG103" s="71"/>
      <c r="AH103" s="71"/>
      <c r="AI103" s="122"/>
      <c r="AJ103" s="122"/>
      <c r="AK103" s="326">
        <v>50</v>
      </c>
      <c r="AL103" s="327">
        <v>15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50</v>
      </c>
      <c r="AV103" s="4">
        <f t="shared" si="109"/>
        <v>15</v>
      </c>
      <c r="AW103" s="78"/>
      <c r="AX103" s="78"/>
      <c r="AY103" s="316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5"/>
      <c r="BH103" s="296"/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8"/>
      <c r="CI103" s="91">
        <v>20.6</v>
      </c>
      <c r="CJ103" s="328">
        <v>6.5</v>
      </c>
      <c r="CK103" s="299"/>
      <c r="CL103" s="299"/>
      <c r="CM103" s="329">
        <v>5.15</v>
      </c>
      <c r="CN103" s="330">
        <v>1.5</v>
      </c>
      <c r="CO103" s="8">
        <f t="shared" si="128"/>
        <v>25.75</v>
      </c>
      <c r="CP103" s="8">
        <f t="shared" si="129"/>
        <v>8</v>
      </c>
      <c r="CQ103" s="350">
        <v>247.40625</v>
      </c>
      <c r="CR103" s="300"/>
      <c r="CS103" s="300"/>
      <c r="CT103" s="301"/>
      <c r="CU103" s="351">
        <v>18.556701030927837</v>
      </c>
      <c r="CV103" s="302"/>
      <c r="CW103" s="352">
        <v>63.814432989690722</v>
      </c>
      <c r="CX103" s="301"/>
      <c r="CY103" s="301"/>
      <c r="CZ103" s="301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31">
        <v>42.371134020618562</v>
      </c>
      <c r="DL103" s="331">
        <v>14.123711340206187</v>
      </c>
      <c r="DM103" s="78">
        <f t="shared" si="134"/>
        <v>42.371134020618562</v>
      </c>
      <c r="DN103" s="78">
        <f t="shared" si="135"/>
        <v>14.123711340206187</v>
      </c>
      <c r="DO103" s="331">
        <v>41.1</v>
      </c>
      <c r="DP103" s="331">
        <v>13.700000000000001</v>
      </c>
      <c r="DQ103" s="332"/>
      <c r="DR103" s="332"/>
      <c r="DS103" s="8"/>
      <c r="DT103" s="8"/>
      <c r="DU103" s="303"/>
      <c r="DV103" s="304"/>
      <c r="DW103" s="304"/>
      <c r="DX103" s="304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3">
        <v>40.21</v>
      </c>
      <c r="EH103" s="334">
        <v>10.0525</v>
      </c>
      <c r="EI103" s="94">
        <v>154.63917525773195</v>
      </c>
      <c r="EJ103" s="94">
        <v>38.659793814432987</v>
      </c>
      <c r="EK103" s="329">
        <v>53.608247422680414</v>
      </c>
      <c r="EL103" s="335">
        <v>13.402061855670103</v>
      </c>
      <c r="EM103" s="336"/>
      <c r="EN103" s="336"/>
      <c r="EO103" s="336"/>
      <c r="EP103" s="336"/>
      <c r="EQ103" s="8">
        <f t="shared" si="137"/>
        <v>248.45742268041238</v>
      </c>
      <c r="ER103" s="8">
        <f t="shared" si="138"/>
        <v>62.114355670103095</v>
      </c>
      <c r="ES103" s="302"/>
      <c r="ET103" s="302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3">
        <v>25</v>
      </c>
      <c r="FB103" s="337">
        <v>0</v>
      </c>
      <c r="FC103" s="114">
        <v>26</v>
      </c>
      <c r="FD103" s="330">
        <v>0</v>
      </c>
      <c r="FE103" s="8"/>
      <c r="FF103" s="8"/>
      <c r="FG103" s="306"/>
      <c r="FH103" s="307"/>
      <c r="FI103" s="8"/>
      <c r="FJ103" s="8"/>
      <c r="FK103" s="8"/>
      <c r="FL103" s="8"/>
      <c r="FM103" s="330"/>
      <c r="FN103" s="330"/>
      <c r="FO103" s="4"/>
      <c r="FP103" s="8"/>
      <c r="FQ103" s="308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9"/>
      <c r="GJ103" s="309"/>
      <c r="GK103" s="297"/>
      <c r="GL103" s="297"/>
      <c r="GM103" s="310"/>
      <c r="GN103" s="311"/>
      <c r="GO103" s="299"/>
      <c r="GP103" s="312"/>
      <c r="GQ103" s="312"/>
      <c r="GR103" s="312"/>
      <c r="GS103" s="311"/>
      <c r="GT103" s="311"/>
      <c r="GU103" s="311"/>
      <c r="GV103" s="311"/>
      <c r="GW103" s="311"/>
      <c r="GX103" s="311"/>
      <c r="GY103" s="311"/>
      <c r="GZ103" s="311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4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3.3</v>
      </c>
      <c r="HZ103" s="338">
        <v>0.82499999999999996</v>
      </c>
      <c r="IA103" s="313"/>
      <c r="IB103" s="305"/>
      <c r="IC103" s="340">
        <v>12</v>
      </c>
      <c r="ID103" s="130">
        <v>3</v>
      </c>
      <c r="IE103" s="314"/>
      <c r="IF103" s="314"/>
      <c r="IG103" s="8">
        <f t="shared" si="192"/>
        <v>15.3</v>
      </c>
      <c r="IH103" s="8">
        <f t="shared" si="151"/>
        <v>3.8250000000000002</v>
      </c>
      <c r="II103" s="8"/>
      <c r="IJ103" s="8"/>
      <c r="IK103" s="8"/>
      <c r="IL103" s="8"/>
      <c r="IM103" s="4"/>
      <c r="IN103" s="304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5"/>
      <c r="JD103" s="285"/>
      <c r="JE103" s="8">
        <f t="shared" si="152"/>
        <v>20.62</v>
      </c>
      <c r="JF103" s="8">
        <f t="shared" si="153"/>
        <v>0</v>
      </c>
      <c r="JG103" s="338">
        <v>6.5372000000000003</v>
      </c>
      <c r="JH103" s="338">
        <v>1</v>
      </c>
      <c r="JI103" s="338">
        <v>6.5373000000000001</v>
      </c>
      <c r="JJ103" s="338">
        <v>1</v>
      </c>
      <c r="JK103" s="338">
        <v>51.55</v>
      </c>
      <c r="JL103" s="338">
        <v>11</v>
      </c>
      <c r="JM103" s="91">
        <v>0</v>
      </c>
      <c r="JN103" s="338">
        <v>0</v>
      </c>
      <c r="JO103" s="91">
        <v>44.33</v>
      </c>
      <c r="JP103" s="338">
        <v>9</v>
      </c>
      <c r="JQ103" s="71">
        <v>0</v>
      </c>
      <c r="JR103" s="285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9"/>
      <c r="KP103" s="4"/>
      <c r="KQ103" s="4"/>
      <c r="KR103" s="4"/>
      <c r="KS103" s="1">
        <f t="shared" si="159"/>
        <v>0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341">
        <v>24.38</v>
      </c>
      <c r="LJ103" s="342">
        <v>0</v>
      </c>
      <c r="LK103" s="343">
        <v>24.02</v>
      </c>
      <c r="LL103" s="344">
        <v>0</v>
      </c>
      <c r="LM103" s="343">
        <v>6.6</v>
      </c>
      <c r="LN103" s="346">
        <v>0</v>
      </c>
      <c r="LO103" s="75"/>
      <c r="LP103" s="362"/>
      <c r="LQ103" s="323"/>
      <c r="LR103" s="323"/>
      <c r="LS103" s="4">
        <f t="shared" si="167"/>
        <v>55</v>
      </c>
      <c r="LT103" s="4">
        <f t="shared" si="168"/>
        <v>0</v>
      </c>
      <c r="LU103" s="324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53"/>
      <c r="MD103" s="325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47">
        <v>0</v>
      </c>
      <c r="ML103" s="92">
        <v>0</v>
      </c>
      <c r="MM103" s="114">
        <v>0</v>
      </c>
      <c r="MN103" s="348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9">
        <v>0.9</v>
      </c>
      <c r="NA103" s="4">
        <f t="shared" si="179"/>
        <v>6.65</v>
      </c>
      <c r="NB103" s="4">
        <f t="shared" si="180"/>
        <v>0.9</v>
      </c>
      <c r="NC103" s="302"/>
      <c r="ND103" s="302"/>
      <c r="NE103" s="302">
        <f t="shared" si="181"/>
        <v>0</v>
      </c>
      <c r="NF103" s="302">
        <f t="shared" si="182"/>
        <v>0</v>
      </c>
      <c r="NG103" s="302"/>
      <c r="NH103" s="302"/>
      <c r="NI103" s="302">
        <f t="shared" si="183"/>
        <v>0</v>
      </c>
      <c r="NJ103" s="302">
        <f t="shared" si="184"/>
        <v>0</v>
      </c>
      <c r="NK103" s="297"/>
      <c r="NL103" s="302"/>
      <c r="NM103" s="302">
        <f t="shared" si="185"/>
        <v>0</v>
      </c>
      <c r="NN103" s="302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61">
        <v>0</v>
      </c>
      <c r="NV103" s="361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60">
        <v>0</v>
      </c>
      <c r="OB103" s="74"/>
      <c r="OC103" s="360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2"/>
      <c r="OK103" s="354">
        <v>0</v>
      </c>
      <c r="OL103" s="302"/>
      <c r="OM103" s="196">
        <v>0</v>
      </c>
      <c r="ON103" s="302"/>
      <c r="OO103" s="302">
        <f t="shared" si="190"/>
        <v>0</v>
      </c>
      <c r="OP103" s="302">
        <f t="shared" si="191"/>
        <v>0</v>
      </c>
      <c r="OQ103" s="302"/>
      <c r="OR103" s="302"/>
      <c r="OS103" s="302">
        <f t="shared" si="120"/>
        <v>0</v>
      </c>
      <c r="OT103" s="302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/>
      <c r="AB104" s="285"/>
      <c r="AC104" s="8">
        <f t="shared" si="124"/>
        <v>0</v>
      </c>
      <c r="AD104" s="8">
        <f t="shared" si="125"/>
        <v>0</v>
      </c>
      <c r="AE104" s="71">
        <v>0</v>
      </c>
      <c r="AF104" s="71">
        <v>0</v>
      </c>
      <c r="AG104" s="71"/>
      <c r="AH104" s="71"/>
      <c r="AI104" s="122"/>
      <c r="AJ104" s="122"/>
      <c r="AK104" s="326">
        <v>50</v>
      </c>
      <c r="AL104" s="327">
        <v>15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50</v>
      </c>
      <c r="AV104" s="4">
        <f t="shared" si="109"/>
        <v>15</v>
      </c>
      <c r="AW104" s="78"/>
      <c r="AX104" s="78"/>
      <c r="AY104" s="316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5"/>
      <c r="BH104" s="296"/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8"/>
      <c r="CI104" s="91">
        <v>20.6</v>
      </c>
      <c r="CJ104" s="328">
        <v>6.5</v>
      </c>
      <c r="CK104" s="299"/>
      <c r="CL104" s="299"/>
      <c r="CM104" s="329">
        <v>5.15</v>
      </c>
      <c r="CN104" s="330">
        <v>1.5</v>
      </c>
      <c r="CO104" s="8">
        <f t="shared" si="128"/>
        <v>25.75</v>
      </c>
      <c r="CP104" s="8">
        <f t="shared" si="129"/>
        <v>8</v>
      </c>
      <c r="CQ104" s="350">
        <v>247.40625</v>
      </c>
      <c r="CR104" s="300"/>
      <c r="CS104" s="300"/>
      <c r="CT104" s="301"/>
      <c r="CU104" s="351">
        <v>18.556701030927837</v>
      </c>
      <c r="CV104" s="302"/>
      <c r="CW104" s="352">
        <v>63.814432989690722</v>
      </c>
      <c r="CX104" s="301"/>
      <c r="CY104" s="301"/>
      <c r="CZ104" s="301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31">
        <v>42.371134020618562</v>
      </c>
      <c r="DL104" s="331">
        <v>14.123711340206187</v>
      </c>
      <c r="DM104" s="78">
        <f t="shared" si="134"/>
        <v>42.371134020618562</v>
      </c>
      <c r="DN104" s="78">
        <f t="shared" si="135"/>
        <v>14.123711340206187</v>
      </c>
      <c r="DO104" s="331">
        <v>41.1</v>
      </c>
      <c r="DP104" s="331">
        <v>13.700000000000001</v>
      </c>
      <c r="DQ104" s="332"/>
      <c r="DR104" s="332"/>
      <c r="DS104" s="8"/>
      <c r="DT104" s="8"/>
      <c r="DU104" s="303"/>
      <c r="DV104" s="304"/>
      <c r="DW104" s="304"/>
      <c r="DX104" s="304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3">
        <v>40.21</v>
      </c>
      <c r="EH104" s="334">
        <v>10.0525</v>
      </c>
      <c r="EI104" s="94">
        <v>154.63917525773195</v>
      </c>
      <c r="EJ104" s="94">
        <v>38.659793814432987</v>
      </c>
      <c r="EK104" s="329">
        <v>53.608247422680414</v>
      </c>
      <c r="EL104" s="335">
        <v>13.402061855670103</v>
      </c>
      <c r="EM104" s="336"/>
      <c r="EN104" s="336"/>
      <c r="EO104" s="336"/>
      <c r="EP104" s="336"/>
      <c r="EQ104" s="8">
        <f t="shared" si="137"/>
        <v>248.45742268041238</v>
      </c>
      <c r="ER104" s="8">
        <f t="shared" si="138"/>
        <v>62.114355670103095</v>
      </c>
      <c r="ES104" s="302"/>
      <c r="ET104" s="302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3">
        <v>25</v>
      </c>
      <c r="FB104" s="337">
        <v>0</v>
      </c>
      <c r="FC104" s="114">
        <v>26</v>
      </c>
      <c r="FD104" s="330">
        <v>0</v>
      </c>
      <c r="FE104" s="8"/>
      <c r="FF104" s="8"/>
      <c r="FG104" s="306"/>
      <c r="FH104" s="307"/>
      <c r="FI104" s="8"/>
      <c r="FJ104" s="8"/>
      <c r="FK104" s="8"/>
      <c r="FL104" s="8"/>
      <c r="FM104" s="330"/>
      <c r="FN104" s="330"/>
      <c r="FO104" s="4"/>
      <c r="FP104" s="8"/>
      <c r="FQ104" s="308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9"/>
      <c r="GJ104" s="309"/>
      <c r="GK104" s="297"/>
      <c r="GL104" s="297"/>
      <c r="GM104" s="310"/>
      <c r="GN104" s="311"/>
      <c r="GO104" s="299"/>
      <c r="GP104" s="312"/>
      <c r="GQ104" s="312"/>
      <c r="GR104" s="312"/>
      <c r="GS104" s="311"/>
      <c r="GT104" s="311"/>
      <c r="GU104" s="311"/>
      <c r="GV104" s="311"/>
      <c r="GW104" s="311"/>
      <c r="GX104" s="311"/>
      <c r="GY104" s="311"/>
      <c r="GZ104" s="311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4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3.3</v>
      </c>
      <c r="HZ104" s="338">
        <v>0.82499999999999996</v>
      </c>
      <c r="IA104" s="313"/>
      <c r="IB104" s="305"/>
      <c r="IC104" s="340">
        <v>12</v>
      </c>
      <c r="ID104" s="130">
        <v>3</v>
      </c>
      <c r="IE104" s="314"/>
      <c r="IF104" s="314"/>
      <c r="IG104" s="8">
        <f t="shared" si="192"/>
        <v>15.3</v>
      </c>
      <c r="IH104" s="8">
        <f t="shared" si="151"/>
        <v>3.8250000000000002</v>
      </c>
      <c r="II104" s="8"/>
      <c r="IJ104" s="8"/>
      <c r="IK104" s="8"/>
      <c r="IL104" s="8"/>
      <c r="IM104" s="4"/>
      <c r="IN104" s="304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5"/>
      <c r="JD104" s="285"/>
      <c r="JE104" s="8">
        <f t="shared" si="152"/>
        <v>20.62</v>
      </c>
      <c r="JF104" s="8">
        <f t="shared" si="153"/>
        <v>0</v>
      </c>
      <c r="JG104" s="338">
        <v>6.5372000000000003</v>
      </c>
      <c r="JH104" s="338">
        <v>1</v>
      </c>
      <c r="JI104" s="338">
        <v>6.5373000000000001</v>
      </c>
      <c r="JJ104" s="338">
        <v>1</v>
      </c>
      <c r="JK104" s="338">
        <v>51.55</v>
      </c>
      <c r="JL104" s="338">
        <v>11</v>
      </c>
      <c r="JM104" s="91">
        <v>0</v>
      </c>
      <c r="JN104" s="338">
        <v>0</v>
      </c>
      <c r="JO104" s="91">
        <v>44.33</v>
      </c>
      <c r="JP104" s="338">
        <v>9</v>
      </c>
      <c r="JQ104" s="71">
        <v>0</v>
      </c>
      <c r="JR104" s="285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9"/>
      <c r="KP104" s="4"/>
      <c r="KQ104" s="4"/>
      <c r="KR104" s="4"/>
      <c r="KS104" s="1">
        <f t="shared" si="159"/>
        <v>0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341">
        <v>24.38</v>
      </c>
      <c r="LJ104" s="342">
        <v>0</v>
      </c>
      <c r="LK104" s="343">
        <v>24.02</v>
      </c>
      <c r="LL104" s="344">
        <v>0</v>
      </c>
      <c r="LM104" s="343">
        <v>6.6</v>
      </c>
      <c r="LN104" s="346">
        <v>0</v>
      </c>
      <c r="LO104" s="75"/>
      <c r="LP104" s="362"/>
      <c r="LQ104" s="323"/>
      <c r="LR104" s="323"/>
      <c r="LS104" s="4">
        <f t="shared" si="167"/>
        <v>55</v>
      </c>
      <c r="LT104" s="4">
        <f t="shared" si="168"/>
        <v>0</v>
      </c>
      <c r="LU104" s="324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53"/>
      <c r="MD104" s="325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47">
        <v>0</v>
      </c>
      <c r="ML104" s="92">
        <v>0</v>
      </c>
      <c r="MM104" s="114">
        <v>0</v>
      </c>
      <c r="MN104" s="348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9">
        <v>0.9</v>
      </c>
      <c r="NA104" s="4">
        <f t="shared" si="179"/>
        <v>6.65</v>
      </c>
      <c r="NB104" s="4">
        <f t="shared" si="180"/>
        <v>0.9</v>
      </c>
      <c r="NC104" s="302"/>
      <c r="ND104" s="302"/>
      <c r="NE104" s="302">
        <f t="shared" si="181"/>
        <v>0</v>
      </c>
      <c r="NF104" s="302">
        <f t="shared" si="182"/>
        <v>0</v>
      </c>
      <c r="NG104" s="302"/>
      <c r="NH104" s="302"/>
      <c r="NI104" s="302">
        <f t="shared" si="183"/>
        <v>0</v>
      </c>
      <c r="NJ104" s="302">
        <f t="shared" si="184"/>
        <v>0</v>
      </c>
      <c r="NK104" s="297"/>
      <c r="NL104" s="302"/>
      <c r="NM104" s="302">
        <f t="shared" si="185"/>
        <v>0</v>
      </c>
      <c r="NN104" s="302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61">
        <v>0</v>
      </c>
      <c r="NV104" s="361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60">
        <v>0</v>
      </c>
      <c r="OB104" s="74"/>
      <c r="OC104" s="360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2"/>
      <c r="OK104" s="354">
        <v>0</v>
      </c>
      <c r="OL104" s="302"/>
      <c r="OM104" s="196">
        <v>0</v>
      </c>
      <c r="ON104" s="302"/>
      <c r="OO104" s="302">
        <f t="shared" si="190"/>
        <v>0</v>
      </c>
      <c r="OP104" s="302">
        <f t="shared" si="191"/>
        <v>0</v>
      </c>
      <c r="OQ104" s="302"/>
      <c r="OR104" s="302"/>
      <c r="OS104" s="302">
        <f t="shared" si="120"/>
        <v>0</v>
      </c>
      <c r="OT104" s="302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/>
      <c r="AB105" s="285"/>
      <c r="AC105" s="8">
        <f t="shared" si="124"/>
        <v>0</v>
      </c>
      <c r="AD105" s="8">
        <f t="shared" si="125"/>
        <v>0</v>
      </c>
      <c r="AE105" s="71">
        <v>0</v>
      </c>
      <c r="AF105" s="71">
        <v>0</v>
      </c>
      <c r="AG105" s="71"/>
      <c r="AH105" s="71"/>
      <c r="AI105" s="122"/>
      <c r="AJ105" s="122"/>
      <c r="AK105" s="326">
        <v>50</v>
      </c>
      <c r="AL105" s="327">
        <v>15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50</v>
      </c>
      <c r="AV105" s="4">
        <f t="shared" si="109"/>
        <v>15</v>
      </c>
      <c r="AW105" s="78"/>
      <c r="AX105" s="78"/>
      <c r="AY105" s="316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5"/>
      <c r="BH105" s="317"/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8"/>
      <c r="CI105" s="91">
        <v>20.6</v>
      </c>
      <c r="CJ105" s="328">
        <v>6.5</v>
      </c>
      <c r="CK105" s="299"/>
      <c r="CL105" s="299"/>
      <c r="CM105" s="329">
        <v>5.15</v>
      </c>
      <c r="CN105" s="330">
        <v>1.5</v>
      </c>
      <c r="CO105" s="8">
        <f t="shared" si="128"/>
        <v>25.75</v>
      </c>
      <c r="CP105" s="8">
        <f t="shared" si="129"/>
        <v>8</v>
      </c>
      <c r="CQ105" s="350">
        <v>247.40625</v>
      </c>
      <c r="CR105" s="300"/>
      <c r="CS105" s="300"/>
      <c r="CT105" s="301"/>
      <c r="CU105" s="351">
        <v>18.556701030927837</v>
      </c>
      <c r="CV105" s="302"/>
      <c r="CW105" s="352">
        <v>63.814432989690722</v>
      </c>
      <c r="CX105" s="301"/>
      <c r="CY105" s="301"/>
      <c r="CZ105" s="301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31">
        <v>42.371134020618562</v>
      </c>
      <c r="DL105" s="331">
        <v>14.123711340206187</v>
      </c>
      <c r="DM105" s="78">
        <f t="shared" si="134"/>
        <v>42.371134020618562</v>
      </c>
      <c r="DN105" s="78">
        <f t="shared" si="135"/>
        <v>14.123711340206187</v>
      </c>
      <c r="DO105" s="331">
        <v>41.1</v>
      </c>
      <c r="DP105" s="331">
        <v>13.700000000000001</v>
      </c>
      <c r="DQ105" s="332"/>
      <c r="DR105" s="332"/>
      <c r="DS105" s="8"/>
      <c r="DT105" s="8"/>
      <c r="DU105" s="303"/>
      <c r="DV105" s="304"/>
      <c r="DW105" s="304"/>
      <c r="DX105" s="304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3">
        <v>40.21</v>
      </c>
      <c r="EH105" s="334">
        <v>10.0525</v>
      </c>
      <c r="EI105" s="94">
        <v>154.63917525773195</v>
      </c>
      <c r="EJ105" s="94">
        <v>38.659793814432987</v>
      </c>
      <c r="EK105" s="329">
        <v>53.608247422680414</v>
      </c>
      <c r="EL105" s="335">
        <v>13.402061855670103</v>
      </c>
      <c r="EM105" s="336"/>
      <c r="EN105" s="336"/>
      <c r="EO105" s="336"/>
      <c r="EP105" s="336"/>
      <c r="EQ105" s="8">
        <f t="shared" si="137"/>
        <v>248.45742268041238</v>
      </c>
      <c r="ER105" s="8">
        <f t="shared" si="138"/>
        <v>62.114355670103095</v>
      </c>
      <c r="ES105" s="302"/>
      <c r="ET105" s="302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3">
        <v>25</v>
      </c>
      <c r="FB105" s="337">
        <v>0</v>
      </c>
      <c r="FC105" s="114">
        <v>26</v>
      </c>
      <c r="FD105" s="364">
        <v>0</v>
      </c>
      <c r="FE105" s="8"/>
      <c r="FF105" s="8"/>
      <c r="FG105" s="306"/>
      <c r="FH105" s="307"/>
      <c r="FI105" s="8"/>
      <c r="FJ105" s="8"/>
      <c r="FK105" s="8"/>
      <c r="FL105" s="8"/>
      <c r="FM105" s="330"/>
      <c r="FN105" s="330"/>
      <c r="FO105" s="4"/>
      <c r="FP105" s="8"/>
      <c r="FQ105" s="308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9"/>
      <c r="GJ105" s="309"/>
      <c r="GK105" s="297"/>
      <c r="GL105" s="297"/>
      <c r="GM105" s="310"/>
      <c r="GN105" s="311"/>
      <c r="GO105" s="299"/>
      <c r="GP105" s="312"/>
      <c r="GQ105" s="312"/>
      <c r="GR105" s="312"/>
      <c r="GS105" s="311"/>
      <c r="GT105" s="311"/>
      <c r="GU105" s="311"/>
      <c r="GV105" s="311"/>
      <c r="GW105" s="311"/>
      <c r="GX105" s="311"/>
      <c r="GY105" s="311"/>
      <c r="GZ105" s="311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4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3.3</v>
      </c>
      <c r="HZ105" s="338">
        <v>0.82499999999999996</v>
      </c>
      <c r="IA105" s="313"/>
      <c r="IB105" s="305"/>
      <c r="IC105" s="340">
        <v>12</v>
      </c>
      <c r="ID105" s="130">
        <v>3</v>
      </c>
      <c r="IE105" s="314"/>
      <c r="IF105" s="314"/>
      <c r="IG105" s="8">
        <f t="shared" si="192"/>
        <v>15.3</v>
      </c>
      <c r="IH105" s="8">
        <f t="shared" si="151"/>
        <v>3.8250000000000002</v>
      </c>
      <c r="II105" s="8"/>
      <c r="IJ105" s="8"/>
      <c r="IK105" s="8"/>
      <c r="IL105" s="8"/>
      <c r="IM105" s="4"/>
      <c r="IN105" s="304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5"/>
      <c r="JD105" s="285"/>
      <c r="JE105" s="8">
        <f t="shared" si="152"/>
        <v>20.62</v>
      </c>
      <c r="JF105" s="8">
        <f t="shared" si="153"/>
        <v>0</v>
      </c>
      <c r="JG105" s="338">
        <v>6.5372000000000003</v>
      </c>
      <c r="JH105" s="338">
        <v>1</v>
      </c>
      <c r="JI105" s="338">
        <v>6.5373000000000001</v>
      </c>
      <c r="JJ105" s="338">
        <v>1</v>
      </c>
      <c r="JK105" s="338">
        <v>51.55</v>
      </c>
      <c r="JL105" s="338">
        <v>11</v>
      </c>
      <c r="JM105" s="91">
        <v>0</v>
      </c>
      <c r="JN105" s="338">
        <v>0</v>
      </c>
      <c r="JO105" s="91">
        <v>44.33</v>
      </c>
      <c r="JP105" s="338">
        <v>9</v>
      </c>
      <c r="JQ105" s="71">
        <v>0</v>
      </c>
      <c r="JR105" s="285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9"/>
      <c r="KP105" s="4"/>
      <c r="KQ105" s="4"/>
      <c r="KR105" s="4"/>
      <c r="KS105" s="1">
        <f t="shared" si="159"/>
        <v>0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341">
        <v>24.38</v>
      </c>
      <c r="LJ105" s="342">
        <v>0</v>
      </c>
      <c r="LK105" s="343">
        <v>24.02</v>
      </c>
      <c r="LL105" s="344">
        <v>0</v>
      </c>
      <c r="LM105" s="343">
        <v>6.6</v>
      </c>
      <c r="LN105" s="346">
        <v>0</v>
      </c>
      <c r="LO105" s="75"/>
      <c r="LP105" s="362"/>
      <c r="LQ105" s="323"/>
      <c r="LR105" s="323"/>
      <c r="LS105" s="4">
        <f t="shared" si="167"/>
        <v>55</v>
      </c>
      <c r="LT105" s="4">
        <f t="shared" si="168"/>
        <v>0</v>
      </c>
      <c r="LU105" s="324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53"/>
      <c r="MD105" s="325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47">
        <v>0</v>
      </c>
      <c r="ML105" s="92">
        <v>0</v>
      </c>
      <c r="MM105" s="114">
        <v>0</v>
      </c>
      <c r="MN105" s="348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9">
        <v>0.9</v>
      </c>
      <c r="NA105" s="4">
        <f t="shared" si="179"/>
        <v>6.65</v>
      </c>
      <c r="NB105" s="4">
        <f t="shared" si="180"/>
        <v>0.9</v>
      </c>
      <c r="NC105" s="302"/>
      <c r="ND105" s="302"/>
      <c r="NE105" s="302">
        <f t="shared" si="181"/>
        <v>0</v>
      </c>
      <c r="NF105" s="302">
        <f t="shared" si="182"/>
        <v>0</v>
      </c>
      <c r="NG105" s="302"/>
      <c r="NH105" s="302"/>
      <c r="NI105" s="302">
        <f t="shared" si="183"/>
        <v>0</v>
      </c>
      <c r="NJ105" s="302">
        <f t="shared" si="184"/>
        <v>0</v>
      </c>
      <c r="NK105" s="297"/>
      <c r="NL105" s="302"/>
      <c r="NM105" s="302">
        <f t="shared" si="185"/>
        <v>0</v>
      </c>
      <c r="NN105" s="302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61">
        <v>0</v>
      </c>
      <c r="NV105" s="361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60">
        <v>0</v>
      </c>
      <c r="OB105" s="74"/>
      <c r="OC105" s="360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2"/>
      <c r="OK105" s="354">
        <v>0</v>
      </c>
      <c r="OL105" s="302"/>
      <c r="OM105" s="196">
        <v>0</v>
      </c>
      <c r="ON105" s="302"/>
      <c r="OO105" s="302">
        <f t="shared" si="190"/>
        <v>0</v>
      </c>
      <c r="OP105" s="302">
        <f t="shared" si="191"/>
        <v>0</v>
      </c>
      <c r="OQ105" s="302"/>
      <c r="OR105" s="302"/>
      <c r="OS105" s="302">
        <f t="shared" si="120"/>
        <v>0</v>
      </c>
      <c r="OT105" s="302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/>
      <c r="AB106" s="285"/>
      <c r="AC106" s="8">
        <f t="shared" si="124"/>
        <v>0</v>
      </c>
      <c r="AD106" s="8">
        <f t="shared" si="125"/>
        <v>0</v>
      </c>
      <c r="AE106" s="71">
        <v>0</v>
      </c>
      <c r="AF106" s="71">
        <v>0</v>
      </c>
      <c r="AG106" s="71"/>
      <c r="AH106" s="71"/>
      <c r="AI106" s="122"/>
      <c r="AJ106" s="122"/>
      <c r="AK106" s="326">
        <v>50</v>
      </c>
      <c r="AL106" s="327">
        <v>15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50</v>
      </c>
      <c r="AV106" s="4">
        <f t="shared" si="109"/>
        <v>15</v>
      </c>
      <c r="AW106" s="78"/>
      <c r="AX106" s="78"/>
      <c r="AY106" s="316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5"/>
      <c r="BH106" s="296"/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8"/>
      <c r="CI106" s="91">
        <v>20.6</v>
      </c>
      <c r="CJ106" s="328">
        <v>6.5</v>
      </c>
      <c r="CK106" s="299"/>
      <c r="CL106" s="299"/>
      <c r="CM106" s="329">
        <v>5.15</v>
      </c>
      <c r="CN106" s="330">
        <v>1.5</v>
      </c>
      <c r="CO106" s="8">
        <f t="shared" si="128"/>
        <v>25.75</v>
      </c>
      <c r="CP106" s="8">
        <f t="shared" si="129"/>
        <v>8</v>
      </c>
      <c r="CQ106" s="350">
        <v>247.40625</v>
      </c>
      <c r="CR106" s="300"/>
      <c r="CS106" s="300"/>
      <c r="CT106" s="301"/>
      <c r="CU106" s="351">
        <v>18.556701030927837</v>
      </c>
      <c r="CV106" s="302"/>
      <c r="CW106" s="352">
        <v>63.814432989690722</v>
      </c>
      <c r="CX106" s="301"/>
      <c r="CY106" s="301"/>
      <c r="CZ106" s="301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31">
        <v>42.371134020618562</v>
      </c>
      <c r="DL106" s="331">
        <v>14.123711340206187</v>
      </c>
      <c r="DM106" s="78">
        <f t="shared" si="134"/>
        <v>42.371134020618562</v>
      </c>
      <c r="DN106" s="78">
        <f t="shared" si="135"/>
        <v>14.123711340206187</v>
      </c>
      <c r="DO106" s="331">
        <v>41.1</v>
      </c>
      <c r="DP106" s="331">
        <v>13.700000000000001</v>
      </c>
      <c r="DQ106" s="332"/>
      <c r="DR106" s="332"/>
      <c r="DS106" s="8"/>
      <c r="DT106" s="8"/>
      <c r="DU106" s="303"/>
      <c r="DV106" s="304"/>
      <c r="DW106" s="304"/>
      <c r="DX106" s="304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3">
        <v>40.21</v>
      </c>
      <c r="EH106" s="334">
        <v>10.0525</v>
      </c>
      <c r="EI106" s="94">
        <v>154.63917525773195</v>
      </c>
      <c r="EJ106" s="94">
        <v>38.659793814432987</v>
      </c>
      <c r="EK106" s="329">
        <v>53.608247422680414</v>
      </c>
      <c r="EL106" s="335">
        <v>13.402061855670103</v>
      </c>
      <c r="EM106" s="336"/>
      <c r="EN106" s="336"/>
      <c r="EO106" s="336"/>
      <c r="EP106" s="336"/>
      <c r="EQ106" s="8">
        <f t="shared" si="137"/>
        <v>248.45742268041238</v>
      </c>
      <c r="ER106" s="8">
        <f t="shared" si="138"/>
        <v>62.114355670103095</v>
      </c>
      <c r="ES106" s="302"/>
      <c r="ET106" s="302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3">
        <v>25</v>
      </c>
      <c r="FB106" s="337">
        <v>0</v>
      </c>
      <c r="FC106" s="114">
        <v>26</v>
      </c>
      <c r="FD106" s="330">
        <v>0</v>
      </c>
      <c r="FE106" s="8"/>
      <c r="FF106" s="8"/>
      <c r="FG106" s="306"/>
      <c r="FH106" s="307"/>
      <c r="FI106" s="8"/>
      <c r="FJ106" s="8"/>
      <c r="FK106" s="8"/>
      <c r="FL106" s="8"/>
      <c r="FM106" s="330"/>
      <c r="FN106" s="330"/>
      <c r="FO106" s="4"/>
      <c r="FP106" s="8"/>
      <c r="FQ106" s="308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9"/>
      <c r="GJ106" s="309"/>
      <c r="GK106" s="297"/>
      <c r="GL106" s="297"/>
      <c r="GM106" s="310"/>
      <c r="GN106" s="311"/>
      <c r="GO106" s="299"/>
      <c r="GP106" s="312"/>
      <c r="GQ106" s="312"/>
      <c r="GR106" s="312"/>
      <c r="GS106" s="311"/>
      <c r="GT106" s="311"/>
      <c r="GU106" s="311"/>
      <c r="GV106" s="311"/>
      <c r="GW106" s="311"/>
      <c r="GX106" s="311"/>
      <c r="GY106" s="311"/>
      <c r="GZ106" s="311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4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3.3</v>
      </c>
      <c r="HZ106" s="338">
        <v>0.82499999999999996</v>
      </c>
      <c r="IA106" s="313"/>
      <c r="IB106" s="305"/>
      <c r="IC106" s="340">
        <v>12</v>
      </c>
      <c r="ID106" s="130">
        <v>3</v>
      </c>
      <c r="IE106" s="314"/>
      <c r="IF106" s="314"/>
      <c r="IG106" s="8">
        <f t="shared" si="192"/>
        <v>15.3</v>
      </c>
      <c r="IH106" s="8">
        <f t="shared" si="151"/>
        <v>3.8250000000000002</v>
      </c>
      <c r="II106" s="8"/>
      <c r="IJ106" s="8"/>
      <c r="IK106" s="8"/>
      <c r="IL106" s="8"/>
      <c r="IM106" s="4"/>
      <c r="IN106" s="304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5"/>
      <c r="JD106" s="285"/>
      <c r="JE106" s="8">
        <f t="shared" si="152"/>
        <v>20.62</v>
      </c>
      <c r="JF106" s="8">
        <f t="shared" si="153"/>
        <v>0</v>
      </c>
      <c r="JG106" s="338">
        <v>6.5372000000000003</v>
      </c>
      <c r="JH106" s="338">
        <v>1</v>
      </c>
      <c r="JI106" s="338">
        <v>6.5373000000000001</v>
      </c>
      <c r="JJ106" s="338">
        <v>1</v>
      </c>
      <c r="JK106" s="338">
        <v>51.55</v>
      </c>
      <c r="JL106" s="338">
        <v>11</v>
      </c>
      <c r="JM106" s="91">
        <v>0</v>
      </c>
      <c r="JN106" s="338">
        <v>0</v>
      </c>
      <c r="JO106" s="91">
        <v>44.33</v>
      </c>
      <c r="JP106" s="338">
        <v>9</v>
      </c>
      <c r="JQ106" s="71">
        <v>0</v>
      </c>
      <c r="JR106" s="285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9"/>
      <c r="KP106" s="4"/>
      <c r="KQ106" s="4"/>
      <c r="KR106" s="4"/>
      <c r="KS106" s="1">
        <f t="shared" si="159"/>
        <v>0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341">
        <v>24.38</v>
      </c>
      <c r="LJ106" s="342">
        <v>0</v>
      </c>
      <c r="LK106" s="343">
        <v>24.02</v>
      </c>
      <c r="LL106" s="344">
        <v>0</v>
      </c>
      <c r="LM106" s="343">
        <v>6.6</v>
      </c>
      <c r="LN106" s="346">
        <v>0</v>
      </c>
      <c r="LO106" s="75"/>
      <c r="LP106" s="362"/>
      <c r="LQ106" s="323"/>
      <c r="LR106" s="323"/>
      <c r="LS106" s="4">
        <f t="shared" si="167"/>
        <v>55</v>
      </c>
      <c r="LT106" s="4">
        <f t="shared" si="168"/>
        <v>0</v>
      </c>
      <c r="LU106" s="324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53"/>
      <c r="MD106" s="325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47">
        <v>0</v>
      </c>
      <c r="ML106" s="92">
        <v>0</v>
      </c>
      <c r="MM106" s="114">
        <v>0</v>
      </c>
      <c r="MN106" s="348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9">
        <v>0.9</v>
      </c>
      <c r="NA106" s="4">
        <f t="shared" si="179"/>
        <v>6.65</v>
      </c>
      <c r="NB106" s="4">
        <f t="shared" si="180"/>
        <v>0.9</v>
      </c>
      <c r="NC106" s="302"/>
      <c r="ND106" s="302"/>
      <c r="NE106" s="302">
        <f t="shared" si="181"/>
        <v>0</v>
      </c>
      <c r="NF106" s="302">
        <f t="shared" si="182"/>
        <v>0</v>
      </c>
      <c r="NG106" s="302"/>
      <c r="NH106" s="302"/>
      <c r="NI106" s="302">
        <f t="shared" si="183"/>
        <v>0</v>
      </c>
      <c r="NJ106" s="302">
        <f t="shared" si="184"/>
        <v>0</v>
      </c>
      <c r="NK106" s="297"/>
      <c r="NL106" s="302"/>
      <c r="NM106" s="302">
        <f t="shared" si="185"/>
        <v>0</v>
      </c>
      <c r="NN106" s="302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61">
        <v>0</v>
      </c>
      <c r="NV106" s="361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60">
        <v>0</v>
      </c>
      <c r="OB106" s="74"/>
      <c r="OC106" s="360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2"/>
      <c r="OK106" s="354">
        <v>0</v>
      </c>
      <c r="OL106" s="302"/>
      <c r="OM106" s="196">
        <v>0</v>
      </c>
      <c r="ON106" s="302"/>
      <c r="OO106" s="302">
        <f t="shared" si="190"/>
        <v>0</v>
      </c>
      <c r="OP106" s="302">
        <f t="shared" si="191"/>
        <v>0</v>
      </c>
      <c r="OQ106" s="302"/>
      <c r="OR106" s="302"/>
      <c r="OS106" s="302">
        <f t="shared" si="120"/>
        <v>0</v>
      </c>
      <c r="OT106" s="302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100</v>
      </c>
      <c r="AL107" s="10">
        <f t="shared" si="193"/>
        <v>30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100</v>
      </c>
      <c r="AV107" s="10">
        <f t="shared" si="193"/>
        <v>30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0</v>
      </c>
      <c r="BT107" s="10">
        <f t="shared" si="195"/>
        <v>0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42.371134020618562</v>
      </c>
      <c r="DL107" s="10">
        <f t="shared" si="195"/>
        <v>14.123711340206187</v>
      </c>
      <c r="DM107" s="166">
        <f t="shared" si="195"/>
        <v>42.371134020618562</v>
      </c>
      <c r="DN107" s="166">
        <f t="shared" si="195"/>
        <v>14.123711340206187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40.21</v>
      </c>
      <c r="EH107" s="10">
        <f t="shared" si="196"/>
        <v>10.0525</v>
      </c>
      <c r="EI107" s="10">
        <f>MAX(EI11:EI106)</f>
        <v>154.63917525773195</v>
      </c>
      <c r="EJ107" s="10">
        <f>MAX(EJ11:EJ106)</f>
        <v>38.659793814432987</v>
      </c>
      <c r="EK107" s="10">
        <f>MAX(EK11:EK106)</f>
        <v>53.608247422680414</v>
      </c>
      <c r="EL107" s="10">
        <f>MAX(EL11:EL106)</f>
        <v>13.402061855670103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248.45742268041238</v>
      </c>
      <c r="ER107" s="10">
        <f t="shared" si="196"/>
        <v>62.114355670103095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36</v>
      </c>
      <c r="FB107" s="10">
        <f t="shared" si="196"/>
        <v>0</v>
      </c>
      <c r="FC107" s="10">
        <f t="shared" si="196"/>
        <v>37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3.3</v>
      </c>
      <c r="HZ107" s="10">
        <f t="shared" si="198"/>
        <v>0.82499999999999996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15.3</v>
      </c>
      <c r="IH107" s="10">
        <f t="shared" si="198"/>
        <v>3.8250000000000002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51.55</v>
      </c>
      <c r="JL107" s="10">
        <f t="shared" si="199"/>
        <v>11</v>
      </c>
      <c r="JM107" s="10">
        <f t="shared" si="199"/>
        <v>18</v>
      </c>
      <c r="JN107" s="10">
        <f t="shared" si="199"/>
        <v>4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0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0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26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0</v>
      </c>
      <c r="MB107" s="10">
        <f t="shared" si="200"/>
        <v>0</v>
      </c>
      <c r="MC107" s="10">
        <f t="shared" si="200"/>
        <v>0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0</v>
      </c>
      <c r="MK107" s="10">
        <f t="shared" si="200"/>
        <v>15.75</v>
      </c>
      <c r="ML107" s="166">
        <f t="shared" si="200"/>
        <v>0</v>
      </c>
      <c r="MM107" s="166">
        <f t="shared" si="200"/>
        <v>9.3000000000000007</v>
      </c>
      <c r="MN107" s="166">
        <f t="shared" si="200"/>
        <v>0</v>
      </c>
      <c r="MO107" s="10">
        <f t="shared" si="200"/>
        <v>25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0.9</v>
      </c>
      <c r="NA107" s="10">
        <f t="shared" si="200"/>
        <v>6.65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5.67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5.3</v>
      </c>
      <c r="OJ107" s="10">
        <f t="shared" si="203"/>
        <v>0</v>
      </c>
      <c r="OK107" s="10">
        <f t="shared" si="203"/>
        <v>1.82</v>
      </c>
      <c r="OL107" s="10">
        <f t="shared" si="203"/>
        <v>0</v>
      </c>
      <c r="OM107" s="10">
        <f t="shared" si="203"/>
        <v>1.99</v>
      </c>
      <c r="ON107" s="10">
        <f t="shared" si="203"/>
        <v>0</v>
      </c>
      <c r="OO107" s="10">
        <f t="shared" si="203"/>
        <v>7.12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0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0</v>
      </c>
      <c r="X108" s="10">
        <f t="shared" si="205"/>
        <v>0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50</v>
      </c>
      <c r="AL108" s="10">
        <f t="shared" si="205"/>
        <v>15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50</v>
      </c>
      <c r="AV108" s="10">
        <f t="shared" si="205"/>
        <v>15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147.40586597938142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229.77699999999996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30.618556701030929</v>
      </c>
      <c r="DL108" s="10">
        <f t="shared" si="207"/>
        <v>10.20618556701031</v>
      </c>
      <c r="DM108" s="166">
        <f t="shared" si="207"/>
        <v>30.618556701030929</v>
      </c>
      <c r="DN108" s="166">
        <f t="shared" si="207"/>
        <v>10.20618556701031</v>
      </c>
      <c r="DO108" s="10">
        <f t="shared" si="207"/>
        <v>29.7</v>
      </c>
      <c r="DP108" s="10">
        <f t="shared" si="207"/>
        <v>9.9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40.21</v>
      </c>
      <c r="EH108" s="10">
        <f t="shared" si="208"/>
        <v>10.0525</v>
      </c>
      <c r="EI108" s="10">
        <f>MIN(EI11:EI106)</f>
        <v>154.63917525773195</v>
      </c>
      <c r="EJ108" s="10">
        <f>MIN(EJ11:EJ106)</f>
        <v>38.659793814432987</v>
      </c>
      <c r="EK108" s="10">
        <f>MIN(EK11:EK106)</f>
        <v>53.608247422680414</v>
      </c>
      <c r="EL108" s="10">
        <f>MIN(EL11:EL106)</f>
        <v>13.402061855670103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248.45742268041238</v>
      </c>
      <c r="ER108" s="10">
        <f t="shared" si="208"/>
        <v>62.114355670103095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25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400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400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0</v>
      </c>
      <c r="HZ108" s="10">
        <f t="shared" si="210"/>
        <v>0</v>
      </c>
      <c r="IA108" s="10">
        <f t="shared" si="210"/>
        <v>0</v>
      </c>
      <c r="IB108" s="10">
        <f t="shared" si="210"/>
        <v>0</v>
      </c>
      <c r="IC108" s="10">
        <f t="shared" si="210"/>
        <v>8</v>
      </c>
      <c r="ID108" s="10">
        <f t="shared" si="210"/>
        <v>2</v>
      </c>
      <c r="IE108" s="10">
        <f t="shared" si="210"/>
        <v>0</v>
      </c>
      <c r="IF108" s="10">
        <f>MIN(IF11:IF106)</f>
        <v>0</v>
      </c>
      <c r="IG108" s="10">
        <f t="shared" si="210"/>
        <v>8</v>
      </c>
      <c r="IH108" s="10">
        <f t="shared" si="210"/>
        <v>2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51.55</v>
      </c>
      <c r="JL108" s="10">
        <f t="shared" si="211"/>
        <v>11</v>
      </c>
      <c r="JM108" s="10">
        <f t="shared" si="211"/>
        <v>0</v>
      </c>
      <c r="JN108" s="10">
        <f t="shared" si="211"/>
        <v>0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69.55</v>
      </c>
      <c r="JV108" s="10">
        <f t="shared" si="211"/>
        <v>15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24.38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29.4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0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18.472083333333291</v>
      </c>
      <c r="N109" s="10">
        <f t="shared" si="217"/>
        <v>3.6944166666666707</v>
      </c>
      <c r="O109" s="10">
        <f t="shared" si="217"/>
        <v>7.6918750000000005</v>
      </c>
      <c r="P109" s="10">
        <f t="shared" si="217"/>
        <v>1.5383750000000009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26.163958333333287</v>
      </c>
      <c r="X109" s="10">
        <f t="shared" si="217"/>
        <v>26.163958333333287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>
        <f t="shared" si="217"/>
        <v>3.75</v>
      </c>
      <c r="AF109" s="10">
        <f t="shared" si="217"/>
        <v>1.125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73.75</v>
      </c>
      <c r="AL109" s="10">
        <f t="shared" si="217"/>
        <v>22.125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77.5</v>
      </c>
      <c r="AV109" s="10">
        <f t="shared" si="217"/>
        <v>23.25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 t="e">
        <f t="shared" si="217"/>
        <v>#DIV/0!</v>
      </c>
      <c r="BF109" s="10" t="e">
        <f t="shared" si="217"/>
        <v>#DIV/0!</v>
      </c>
      <c r="BG109" s="10" t="e">
        <f t="shared" si="217"/>
        <v>#DIV/0!</v>
      </c>
      <c r="BH109" s="10" t="e">
        <f t="shared" si="217"/>
        <v>#DIV/0!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0</v>
      </c>
      <c r="BT109" s="10">
        <f t="shared" si="219"/>
        <v>0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242.19789266537796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324.56902668599611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41.503436426116885</v>
      </c>
      <c r="DL109" s="10">
        <f t="shared" si="219"/>
        <v>13.834478808705628</v>
      </c>
      <c r="DM109" s="166">
        <f t="shared" si="219"/>
        <v>41.503436426116885</v>
      </c>
      <c r="DN109" s="166">
        <f t="shared" si="219"/>
        <v>13.834478808705628</v>
      </c>
      <c r="DO109" s="10">
        <f t="shared" si="219"/>
        <v>40.258333333333283</v>
      </c>
      <c r="DP109" s="10">
        <f t="shared" si="219"/>
        <v>13.419444444444464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40.210000000000029</v>
      </c>
      <c r="EH109" s="10">
        <f t="shared" si="220"/>
        <v>10.052500000000007</v>
      </c>
      <c r="EI109" s="10">
        <f>AVERAGE(EI11:EI106)</f>
        <v>154.63917525773238</v>
      </c>
      <c r="EJ109" s="10">
        <f>AVERAGE(EJ11:EJ106)</f>
        <v>38.659793814433094</v>
      </c>
      <c r="EK109" s="10">
        <f>AVERAGE(EK11:EK106)</f>
        <v>53.608247422680478</v>
      </c>
      <c r="EL109" s="10">
        <f>AVERAGE(EL11:EL106)</f>
        <v>13.402061855670119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248.4574226804119</v>
      </c>
      <c r="ER109" s="10">
        <f t="shared" si="220"/>
        <v>62.114355670102974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29.541666666666668</v>
      </c>
      <c r="FB109" s="10">
        <f t="shared" si="220"/>
        <v>0</v>
      </c>
      <c r="FC109" s="10">
        <f t="shared" si="220"/>
        <v>18.25</v>
      </c>
      <c r="FD109" s="10">
        <f t="shared" si="220"/>
        <v>0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442.96875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442.96875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3.1625000000000054</v>
      </c>
      <c r="HZ109" s="10">
        <f t="shared" si="222"/>
        <v>0.79062500000000135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11.833333333333334</v>
      </c>
      <c r="ID109" s="10">
        <f t="shared" si="222"/>
        <v>2.9583333333333335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14.995833333333309</v>
      </c>
      <c r="IH109" s="10">
        <f t="shared" si="222"/>
        <v>3.7489583333333272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5.0859270833333303</v>
      </c>
      <c r="JH109" s="10">
        <f t="shared" si="223"/>
        <v>0.80208333333333337</v>
      </c>
      <c r="JI109" s="10">
        <f t="shared" si="223"/>
        <v>5.0859781250000031</v>
      </c>
      <c r="JJ109" s="10">
        <f t="shared" si="223"/>
        <v>0.80208333333333337</v>
      </c>
      <c r="JK109" s="10">
        <f t="shared" si="223"/>
        <v>51.55000000000009</v>
      </c>
      <c r="JL109" s="10">
        <f t="shared" si="223"/>
        <v>11</v>
      </c>
      <c r="JM109" s="10">
        <f t="shared" si="223"/>
        <v>10.5</v>
      </c>
      <c r="JN109" s="10">
        <f t="shared" si="223"/>
        <v>2.3333333333333335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90.692738541666714</v>
      </c>
      <c r="JV109" s="10">
        <f t="shared" si="223"/>
        <v>18.6875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 t="e">
        <f t="shared" si="223"/>
        <v>#DIV/0!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0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24.795000000000034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4.9720000000000057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47.558250000000015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 t="e">
        <f t="shared" si="224"/>
        <v>#DIV/0!</v>
      </c>
      <c r="MB109" s="10" t="e">
        <f t="shared" si="224"/>
        <v>#DIV/0!</v>
      </c>
      <c r="MC109" s="10" t="e">
        <f t="shared" si="224"/>
        <v>#DIV/0!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0</v>
      </c>
      <c r="MJ109" s="10">
        <f t="shared" si="224"/>
        <v>0</v>
      </c>
      <c r="MK109" s="10">
        <f t="shared" si="224"/>
        <v>4.7395937499999983</v>
      </c>
      <c r="ML109" s="166">
        <f t="shared" si="224"/>
        <v>0</v>
      </c>
      <c r="MM109" s="166">
        <f t="shared" si="224"/>
        <v>2.9436354166666665</v>
      </c>
      <c r="MN109" s="166">
        <f t="shared" si="224"/>
        <v>0</v>
      </c>
      <c r="MO109" s="10">
        <f t="shared" si="224"/>
        <v>7.6832291666666697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>
        <f t="shared" si="224"/>
        <v>0.22499999999999995</v>
      </c>
      <c r="NA109" s="10">
        <f t="shared" si="224"/>
        <v>1.6625000000000008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1.679270833333333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0" t="e">
        <f t="shared" si="224"/>
        <v>#DIV/0!</v>
      </c>
      <c r="NU109" s="10">
        <f t="shared" ref="NU109:NV109" si="225">AVERAGE(NU11:NU106)</f>
        <v>0.91479166666666656</v>
      </c>
      <c r="NV109" s="10" t="e">
        <f t="shared" si="225"/>
        <v>#DIV/0!</v>
      </c>
      <c r="NW109" s="10">
        <f t="shared" si="224"/>
        <v>2.5940624999999979</v>
      </c>
      <c r="NX109" s="10">
        <f t="shared" si="224"/>
        <v>0</v>
      </c>
      <c r="NY109" s="10">
        <f t="shared" si="224"/>
        <v>4.4989583333333334</v>
      </c>
      <c r="NZ109" s="10" t="e">
        <f t="shared" si="224"/>
        <v>#DIV/0!</v>
      </c>
      <c r="OA109" s="10">
        <f t="shared" si="224"/>
        <v>1.6835416666666658</v>
      </c>
      <c r="OB109" s="10" t="e">
        <f t="shared" si="224"/>
        <v>#DIV/0!</v>
      </c>
      <c r="OC109" s="10">
        <f t="shared" si="224"/>
        <v>0.72197916666666639</v>
      </c>
      <c r="OD109" s="10" t="e">
        <f t="shared" si="224"/>
        <v>#DIV/0!</v>
      </c>
      <c r="OE109" s="10">
        <f t="shared" ref="OE109:OF109" si="226">AVERAGE(OE11:OE106)</f>
        <v>0.36062499999999997</v>
      </c>
      <c r="OF109" s="10" t="e">
        <f t="shared" si="226"/>
        <v>#DIV/0!</v>
      </c>
      <c r="OG109" s="10">
        <f t="shared" si="224"/>
        <v>7.2651041666666698</v>
      </c>
      <c r="OH109" s="10">
        <f t="shared" si="224"/>
        <v>0</v>
      </c>
      <c r="OI109" s="10">
        <f t="shared" ref="OI109:OP109" si="227">AVERAGE(OI11:OI106)</f>
        <v>1.6791666666666674</v>
      </c>
      <c r="OJ109" s="10" t="e">
        <f t="shared" si="227"/>
        <v>#DIV/0!</v>
      </c>
      <c r="OK109" s="10">
        <f t="shared" si="227"/>
        <v>0.57697916666666671</v>
      </c>
      <c r="OL109" s="10" t="e">
        <f t="shared" si="227"/>
        <v>#DIV/0!</v>
      </c>
      <c r="OM109" s="10">
        <f t="shared" si="227"/>
        <v>0.62947916666666681</v>
      </c>
      <c r="ON109" s="10" t="e">
        <f t="shared" si="227"/>
        <v>#DIV/0!</v>
      </c>
      <c r="OO109" s="10">
        <f t="shared" si="227"/>
        <v>2.2561458333333335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8"/>
      <c r="AY110" s="319"/>
    </row>
    <row r="111" spans="1:410" ht="12.75" customHeight="1" thickBot="1"/>
    <row r="112" spans="1:410" ht="21.75" customHeight="1">
      <c r="K112" s="433" t="s">
        <v>136</v>
      </c>
      <c r="L112" s="434"/>
      <c r="M112" s="434"/>
      <c r="N112" s="434"/>
      <c r="O112" s="434"/>
      <c r="P112" s="434"/>
      <c r="Q112" s="434"/>
      <c r="R112" s="434"/>
      <c r="S112" s="434"/>
      <c r="T112" s="434"/>
      <c r="U112" s="434"/>
      <c r="V112" s="434"/>
      <c r="W112" s="434"/>
      <c r="X112" s="434"/>
      <c r="Y112" s="434"/>
      <c r="Z112" s="434"/>
      <c r="AA112" s="434"/>
      <c r="AB112" s="434"/>
      <c r="AC112" s="434"/>
      <c r="AD112" s="435"/>
      <c r="AE112" s="320"/>
      <c r="AF112" s="320"/>
      <c r="AG112" s="320"/>
      <c r="AH112" s="320"/>
    </row>
    <row r="113" spans="11:34" ht="21.75" customHeight="1">
      <c r="K113" s="430" t="s">
        <v>179</v>
      </c>
      <c r="L113" s="430"/>
      <c r="M113" s="430"/>
      <c r="N113" s="430"/>
      <c r="O113" s="430"/>
      <c r="P113" s="431"/>
      <c r="Q113" s="431"/>
      <c r="R113" s="431"/>
      <c r="S113" s="431"/>
      <c r="T113" s="431"/>
      <c r="U113" s="431"/>
      <c r="V113" s="5"/>
      <c r="W113" s="432" t="s">
        <v>180</v>
      </c>
      <c r="X113" s="432"/>
      <c r="Y113" s="432"/>
      <c r="Z113" s="432"/>
      <c r="AA113" s="432"/>
      <c r="AB113" s="432"/>
      <c r="AC113" s="432"/>
      <c r="AD113" s="432"/>
      <c r="AE113" s="15"/>
      <c r="AF113" s="15"/>
      <c r="AG113" s="15"/>
      <c r="AH113" s="15"/>
    </row>
  </sheetData>
  <mergeCells count="257"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CA1" colorId="8" zoomScale="98" zoomScaleNormal="98" workbookViewId="0">
      <pane ySplit="11" topLeftCell="A57" activePane="bottomLeft" state="frozen"/>
      <selection pane="bottomLeft" activeCell="CO8" sqref="CO8:CT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95">
        <f>'CGP SCHEDULE'!$AG$5</f>
        <v>0.98958333333333337</v>
      </c>
      <c r="S4" s="495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96" t="str">
        <f>'CGP SCHEDULE'!AG7</f>
        <v>Revision-4</v>
      </c>
      <c r="U6" s="496"/>
      <c r="V6" s="496"/>
      <c r="W6" s="496"/>
      <c r="X6" s="496"/>
      <c r="Y6" s="496"/>
      <c r="Z6" s="496"/>
      <c r="AA6" s="496"/>
      <c r="AB6" s="496"/>
      <c r="AC6" s="496"/>
      <c r="AD6" s="496"/>
      <c r="AE6" s="496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03.08.2026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  <c r="KP7" s="173"/>
      <c r="KQ7" s="173"/>
      <c r="KR7" s="173"/>
      <c r="KS7" s="173"/>
    </row>
    <row r="8" spans="1:305" s="357" customFormat="1" ht="54.75" customHeight="1">
      <c r="A8" s="356" t="s">
        <v>31</v>
      </c>
      <c r="B8" s="356" t="s">
        <v>32</v>
      </c>
      <c r="C8" s="497" t="s">
        <v>21</v>
      </c>
      <c r="D8" s="494"/>
      <c r="E8" s="494"/>
      <c r="F8" s="494"/>
      <c r="G8" s="494"/>
      <c r="H8" s="494"/>
      <c r="I8" s="497" t="s">
        <v>172</v>
      </c>
      <c r="J8" s="494"/>
      <c r="K8" s="494"/>
      <c r="L8" s="494"/>
      <c r="M8" s="494"/>
      <c r="N8" s="494"/>
      <c r="O8" s="497" t="s">
        <v>238</v>
      </c>
      <c r="P8" s="494"/>
      <c r="Q8" s="494"/>
      <c r="R8" s="494"/>
      <c r="S8" s="494"/>
      <c r="T8" s="494"/>
      <c r="U8" s="497" t="s">
        <v>269</v>
      </c>
      <c r="V8" s="494"/>
      <c r="W8" s="494"/>
      <c r="X8" s="494"/>
      <c r="Y8" s="494"/>
      <c r="Z8" s="494"/>
      <c r="AA8" s="497" t="s">
        <v>1</v>
      </c>
      <c r="AB8" s="494"/>
      <c r="AC8" s="494"/>
      <c r="AD8" s="494"/>
      <c r="AE8" s="494"/>
      <c r="AF8" s="494"/>
      <c r="AG8" s="494" t="s">
        <v>184</v>
      </c>
      <c r="AH8" s="494"/>
      <c r="AI8" s="494"/>
      <c r="AJ8" s="494"/>
      <c r="AK8" s="494"/>
      <c r="AL8" s="494"/>
      <c r="AM8" s="497" t="s">
        <v>191</v>
      </c>
      <c r="AN8" s="497"/>
      <c r="AO8" s="497"/>
      <c r="AP8" s="497"/>
      <c r="AQ8" s="497"/>
      <c r="AR8" s="497"/>
      <c r="AS8" s="501" t="s">
        <v>2</v>
      </c>
      <c r="AT8" s="499"/>
      <c r="AU8" s="499"/>
      <c r="AV8" s="499"/>
      <c r="AW8" s="499"/>
      <c r="AX8" s="502"/>
      <c r="AY8" s="497" t="s">
        <v>18</v>
      </c>
      <c r="AZ8" s="494"/>
      <c r="BA8" s="494"/>
      <c r="BB8" s="494"/>
      <c r="BC8" s="494"/>
      <c r="BD8" s="494"/>
      <c r="BE8" s="497" t="s">
        <v>3</v>
      </c>
      <c r="BF8" s="494"/>
      <c r="BG8" s="494"/>
      <c r="BH8" s="494"/>
      <c r="BI8" s="494"/>
      <c r="BJ8" s="494"/>
      <c r="BK8" s="497" t="s">
        <v>4</v>
      </c>
      <c r="BL8" s="494"/>
      <c r="BM8" s="494"/>
      <c r="BN8" s="494"/>
      <c r="BO8" s="494"/>
      <c r="BP8" s="494"/>
      <c r="BQ8" s="497" t="s">
        <v>6</v>
      </c>
      <c r="BR8" s="494"/>
      <c r="BS8" s="494"/>
      <c r="BT8" s="494"/>
      <c r="BU8" s="494"/>
      <c r="BV8" s="494"/>
      <c r="BW8" s="494" t="s">
        <v>170</v>
      </c>
      <c r="BX8" s="494"/>
      <c r="BY8" s="494"/>
      <c r="BZ8" s="494"/>
      <c r="CA8" s="494"/>
      <c r="CB8" s="494"/>
      <c r="CC8" s="494" t="s">
        <v>176</v>
      </c>
      <c r="CD8" s="494"/>
      <c r="CE8" s="494"/>
      <c r="CF8" s="494"/>
      <c r="CG8" s="494"/>
      <c r="CH8" s="494"/>
      <c r="CI8" s="497" t="s">
        <v>9</v>
      </c>
      <c r="CJ8" s="494"/>
      <c r="CK8" s="494"/>
      <c r="CL8" s="494"/>
      <c r="CM8" s="494"/>
      <c r="CN8" s="494"/>
      <c r="CO8" s="497" t="s">
        <v>12</v>
      </c>
      <c r="CP8" s="494"/>
      <c r="CQ8" s="494"/>
      <c r="CR8" s="494"/>
      <c r="CS8" s="494"/>
      <c r="CT8" s="494"/>
      <c r="CU8" s="497" t="s">
        <v>217</v>
      </c>
      <c r="CV8" s="494"/>
      <c r="CW8" s="494"/>
      <c r="CX8" s="494"/>
      <c r="CY8" s="494"/>
      <c r="CZ8" s="494"/>
      <c r="DA8" s="497" t="s">
        <v>183</v>
      </c>
      <c r="DB8" s="494"/>
      <c r="DC8" s="494"/>
      <c r="DD8" s="494"/>
      <c r="DE8" s="494"/>
      <c r="DF8" s="494"/>
      <c r="DG8" s="497" t="s">
        <v>192</v>
      </c>
      <c r="DH8" s="494"/>
      <c r="DI8" s="494"/>
      <c r="DJ8" s="494"/>
      <c r="DK8" s="494"/>
      <c r="DL8" s="494"/>
      <c r="DM8" s="497" t="s">
        <v>15</v>
      </c>
      <c r="DN8" s="494"/>
      <c r="DO8" s="494"/>
      <c r="DP8" s="494"/>
      <c r="DQ8" s="494"/>
      <c r="DR8" s="494"/>
      <c r="DS8" s="497" t="s">
        <v>143</v>
      </c>
      <c r="DT8" s="497"/>
      <c r="DU8" s="497"/>
      <c r="DV8" s="497"/>
      <c r="DW8" s="497"/>
      <c r="DX8" s="497"/>
      <c r="DY8" s="498" t="s">
        <v>185</v>
      </c>
      <c r="DZ8" s="499"/>
      <c r="EA8" s="499"/>
      <c r="EB8" s="499"/>
      <c r="EC8" s="499"/>
      <c r="ED8" s="500"/>
      <c r="EE8" s="497" t="s">
        <v>189</v>
      </c>
      <c r="EF8" s="494"/>
      <c r="EG8" s="494"/>
      <c r="EH8" s="494"/>
      <c r="EI8" s="494"/>
      <c r="EJ8" s="494"/>
      <c r="EK8" s="503" t="s">
        <v>175</v>
      </c>
      <c r="EL8" s="504"/>
      <c r="EM8" s="504"/>
      <c r="EN8" s="504"/>
      <c r="EO8" s="504"/>
      <c r="EP8" s="504"/>
      <c r="EQ8" s="503" t="s">
        <v>19</v>
      </c>
      <c r="ER8" s="504"/>
      <c r="ES8" s="504"/>
      <c r="ET8" s="504"/>
      <c r="EU8" s="504"/>
      <c r="EV8" s="504"/>
      <c r="EW8" s="503" t="s">
        <v>200</v>
      </c>
      <c r="EX8" s="504"/>
      <c r="EY8" s="504"/>
      <c r="EZ8" s="504"/>
      <c r="FA8" s="504"/>
      <c r="FB8" s="504"/>
      <c r="FC8" s="497" t="s">
        <v>204</v>
      </c>
      <c r="FD8" s="494"/>
      <c r="FE8" s="494"/>
      <c r="FF8" s="494"/>
      <c r="FG8" s="494"/>
      <c r="FH8" s="494"/>
      <c r="FI8" s="497" t="s">
        <v>210</v>
      </c>
      <c r="FJ8" s="494"/>
      <c r="FK8" s="494"/>
      <c r="FL8" s="494"/>
      <c r="FM8" s="494"/>
      <c r="FN8" s="494"/>
      <c r="FO8" s="497" t="s">
        <v>214</v>
      </c>
      <c r="FP8" s="494"/>
      <c r="FQ8" s="494"/>
      <c r="FR8" s="494"/>
      <c r="FS8" s="494"/>
      <c r="FT8" s="494"/>
      <c r="FU8" s="497" t="s">
        <v>208</v>
      </c>
      <c r="FV8" s="494"/>
      <c r="FW8" s="494"/>
      <c r="FX8" s="494"/>
      <c r="FY8" s="494"/>
      <c r="FZ8" s="494"/>
      <c r="GA8" s="497" t="s">
        <v>213</v>
      </c>
      <c r="GB8" s="494"/>
      <c r="GC8" s="494"/>
      <c r="GD8" s="494"/>
      <c r="GE8" s="494"/>
      <c r="GF8" s="494"/>
      <c r="GG8" s="497" t="s">
        <v>226</v>
      </c>
      <c r="GH8" s="494"/>
      <c r="GI8" s="494"/>
      <c r="GJ8" s="494"/>
      <c r="GK8" s="494"/>
      <c r="GL8" s="494"/>
      <c r="GM8" s="497" t="s">
        <v>227</v>
      </c>
      <c r="GN8" s="494"/>
      <c r="GO8" s="494"/>
      <c r="GP8" s="494"/>
      <c r="GQ8" s="494"/>
      <c r="GR8" s="494"/>
      <c r="GS8" s="497" t="s">
        <v>229</v>
      </c>
      <c r="GT8" s="497"/>
      <c r="GU8" s="497"/>
      <c r="GV8" s="497"/>
      <c r="GW8" s="497"/>
      <c r="GX8" s="497"/>
      <c r="GY8" s="497" t="s">
        <v>232</v>
      </c>
      <c r="GZ8" s="497"/>
      <c r="HA8" s="497"/>
      <c r="HB8" s="497"/>
      <c r="HC8" s="497"/>
      <c r="HD8" s="497"/>
      <c r="HE8" s="497" t="s">
        <v>234</v>
      </c>
      <c r="HF8" s="497"/>
      <c r="HG8" s="497"/>
      <c r="HH8" s="497"/>
      <c r="HI8" s="497"/>
      <c r="HJ8" s="497"/>
      <c r="HK8" s="497" t="s">
        <v>250</v>
      </c>
      <c r="HL8" s="497"/>
      <c r="HM8" s="497"/>
      <c r="HN8" s="497"/>
      <c r="HO8" s="497"/>
      <c r="HP8" s="497"/>
      <c r="HQ8" s="497" t="s">
        <v>249</v>
      </c>
      <c r="HR8" s="497"/>
      <c r="HS8" s="497"/>
      <c r="HT8" s="497"/>
      <c r="HU8" s="497"/>
      <c r="HV8" s="497"/>
      <c r="HW8" s="497" t="s">
        <v>276</v>
      </c>
      <c r="HX8" s="497"/>
      <c r="HY8" s="497"/>
      <c r="HZ8" s="497"/>
      <c r="IA8" s="497"/>
      <c r="IB8" s="497"/>
      <c r="IC8" s="497" t="s">
        <v>274</v>
      </c>
      <c r="ID8" s="494"/>
      <c r="IE8" s="494"/>
      <c r="IF8" s="494"/>
      <c r="IG8" s="497" t="s">
        <v>230</v>
      </c>
      <c r="IH8" s="494"/>
      <c r="II8" s="494"/>
      <c r="IJ8" s="494"/>
      <c r="IK8" s="497" t="s">
        <v>284</v>
      </c>
      <c r="IL8" s="494"/>
      <c r="IM8" s="494"/>
      <c r="IN8" s="494"/>
      <c r="IO8" s="497" t="s">
        <v>286</v>
      </c>
      <c r="IP8" s="497"/>
      <c r="IQ8" s="497"/>
      <c r="IR8" s="497"/>
      <c r="IS8" s="497" t="s">
        <v>364</v>
      </c>
      <c r="IT8" s="497"/>
      <c r="IU8" s="497"/>
      <c r="IV8" s="497"/>
      <c r="IW8" s="497" t="s">
        <v>330</v>
      </c>
      <c r="IX8" s="497"/>
      <c r="IY8" s="497"/>
      <c r="IZ8" s="497"/>
      <c r="JA8" s="497" t="s">
        <v>340</v>
      </c>
      <c r="JB8" s="497"/>
      <c r="JC8" s="497"/>
      <c r="JD8" s="497"/>
      <c r="JE8" s="494" t="s">
        <v>370</v>
      </c>
      <c r="JF8" s="494"/>
      <c r="JG8" s="494"/>
      <c r="JH8" s="494"/>
    </row>
    <row r="9" spans="1:305" s="128" customFormat="1" ht="55.5" customHeight="1">
      <c r="A9" s="89"/>
      <c r="B9" s="89"/>
      <c r="C9" s="387" t="s">
        <v>162</v>
      </c>
      <c r="D9" s="387"/>
      <c r="E9" s="402" t="s">
        <v>195</v>
      </c>
      <c r="F9" s="402"/>
      <c r="G9" s="387" t="s">
        <v>163</v>
      </c>
      <c r="H9" s="387"/>
      <c r="I9" s="387" t="s">
        <v>162</v>
      </c>
      <c r="J9" s="387"/>
      <c r="K9" s="402" t="s">
        <v>195</v>
      </c>
      <c r="L9" s="402"/>
      <c r="M9" s="387" t="s">
        <v>163</v>
      </c>
      <c r="N9" s="387"/>
      <c r="O9" s="387" t="s">
        <v>162</v>
      </c>
      <c r="P9" s="387"/>
      <c r="Q9" s="402" t="s">
        <v>195</v>
      </c>
      <c r="R9" s="402"/>
      <c r="S9" s="387" t="s">
        <v>163</v>
      </c>
      <c r="T9" s="387"/>
      <c r="U9" s="387" t="s">
        <v>162</v>
      </c>
      <c r="V9" s="387"/>
      <c r="W9" s="402" t="s">
        <v>195</v>
      </c>
      <c r="X9" s="402"/>
      <c r="Y9" s="387" t="s">
        <v>163</v>
      </c>
      <c r="Z9" s="387"/>
      <c r="AA9" s="387" t="s">
        <v>162</v>
      </c>
      <c r="AB9" s="387"/>
      <c r="AC9" s="402" t="s">
        <v>195</v>
      </c>
      <c r="AD9" s="402"/>
      <c r="AE9" s="387" t="s">
        <v>163</v>
      </c>
      <c r="AF9" s="387"/>
      <c r="AG9" s="387" t="s">
        <v>162</v>
      </c>
      <c r="AH9" s="387"/>
      <c r="AI9" s="402" t="s">
        <v>195</v>
      </c>
      <c r="AJ9" s="402"/>
      <c r="AK9" s="387" t="s">
        <v>163</v>
      </c>
      <c r="AL9" s="387"/>
      <c r="AM9" s="387" t="s">
        <v>162</v>
      </c>
      <c r="AN9" s="387"/>
      <c r="AO9" s="402" t="s">
        <v>195</v>
      </c>
      <c r="AP9" s="402"/>
      <c r="AQ9" s="387" t="s">
        <v>163</v>
      </c>
      <c r="AR9" s="387"/>
      <c r="AS9" s="394" t="s">
        <v>162</v>
      </c>
      <c r="AT9" s="395"/>
      <c r="AU9" s="390" t="s">
        <v>195</v>
      </c>
      <c r="AV9" s="392"/>
      <c r="AW9" s="394" t="s">
        <v>163</v>
      </c>
      <c r="AX9" s="395"/>
      <c r="AY9" s="387" t="s">
        <v>162</v>
      </c>
      <c r="AZ9" s="387"/>
      <c r="BA9" s="402" t="s">
        <v>195</v>
      </c>
      <c r="BB9" s="402"/>
      <c r="BC9" s="387" t="s">
        <v>163</v>
      </c>
      <c r="BD9" s="387"/>
      <c r="BE9" s="387" t="s">
        <v>162</v>
      </c>
      <c r="BF9" s="387"/>
      <c r="BG9" s="402" t="s">
        <v>195</v>
      </c>
      <c r="BH9" s="402"/>
      <c r="BI9" s="387" t="s">
        <v>163</v>
      </c>
      <c r="BJ9" s="387"/>
      <c r="BK9" s="387" t="s">
        <v>162</v>
      </c>
      <c r="BL9" s="387"/>
      <c r="BM9" s="402" t="s">
        <v>195</v>
      </c>
      <c r="BN9" s="402"/>
      <c r="BO9" s="387" t="s">
        <v>163</v>
      </c>
      <c r="BP9" s="387"/>
      <c r="BQ9" s="387" t="s">
        <v>162</v>
      </c>
      <c r="BR9" s="387"/>
      <c r="BS9" s="402" t="s">
        <v>195</v>
      </c>
      <c r="BT9" s="402"/>
      <c r="BU9" s="387" t="s">
        <v>163</v>
      </c>
      <c r="BV9" s="387"/>
      <c r="BW9" s="387" t="s">
        <v>162</v>
      </c>
      <c r="BX9" s="387"/>
      <c r="BY9" s="402" t="s">
        <v>195</v>
      </c>
      <c r="BZ9" s="402"/>
      <c r="CA9" s="387" t="s">
        <v>163</v>
      </c>
      <c r="CB9" s="387"/>
      <c r="CC9" s="387" t="s">
        <v>162</v>
      </c>
      <c r="CD9" s="387"/>
      <c r="CE9" s="402" t="s">
        <v>195</v>
      </c>
      <c r="CF9" s="402"/>
      <c r="CG9" s="387" t="s">
        <v>163</v>
      </c>
      <c r="CH9" s="387"/>
      <c r="CI9" s="387" t="s">
        <v>162</v>
      </c>
      <c r="CJ9" s="387"/>
      <c r="CK9" s="402" t="s">
        <v>195</v>
      </c>
      <c r="CL9" s="402"/>
      <c r="CM9" s="387" t="s">
        <v>163</v>
      </c>
      <c r="CN9" s="387"/>
      <c r="CO9" s="387" t="s">
        <v>162</v>
      </c>
      <c r="CP9" s="387"/>
      <c r="CQ9" s="402" t="s">
        <v>195</v>
      </c>
      <c r="CR9" s="402"/>
      <c r="CS9" s="387" t="s">
        <v>163</v>
      </c>
      <c r="CT9" s="387"/>
      <c r="CU9" s="387" t="s">
        <v>162</v>
      </c>
      <c r="CV9" s="387"/>
      <c r="CW9" s="402" t="s">
        <v>195</v>
      </c>
      <c r="CX9" s="402"/>
      <c r="CY9" s="387" t="s">
        <v>163</v>
      </c>
      <c r="CZ9" s="387"/>
      <c r="DA9" s="387" t="s">
        <v>162</v>
      </c>
      <c r="DB9" s="387"/>
      <c r="DC9" s="402" t="s">
        <v>195</v>
      </c>
      <c r="DD9" s="402"/>
      <c r="DE9" s="387" t="s">
        <v>163</v>
      </c>
      <c r="DF9" s="387"/>
      <c r="DG9" s="387" t="s">
        <v>162</v>
      </c>
      <c r="DH9" s="387"/>
      <c r="DI9" s="402" t="s">
        <v>195</v>
      </c>
      <c r="DJ9" s="402"/>
      <c r="DK9" s="387" t="s">
        <v>163</v>
      </c>
      <c r="DL9" s="387"/>
      <c r="DM9" s="387" t="s">
        <v>162</v>
      </c>
      <c r="DN9" s="387"/>
      <c r="DO9" s="402" t="s">
        <v>195</v>
      </c>
      <c r="DP9" s="402"/>
      <c r="DQ9" s="387" t="s">
        <v>163</v>
      </c>
      <c r="DR9" s="387"/>
      <c r="DS9" s="387" t="s">
        <v>162</v>
      </c>
      <c r="DT9" s="387"/>
      <c r="DU9" s="402" t="s">
        <v>195</v>
      </c>
      <c r="DV9" s="402"/>
      <c r="DW9" s="387" t="s">
        <v>163</v>
      </c>
      <c r="DX9" s="387"/>
      <c r="DY9" s="412" t="s">
        <v>162</v>
      </c>
      <c r="DZ9" s="413"/>
      <c r="EA9" s="410" t="s">
        <v>195</v>
      </c>
      <c r="EB9" s="411"/>
      <c r="EC9" s="412" t="s">
        <v>163</v>
      </c>
      <c r="ED9" s="413"/>
      <c r="EE9" s="387" t="s">
        <v>162</v>
      </c>
      <c r="EF9" s="387"/>
      <c r="EG9" s="402" t="s">
        <v>195</v>
      </c>
      <c r="EH9" s="402"/>
      <c r="EI9" s="387" t="s">
        <v>163</v>
      </c>
      <c r="EJ9" s="387"/>
      <c r="EK9" s="387" t="s">
        <v>162</v>
      </c>
      <c r="EL9" s="387"/>
      <c r="EM9" s="402" t="s">
        <v>195</v>
      </c>
      <c r="EN9" s="402"/>
      <c r="EO9" s="387" t="s">
        <v>163</v>
      </c>
      <c r="EP9" s="387"/>
      <c r="EQ9" s="387" t="s">
        <v>162</v>
      </c>
      <c r="ER9" s="387"/>
      <c r="ES9" s="402" t="s">
        <v>195</v>
      </c>
      <c r="ET9" s="402"/>
      <c r="EU9" s="387" t="s">
        <v>163</v>
      </c>
      <c r="EV9" s="387"/>
      <c r="EW9" s="387" t="s">
        <v>162</v>
      </c>
      <c r="EX9" s="387"/>
      <c r="EY9" s="402" t="s">
        <v>195</v>
      </c>
      <c r="EZ9" s="402"/>
      <c r="FA9" s="387" t="s">
        <v>163</v>
      </c>
      <c r="FB9" s="387"/>
      <c r="FC9" s="387" t="s">
        <v>162</v>
      </c>
      <c r="FD9" s="387"/>
      <c r="FE9" s="402" t="s">
        <v>195</v>
      </c>
      <c r="FF9" s="402"/>
      <c r="FG9" s="387" t="s">
        <v>163</v>
      </c>
      <c r="FH9" s="387"/>
      <c r="FI9" s="387" t="s">
        <v>162</v>
      </c>
      <c r="FJ9" s="387"/>
      <c r="FK9" s="402" t="s">
        <v>291</v>
      </c>
      <c r="FL9" s="402"/>
      <c r="FM9" s="387" t="s">
        <v>163</v>
      </c>
      <c r="FN9" s="387"/>
      <c r="FO9" s="387" t="s">
        <v>162</v>
      </c>
      <c r="FP9" s="387"/>
      <c r="FQ9" s="402" t="s">
        <v>195</v>
      </c>
      <c r="FR9" s="402"/>
      <c r="FS9" s="387" t="s">
        <v>163</v>
      </c>
      <c r="FT9" s="387"/>
      <c r="FU9" s="387" t="s">
        <v>162</v>
      </c>
      <c r="FV9" s="387"/>
      <c r="FW9" s="402" t="s">
        <v>195</v>
      </c>
      <c r="FX9" s="402"/>
      <c r="FY9" s="387" t="s">
        <v>163</v>
      </c>
      <c r="FZ9" s="387"/>
      <c r="GA9" s="387" t="s">
        <v>162</v>
      </c>
      <c r="GB9" s="387"/>
      <c r="GC9" s="402" t="s">
        <v>195</v>
      </c>
      <c r="GD9" s="402"/>
      <c r="GE9" s="387" t="s">
        <v>163</v>
      </c>
      <c r="GF9" s="387"/>
      <c r="GG9" s="387" t="s">
        <v>162</v>
      </c>
      <c r="GH9" s="387"/>
      <c r="GI9" s="402" t="s">
        <v>195</v>
      </c>
      <c r="GJ9" s="402"/>
      <c r="GK9" s="387" t="s">
        <v>163</v>
      </c>
      <c r="GL9" s="387"/>
      <c r="GM9" s="387" t="s">
        <v>162</v>
      </c>
      <c r="GN9" s="387"/>
      <c r="GO9" s="402" t="s">
        <v>195</v>
      </c>
      <c r="GP9" s="402"/>
      <c r="GQ9" s="387" t="s">
        <v>163</v>
      </c>
      <c r="GR9" s="387"/>
      <c r="GS9" s="387" t="s">
        <v>162</v>
      </c>
      <c r="GT9" s="387"/>
      <c r="GU9" s="402" t="s">
        <v>195</v>
      </c>
      <c r="GV9" s="402"/>
      <c r="GW9" s="387" t="s">
        <v>163</v>
      </c>
      <c r="GX9" s="387"/>
      <c r="GY9" s="387" t="s">
        <v>162</v>
      </c>
      <c r="GZ9" s="387"/>
      <c r="HA9" s="402" t="s">
        <v>195</v>
      </c>
      <c r="HB9" s="402"/>
      <c r="HC9" s="387" t="s">
        <v>163</v>
      </c>
      <c r="HD9" s="387"/>
      <c r="HE9" s="387" t="s">
        <v>162</v>
      </c>
      <c r="HF9" s="387"/>
      <c r="HG9" s="402" t="s">
        <v>195</v>
      </c>
      <c r="HH9" s="402"/>
      <c r="HI9" s="387" t="s">
        <v>163</v>
      </c>
      <c r="HJ9" s="387"/>
      <c r="HK9" s="387" t="s">
        <v>162</v>
      </c>
      <c r="HL9" s="387"/>
      <c r="HM9" s="402" t="s">
        <v>195</v>
      </c>
      <c r="HN9" s="402"/>
      <c r="HO9" s="387" t="s">
        <v>163</v>
      </c>
      <c r="HP9" s="387"/>
      <c r="HQ9" s="387" t="s">
        <v>162</v>
      </c>
      <c r="HR9" s="387"/>
      <c r="HS9" s="402" t="s">
        <v>195</v>
      </c>
      <c r="HT9" s="402"/>
      <c r="HU9" s="387" t="s">
        <v>163</v>
      </c>
      <c r="HV9" s="387"/>
      <c r="HW9" s="387" t="s">
        <v>162</v>
      </c>
      <c r="HX9" s="387"/>
      <c r="HY9" s="402" t="s">
        <v>195</v>
      </c>
      <c r="HZ9" s="402"/>
      <c r="IA9" s="387" t="s">
        <v>163</v>
      </c>
      <c r="IB9" s="387"/>
      <c r="IC9" s="387" t="s">
        <v>162</v>
      </c>
      <c r="ID9" s="387"/>
      <c r="IE9" s="387" t="s">
        <v>163</v>
      </c>
      <c r="IF9" s="387"/>
      <c r="IG9" s="387" t="s">
        <v>162</v>
      </c>
      <c r="IH9" s="387"/>
      <c r="II9" s="387" t="s">
        <v>163</v>
      </c>
      <c r="IJ9" s="387"/>
      <c r="IK9" s="387" t="s">
        <v>162</v>
      </c>
      <c r="IL9" s="387"/>
      <c r="IM9" s="387" t="s">
        <v>163</v>
      </c>
      <c r="IN9" s="387"/>
      <c r="IO9" s="387" t="s">
        <v>162</v>
      </c>
      <c r="IP9" s="387"/>
      <c r="IQ9" s="387" t="s">
        <v>163</v>
      </c>
      <c r="IR9" s="387"/>
      <c r="IS9" s="387" t="s">
        <v>162</v>
      </c>
      <c r="IT9" s="387"/>
      <c r="IU9" s="387" t="s">
        <v>163</v>
      </c>
      <c r="IV9" s="387"/>
      <c r="IW9" s="387" t="s">
        <v>162</v>
      </c>
      <c r="IX9" s="387"/>
      <c r="IY9" s="387" t="s">
        <v>163</v>
      </c>
      <c r="IZ9" s="387"/>
      <c r="JA9" s="387" t="s">
        <v>162</v>
      </c>
      <c r="JB9" s="387"/>
      <c r="JC9" s="387" t="s">
        <v>163</v>
      </c>
      <c r="JD9" s="387"/>
      <c r="JE9" s="403" t="s">
        <v>162</v>
      </c>
      <c r="JF9" s="404"/>
      <c r="JG9" s="403" t="s">
        <v>163</v>
      </c>
      <c r="JH9" s="404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>
        <v>0</v>
      </c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13.4</v>
      </c>
      <c r="AT11" s="136"/>
      <c r="AU11" s="75"/>
      <c r="AV11" s="71"/>
      <c r="AW11" s="71">
        <f>AS11+AU11</f>
        <v>13.4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19.48</v>
      </c>
      <c r="CP11" s="71"/>
      <c r="CQ11" s="71"/>
      <c r="CR11" s="71"/>
      <c r="CS11" s="71">
        <f>CO11+CQ11</f>
        <v>19.48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>
        <v>0</v>
      </c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13.4</v>
      </c>
      <c r="AT12" s="136"/>
      <c r="AU12" s="75"/>
      <c r="AV12" s="71"/>
      <c r="AW12" s="71">
        <f t="shared" ref="AW12:AW75" si="14">AS12+AU12</f>
        <v>13.4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19.48</v>
      </c>
      <c r="CP12" s="71"/>
      <c r="CQ12" s="71"/>
      <c r="CR12" s="71"/>
      <c r="CS12" s="71">
        <f t="shared" ref="CS12:CS43" si="29">CO12+CQ12</f>
        <v>19.48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>
        <v>0</v>
      </c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13.4</v>
      </c>
      <c r="AT13" s="136"/>
      <c r="AU13" s="75"/>
      <c r="AV13" s="71"/>
      <c r="AW13" s="71">
        <f t="shared" si="14"/>
        <v>13.4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19.48</v>
      </c>
      <c r="CP13" s="71"/>
      <c r="CQ13" s="71"/>
      <c r="CR13" s="71"/>
      <c r="CS13" s="71">
        <f t="shared" si="29"/>
        <v>19.48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>
        <v>0</v>
      </c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13.4</v>
      </c>
      <c r="AT14" s="136"/>
      <c r="AU14" s="75"/>
      <c r="AV14" s="71"/>
      <c r="AW14" s="71">
        <f t="shared" si="14"/>
        <v>13.4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19.48</v>
      </c>
      <c r="CP14" s="71"/>
      <c r="CQ14" s="71"/>
      <c r="CR14" s="71"/>
      <c r="CS14" s="71">
        <f t="shared" si="29"/>
        <v>19.48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>
        <v>0</v>
      </c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19.48</v>
      </c>
      <c r="CP15" s="71"/>
      <c r="CQ15" s="71"/>
      <c r="CR15" s="71"/>
      <c r="CS15" s="71">
        <f t="shared" si="29"/>
        <v>19.48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>
        <v>0</v>
      </c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19.48</v>
      </c>
      <c r="CP16" s="71"/>
      <c r="CQ16" s="71"/>
      <c r="CR16" s="71"/>
      <c r="CS16" s="71">
        <f t="shared" si="29"/>
        <v>19.48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>
        <v>0</v>
      </c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19.48</v>
      </c>
      <c r="CP17" s="71"/>
      <c r="CQ17" s="71"/>
      <c r="CR17" s="71"/>
      <c r="CS17" s="71">
        <f t="shared" si="29"/>
        <v>19.48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>
        <v>0</v>
      </c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19.48</v>
      </c>
      <c r="CP18" s="71"/>
      <c r="CQ18" s="71"/>
      <c r="CR18" s="71"/>
      <c r="CS18" s="71">
        <f t="shared" si="29"/>
        <v>19.48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>
        <v>0</v>
      </c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19.48</v>
      </c>
      <c r="CP19" s="71"/>
      <c r="CQ19" s="71"/>
      <c r="CR19" s="71"/>
      <c r="CS19" s="71">
        <f t="shared" si="29"/>
        <v>19.48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>
        <v>0</v>
      </c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19.48</v>
      </c>
      <c r="CP20" s="71"/>
      <c r="CQ20" s="71"/>
      <c r="CR20" s="71"/>
      <c r="CS20" s="71">
        <f t="shared" si="29"/>
        <v>19.48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>
        <v>0</v>
      </c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19.48</v>
      </c>
      <c r="CP21" s="71"/>
      <c r="CQ21" s="71"/>
      <c r="CR21" s="71"/>
      <c r="CS21" s="71">
        <f t="shared" si="29"/>
        <v>19.48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>
        <v>0</v>
      </c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19.48</v>
      </c>
      <c r="CP22" s="71"/>
      <c r="CQ22" s="71"/>
      <c r="CR22" s="71"/>
      <c r="CS22" s="71">
        <f t="shared" si="29"/>
        <v>19.48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>
        <v>0</v>
      </c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19.48</v>
      </c>
      <c r="CP23" s="71"/>
      <c r="CQ23" s="71"/>
      <c r="CR23" s="71"/>
      <c r="CS23" s="71">
        <f t="shared" si="29"/>
        <v>19.48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>
        <v>0</v>
      </c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19.48</v>
      </c>
      <c r="CP24" s="71"/>
      <c r="CQ24" s="71"/>
      <c r="CR24" s="71"/>
      <c r="CS24" s="71">
        <f t="shared" si="29"/>
        <v>19.48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>
        <v>0</v>
      </c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19.48</v>
      </c>
      <c r="CP25" s="71"/>
      <c r="CQ25" s="71"/>
      <c r="CR25" s="71"/>
      <c r="CS25" s="71">
        <f t="shared" si="29"/>
        <v>19.48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>
        <v>0</v>
      </c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19.48</v>
      </c>
      <c r="CP26" s="71"/>
      <c r="CQ26" s="71"/>
      <c r="CR26" s="71"/>
      <c r="CS26" s="71">
        <f t="shared" si="29"/>
        <v>19.48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>
        <v>0</v>
      </c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19.48</v>
      </c>
      <c r="CP27" s="71"/>
      <c r="CQ27" s="71"/>
      <c r="CR27" s="71"/>
      <c r="CS27" s="71">
        <f t="shared" si="29"/>
        <v>19.48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>
        <v>0</v>
      </c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19.48</v>
      </c>
      <c r="CP28" s="71"/>
      <c r="CQ28" s="71"/>
      <c r="CR28" s="71"/>
      <c r="CS28" s="71">
        <f t="shared" si="29"/>
        <v>19.48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>
        <v>0</v>
      </c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19.48</v>
      </c>
      <c r="CP29" s="71"/>
      <c r="CQ29" s="71"/>
      <c r="CR29" s="71"/>
      <c r="CS29" s="71">
        <f t="shared" si="29"/>
        <v>19.48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>
        <v>0</v>
      </c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19.48</v>
      </c>
      <c r="CP30" s="71"/>
      <c r="CQ30" s="71"/>
      <c r="CR30" s="71"/>
      <c r="CS30" s="71">
        <f t="shared" si="29"/>
        <v>19.48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>
        <v>0</v>
      </c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19.48</v>
      </c>
      <c r="CP31" s="71"/>
      <c r="CQ31" s="71"/>
      <c r="CR31" s="71"/>
      <c r="CS31" s="71">
        <f t="shared" si="29"/>
        <v>19.48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>
        <v>0</v>
      </c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19.48</v>
      </c>
      <c r="CP32" s="71"/>
      <c r="CQ32" s="71"/>
      <c r="CR32" s="71"/>
      <c r="CS32" s="71">
        <f t="shared" si="29"/>
        <v>19.48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>
        <v>0</v>
      </c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19.48</v>
      </c>
      <c r="CP33" s="71"/>
      <c r="CQ33" s="71"/>
      <c r="CR33" s="71"/>
      <c r="CS33" s="71">
        <f t="shared" si="29"/>
        <v>19.48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>
        <v>0</v>
      </c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19.48</v>
      </c>
      <c r="CP34" s="71"/>
      <c r="CQ34" s="71"/>
      <c r="CR34" s="71"/>
      <c r="CS34" s="71">
        <f t="shared" si="29"/>
        <v>19.48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>
        <v>0</v>
      </c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19.48</v>
      </c>
      <c r="CP35" s="71"/>
      <c r="CQ35" s="71"/>
      <c r="CR35" s="71"/>
      <c r="CS35" s="71">
        <f t="shared" si="29"/>
        <v>19.48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>
        <v>0</v>
      </c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19.48</v>
      </c>
      <c r="CP36" s="71"/>
      <c r="CQ36" s="71"/>
      <c r="CR36" s="71"/>
      <c r="CS36" s="71">
        <f t="shared" si="29"/>
        <v>19.48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>
        <v>0</v>
      </c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19.48</v>
      </c>
      <c r="CP37" s="71"/>
      <c r="CQ37" s="71"/>
      <c r="CR37" s="71"/>
      <c r="CS37" s="71">
        <f t="shared" si="29"/>
        <v>19.48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>
        <v>0</v>
      </c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19.48</v>
      </c>
      <c r="CP38" s="71"/>
      <c r="CQ38" s="71"/>
      <c r="CR38" s="71"/>
      <c r="CS38" s="71">
        <f t="shared" si="29"/>
        <v>19.48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>
        <v>0</v>
      </c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19.48</v>
      </c>
      <c r="CP39" s="71"/>
      <c r="CQ39" s="71"/>
      <c r="CR39" s="71"/>
      <c r="CS39" s="71">
        <f t="shared" si="29"/>
        <v>19.48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>
        <v>0</v>
      </c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19.48</v>
      </c>
      <c r="CP40" s="71"/>
      <c r="CQ40" s="71"/>
      <c r="CR40" s="71"/>
      <c r="CS40" s="71">
        <f t="shared" si="29"/>
        <v>19.48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>
        <v>0</v>
      </c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19.48</v>
      </c>
      <c r="CP41" s="71"/>
      <c r="CQ41" s="71"/>
      <c r="CR41" s="71"/>
      <c r="CS41" s="71">
        <f t="shared" si="29"/>
        <v>19.48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>
        <v>0</v>
      </c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19.48</v>
      </c>
      <c r="CP42" s="71"/>
      <c r="CQ42" s="71"/>
      <c r="CR42" s="71"/>
      <c r="CS42" s="71">
        <f t="shared" si="29"/>
        <v>19.48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>
        <v>0</v>
      </c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9.2799999999999994</v>
      </c>
      <c r="CP43" s="71"/>
      <c r="CQ43" s="71"/>
      <c r="CR43" s="71"/>
      <c r="CS43" s="71">
        <f t="shared" si="29"/>
        <v>9.2799999999999994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25.77</v>
      </c>
      <c r="EX43" s="71"/>
      <c r="EY43" s="71"/>
      <c r="EZ43" s="71"/>
      <c r="FA43" s="71">
        <f t="shared" si="49"/>
        <v>25.77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>
        <v>0</v>
      </c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9.2799999999999994</v>
      </c>
      <c r="CP44" s="71"/>
      <c r="CQ44" s="71"/>
      <c r="CR44" s="71"/>
      <c r="CS44" s="71">
        <f t="shared" ref="CS44:CS75" si="93">CO44+CQ44</f>
        <v>9.2799999999999994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25.77</v>
      </c>
      <c r="EX44" s="71"/>
      <c r="EY44" s="71"/>
      <c r="EZ44" s="71"/>
      <c r="FA44" s="71">
        <f t="shared" si="49"/>
        <v>25.77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>
        <v>0</v>
      </c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9.2799999999999994</v>
      </c>
      <c r="CP45" s="71"/>
      <c r="CQ45" s="71"/>
      <c r="CR45" s="71"/>
      <c r="CS45" s="71">
        <f t="shared" si="93"/>
        <v>9.2799999999999994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25.77</v>
      </c>
      <c r="EX45" s="71"/>
      <c r="EY45" s="71"/>
      <c r="EZ45" s="71"/>
      <c r="FA45" s="71">
        <f t="shared" si="49"/>
        <v>25.77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>
        <v>0</v>
      </c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9.2799999999999994</v>
      </c>
      <c r="CP46" s="71"/>
      <c r="CQ46" s="71"/>
      <c r="CR46" s="71"/>
      <c r="CS46" s="71">
        <f t="shared" si="93"/>
        <v>9.2799999999999994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25.77</v>
      </c>
      <c r="EX46" s="71"/>
      <c r="EY46" s="71"/>
      <c r="EZ46" s="71"/>
      <c r="FA46" s="71">
        <f t="shared" si="49"/>
        <v>25.77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>
        <v>0</v>
      </c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9.2799999999999994</v>
      </c>
      <c r="CP47" s="71"/>
      <c r="CQ47" s="71"/>
      <c r="CR47" s="71"/>
      <c r="CS47" s="71">
        <f t="shared" si="93"/>
        <v>9.2799999999999994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>
        <v>0</v>
      </c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9.2799999999999994</v>
      </c>
      <c r="CP48" s="71"/>
      <c r="CQ48" s="71"/>
      <c r="CR48" s="71"/>
      <c r="CS48" s="71">
        <f t="shared" si="93"/>
        <v>9.2799999999999994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>
        <v>0</v>
      </c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9.2799999999999994</v>
      </c>
      <c r="CP49" s="71"/>
      <c r="CQ49" s="71"/>
      <c r="CR49" s="71"/>
      <c r="CS49" s="71">
        <f t="shared" si="93"/>
        <v>9.2799999999999994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>
        <v>0</v>
      </c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9.2799999999999994</v>
      </c>
      <c r="CP50" s="71"/>
      <c r="CQ50" s="71"/>
      <c r="CR50" s="71"/>
      <c r="CS50" s="71">
        <f t="shared" si="93"/>
        <v>9.2799999999999994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6.66</v>
      </c>
      <c r="IP50" s="140"/>
      <c r="IQ50" s="136">
        <f t="shared" si="79"/>
        <v>6.66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>
        <v>0</v>
      </c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8.25</v>
      </c>
      <c r="CP51" s="71"/>
      <c r="CQ51" s="71"/>
      <c r="CR51" s="71"/>
      <c r="CS51" s="71">
        <f t="shared" si="93"/>
        <v>8.25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6.66</v>
      </c>
      <c r="IP51" s="140"/>
      <c r="IQ51" s="136">
        <f t="shared" si="79"/>
        <v>6.66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>
        <v>0</v>
      </c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8.25</v>
      </c>
      <c r="CP52" s="71"/>
      <c r="CQ52" s="71"/>
      <c r="CR52" s="71"/>
      <c r="CS52" s="71">
        <f t="shared" si="93"/>
        <v>8.25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6.66</v>
      </c>
      <c r="IP52" s="140"/>
      <c r="IQ52" s="136">
        <f t="shared" si="79"/>
        <v>6.66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>
        <v>0</v>
      </c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8.25</v>
      </c>
      <c r="CP53" s="71"/>
      <c r="CQ53" s="71"/>
      <c r="CR53" s="71"/>
      <c r="CS53" s="71">
        <f t="shared" si="93"/>
        <v>8.25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6.66</v>
      </c>
      <c r="IP53" s="140"/>
      <c r="IQ53" s="136">
        <f t="shared" si="79"/>
        <v>6.66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>
        <v>0</v>
      </c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8.25</v>
      </c>
      <c r="CP54" s="71"/>
      <c r="CQ54" s="71"/>
      <c r="CR54" s="71"/>
      <c r="CS54" s="71">
        <f t="shared" si="93"/>
        <v>8.25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0.56999999999999995</v>
      </c>
      <c r="IP54" s="140"/>
      <c r="IQ54" s="136">
        <f t="shared" si="79"/>
        <v>0.56999999999999995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>
        <v>0</v>
      </c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8.25</v>
      </c>
      <c r="CP55" s="71"/>
      <c r="CQ55" s="71"/>
      <c r="CR55" s="71"/>
      <c r="CS55" s="71">
        <f t="shared" si="93"/>
        <v>8.25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>
        <v>0</v>
      </c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8.25</v>
      </c>
      <c r="CP56" s="71"/>
      <c r="CQ56" s="71"/>
      <c r="CR56" s="71"/>
      <c r="CS56" s="71">
        <f t="shared" si="93"/>
        <v>8.25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>
        <v>0</v>
      </c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8.25</v>
      </c>
      <c r="CP57" s="71"/>
      <c r="CQ57" s="71"/>
      <c r="CR57" s="71"/>
      <c r="CS57" s="71">
        <f t="shared" si="93"/>
        <v>8.25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>
        <v>0</v>
      </c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8.25</v>
      </c>
      <c r="CP58" s="71"/>
      <c r="CQ58" s="71"/>
      <c r="CR58" s="71"/>
      <c r="CS58" s="71">
        <f t="shared" si="93"/>
        <v>8.25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>
        <v>0</v>
      </c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8.25</v>
      </c>
      <c r="CP59" s="71"/>
      <c r="CQ59" s="71"/>
      <c r="CR59" s="71"/>
      <c r="CS59" s="71">
        <f t="shared" si="93"/>
        <v>8.25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>
        <v>0</v>
      </c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8.25</v>
      </c>
      <c r="CP60" s="71"/>
      <c r="CQ60" s="71"/>
      <c r="CR60" s="71"/>
      <c r="CS60" s="71">
        <f t="shared" si="93"/>
        <v>8.25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>
        <v>0</v>
      </c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8.25</v>
      </c>
      <c r="CP61" s="71"/>
      <c r="CQ61" s="71"/>
      <c r="CR61" s="71"/>
      <c r="CS61" s="71">
        <f t="shared" si="93"/>
        <v>8.25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>
        <v>0</v>
      </c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8.25</v>
      </c>
      <c r="CP62" s="71"/>
      <c r="CQ62" s="71"/>
      <c r="CR62" s="71"/>
      <c r="CS62" s="71">
        <f t="shared" si="93"/>
        <v>8.25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>
        <v>0</v>
      </c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8.25</v>
      </c>
      <c r="CP63" s="71"/>
      <c r="CQ63" s="71"/>
      <c r="CR63" s="71"/>
      <c r="CS63" s="71">
        <f t="shared" si="93"/>
        <v>8.25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>
        <v>0</v>
      </c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8.25</v>
      </c>
      <c r="CP64" s="71"/>
      <c r="CQ64" s="71"/>
      <c r="CR64" s="71"/>
      <c r="CS64" s="71">
        <f t="shared" si="93"/>
        <v>8.25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>
        <v>0</v>
      </c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8.25</v>
      </c>
      <c r="CP65" s="71"/>
      <c r="CQ65" s="71"/>
      <c r="CR65" s="71"/>
      <c r="CS65" s="71">
        <f t="shared" si="93"/>
        <v>8.25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>
        <v>0</v>
      </c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8.25</v>
      </c>
      <c r="CP66" s="71"/>
      <c r="CQ66" s="71"/>
      <c r="CR66" s="71"/>
      <c r="CS66" s="71">
        <f t="shared" si="93"/>
        <v>8.25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>
        <v>0</v>
      </c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8.25</v>
      </c>
      <c r="CP67" s="71"/>
      <c r="CQ67" s="71"/>
      <c r="CR67" s="71"/>
      <c r="CS67" s="71">
        <f t="shared" si="93"/>
        <v>8.25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>
        <v>0</v>
      </c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8.25</v>
      </c>
      <c r="CP68" s="71"/>
      <c r="CQ68" s="71"/>
      <c r="CR68" s="71"/>
      <c r="CS68" s="71">
        <f t="shared" si="93"/>
        <v>8.25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6.37</v>
      </c>
      <c r="IP68" s="140"/>
      <c r="IQ68" s="136">
        <f t="shared" si="79"/>
        <v>6.37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>
        <v>0</v>
      </c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8.25</v>
      </c>
      <c r="CP69" s="71"/>
      <c r="CQ69" s="71"/>
      <c r="CR69" s="71"/>
      <c r="CS69" s="71">
        <f t="shared" si="93"/>
        <v>8.25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6.66</v>
      </c>
      <c r="IP69" s="140"/>
      <c r="IQ69" s="136">
        <f t="shared" si="79"/>
        <v>6.66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>
        <v>0</v>
      </c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8.25</v>
      </c>
      <c r="CP70" s="71"/>
      <c r="CQ70" s="71"/>
      <c r="CR70" s="71"/>
      <c r="CS70" s="71">
        <f t="shared" si="93"/>
        <v>8.25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6.66</v>
      </c>
      <c r="IP70" s="140"/>
      <c r="IQ70" s="136">
        <f t="shared" si="79"/>
        <v>6.66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>
        <v>0</v>
      </c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8.25</v>
      </c>
      <c r="CP71" s="71"/>
      <c r="CQ71" s="71"/>
      <c r="CR71" s="71"/>
      <c r="CS71" s="71">
        <f t="shared" si="93"/>
        <v>8.25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6.66</v>
      </c>
      <c r="IP71" s="140"/>
      <c r="IQ71" s="136">
        <f t="shared" si="79"/>
        <v>6.66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>
        <v>0</v>
      </c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8.25</v>
      </c>
      <c r="CP72" s="71"/>
      <c r="CQ72" s="71"/>
      <c r="CR72" s="71"/>
      <c r="CS72" s="71">
        <f t="shared" si="93"/>
        <v>8.25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>
        <v>0</v>
      </c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8.25</v>
      </c>
      <c r="CP73" s="71"/>
      <c r="CQ73" s="71"/>
      <c r="CR73" s="71"/>
      <c r="CS73" s="71">
        <f t="shared" si="93"/>
        <v>8.25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>
        <v>0</v>
      </c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8.25</v>
      </c>
      <c r="CP74" s="71"/>
      <c r="CQ74" s="71"/>
      <c r="CR74" s="71"/>
      <c r="CS74" s="71">
        <f t="shared" si="93"/>
        <v>8.25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>
        <v>0</v>
      </c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8.25</v>
      </c>
      <c r="CP75" s="71"/>
      <c r="CQ75" s="71"/>
      <c r="CR75" s="71"/>
      <c r="CS75" s="71">
        <f t="shared" si="93"/>
        <v>8.25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>
        <v>0</v>
      </c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3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>
        <v>0</v>
      </c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6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1.44</v>
      </c>
      <c r="CD76" s="75"/>
      <c r="CE76" s="95"/>
      <c r="CF76" s="95"/>
      <c r="CG76" s="71">
        <f t="shared" ref="CG76:CG106" si="122">CC76+CE76</f>
        <v>1.44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8.25</v>
      </c>
      <c r="CP76" s="71"/>
      <c r="CQ76" s="71"/>
      <c r="CR76" s="71"/>
      <c r="CS76" s="71">
        <f t="shared" ref="CS76:CS106" si="126">CO76+CQ76</f>
        <v>8.25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25.77</v>
      </c>
      <c r="EX76" s="71"/>
      <c r="EY76" s="71"/>
      <c r="EZ76" s="71"/>
      <c r="FA76" s="71">
        <f t="shared" ref="FA76:FA106" si="146">EW76+EY76</f>
        <v>25.77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6.66</v>
      </c>
      <c r="IP76" s="140"/>
      <c r="IQ76" s="136">
        <f t="shared" ref="IQ76:IQ106" si="176">IO76</f>
        <v>6.66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>
        <v>0</v>
      </c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3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>
        <v>0</v>
      </c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6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1.44</v>
      </c>
      <c r="CD77" s="75"/>
      <c r="CE77" s="95"/>
      <c r="CF77" s="95"/>
      <c r="CG77" s="71">
        <f t="shared" si="122"/>
        <v>1.44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8.25</v>
      </c>
      <c r="CP77" s="71"/>
      <c r="CQ77" s="71"/>
      <c r="CR77" s="71"/>
      <c r="CS77" s="71">
        <f t="shared" si="126"/>
        <v>8.25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25.77</v>
      </c>
      <c r="EX77" s="71"/>
      <c r="EY77" s="71"/>
      <c r="EZ77" s="71"/>
      <c r="FA77" s="71">
        <f t="shared" si="146"/>
        <v>25.77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6.66</v>
      </c>
      <c r="IP77" s="140"/>
      <c r="IQ77" s="136">
        <f t="shared" si="176"/>
        <v>6.66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>
        <v>0</v>
      </c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3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>
        <v>0</v>
      </c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6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1.44</v>
      </c>
      <c r="CD78" s="75"/>
      <c r="CE78" s="95"/>
      <c r="CF78" s="95"/>
      <c r="CG78" s="71">
        <f t="shared" si="122"/>
        <v>1.44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8.25</v>
      </c>
      <c r="CP78" s="71"/>
      <c r="CQ78" s="71"/>
      <c r="CR78" s="71"/>
      <c r="CS78" s="71">
        <f t="shared" si="126"/>
        <v>8.25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25.77</v>
      </c>
      <c r="EX78" s="71"/>
      <c r="EY78" s="71"/>
      <c r="EZ78" s="71"/>
      <c r="FA78" s="71">
        <f t="shared" si="146"/>
        <v>25.77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6.66</v>
      </c>
      <c r="IP78" s="140"/>
      <c r="IQ78" s="136">
        <f t="shared" si="176"/>
        <v>6.66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>
        <v>0</v>
      </c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3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>
        <v>0</v>
      </c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6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1.24</v>
      </c>
      <c r="CD79" s="75"/>
      <c r="CE79" s="95"/>
      <c r="CF79" s="95"/>
      <c r="CG79" s="71">
        <f t="shared" si="122"/>
        <v>1.24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8.25</v>
      </c>
      <c r="CP79" s="71"/>
      <c r="CQ79" s="71"/>
      <c r="CR79" s="71"/>
      <c r="CS79" s="71">
        <f t="shared" si="126"/>
        <v>8.25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25.77</v>
      </c>
      <c r="EX79" s="71"/>
      <c r="EY79" s="71"/>
      <c r="EZ79" s="71"/>
      <c r="FA79" s="71">
        <f t="shared" si="146"/>
        <v>25.77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6.66</v>
      </c>
      <c r="IP79" s="140"/>
      <c r="IQ79" s="136">
        <f t="shared" si="176"/>
        <v>6.66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>
        <v>0</v>
      </c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3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>
        <v>0</v>
      </c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6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1.24</v>
      </c>
      <c r="CD80" s="75"/>
      <c r="CE80" s="95"/>
      <c r="CF80" s="95"/>
      <c r="CG80" s="71">
        <f t="shared" si="122"/>
        <v>1.24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8.25</v>
      </c>
      <c r="CP80" s="71"/>
      <c r="CQ80" s="71"/>
      <c r="CR80" s="71"/>
      <c r="CS80" s="71">
        <f t="shared" si="126"/>
        <v>8.25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25.77</v>
      </c>
      <c r="EX80" s="71"/>
      <c r="EY80" s="71"/>
      <c r="EZ80" s="71"/>
      <c r="FA80" s="71">
        <f t="shared" si="146"/>
        <v>25.77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6.66</v>
      </c>
      <c r="IP80" s="140"/>
      <c r="IQ80" s="136">
        <f t="shared" si="176"/>
        <v>6.66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>
        <v>0</v>
      </c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3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>
        <v>0</v>
      </c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6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1.24</v>
      </c>
      <c r="CD81" s="75"/>
      <c r="CE81" s="95"/>
      <c r="CF81" s="95"/>
      <c r="CG81" s="71">
        <f t="shared" si="122"/>
        <v>1.24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8.25</v>
      </c>
      <c r="CP81" s="71"/>
      <c r="CQ81" s="71"/>
      <c r="CR81" s="71"/>
      <c r="CS81" s="71">
        <f t="shared" si="126"/>
        <v>8.25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25.77</v>
      </c>
      <c r="EX81" s="71"/>
      <c r="EY81" s="71"/>
      <c r="EZ81" s="71"/>
      <c r="FA81" s="71">
        <f t="shared" si="146"/>
        <v>25.77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6.66</v>
      </c>
      <c r="IP81" s="140"/>
      <c r="IQ81" s="136">
        <f t="shared" si="176"/>
        <v>6.66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>
        <v>0</v>
      </c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3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>
        <v>0</v>
      </c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6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1.24</v>
      </c>
      <c r="CD82" s="75"/>
      <c r="CE82" s="95"/>
      <c r="CF82" s="95"/>
      <c r="CG82" s="71">
        <f t="shared" si="122"/>
        <v>1.24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8.25</v>
      </c>
      <c r="CP82" s="71"/>
      <c r="CQ82" s="71"/>
      <c r="CR82" s="71"/>
      <c r="CS82" s="71">
        <f t="shared" si="126"/>
        <v>8.25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25.77</v>
      </c>
      <c r="EX82" s="71"/>
      <c r="EY82" s="71"/>
      <c r="EZ82" s="71"/>
      <c r="FA82" s="71">
        <f t="shared" si="146"/>
        <v>25.77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6.66</v>
      </c>
      <c r="IP82" s="140"/>
      <c r="IQ82" s="136">
        <f t="shared" si="176"/>
        <v>6.66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>
        <v>0</v>
      </c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3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>
        <v>0</v>
      </c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6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1.24</v>
      </c>
      <c r="CD83" s="75"/>
      <c r="CE83" s="95"/>
      <c r="CF83" s="95"/>
      <c r="CG83" s="71">
        <f t="shared" si="122"/>
        <v>1.24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18.45</v>
      </c>
      <c r="CP83" s="71"/>
      <c r="CQ83" s="71"/>
      <c r="CR83" s="71"/>
      <c r="CS83" s="71">
        <f t="shared" si="126"/>
        <v>18.45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4.12</v>
      </c>
      <c r="DB83" s="113"/>
      <c r="DC83" s="71"/>
      <c r="DD83" s="71"/>
      <c r="DE83" s="71">
        <f t="shared" si="130"/>
        <v>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25.77</v>
      </c>
      <c r="EX83" s="71"/>
      <c r="EY83" s="71"/>
      <c r="EZ83" s="71"/>
      <c r="FA83" s="71">
        <f t="shared" si="146"/>
        <v>25.77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>
        <v>0</v>
      </c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3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>
        <v>0</v>
      </c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6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1.24</v>
      </c>
      <c r="CD84" s="75"/>
      <c r="CE84" s="95"/>
      <c r="CF84" s="95"/>
      <c r="CG84" s="71">
        <f t="shared" si="122"/>
        <v>1.24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18.45</v>
      </c>
      <c r="CP84" s="71"/>
      <c r="CQ84" s="71"/>
      <c r="CR84" s="71"/>
      <c r="CS84" s="71">
        <f t="shared" si="126"/>
        <v>18.45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4.12</v>
      </c>
      <c r="DB84" s="113"/>
      <c r="DC84" s="71"/>
      <c r="DD84" s="71"/>
      <c r="DE84" s="71">
        <f t="shared" si="130"/>
        <v>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25.77</v>
      </c>
      <c r="EX84" s="71"/>
      <c r="EY84" s="71"/>
      <c r="EZ84" s="71"/>
      <c r="FA84" s="71">
        <f t="shared" si="146"/>
        <v>25.77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>
        <v>30</v>
      </c>
      <c r="V85" s="71"/>
      <c r="W85" s="75"/>
      <c r="X85" s="75"/>
      <c r="Y85" s="71">
        <f t="shared" si="102"/>
        <v>30</v>
      </c>
      <c r="Z85" s="71">
        <f t="shared" si="103"/>
        <v>0</v>
      </c>
      <c r="AA85" s="71"/>
      <c r="AB85" s="142"/>
      <c r="AC85" s="193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>
        <v>0</v>
      </c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6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1.24</v>
      </c>
      <c r="CD85" s="75"/>
      <c r="CE85" s="95"/>
      <c r="CF85" s="95"/>
      <c r="CG85" s="71">
        <f t="shared" si="122"/>
        <v>1.24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18.45</v>
      </c>
      <c r="CP85" s="71"/>
      <c r="CQ85" s="71"/>
      <c r="CR85" s="71"/>
      <c r="CS85" s="71">
        <f t="shared" si="126"/>
        <v>18.45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4.12</v>
      </c>
      <c r="DB85" s="113"/>
      <c r="DC85" s="71"/>
      <c r="DD85" s="71"/>
      <c r="DE85" s="71">
        <f t="shared" si="130"/>
        <v>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25.77</v>
      </c>
      <c r="EX85" s="71"/>
      <c r="EY85" s="71"/>
      <c r="EZ85" s="71"/>
      <c r="FA85" s="71">
        <f t="shared" si="146"/>
        <v>25.77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>
        <v>30</v>
      </c>
      <c r="V86" s="71"/>
      <c r="W86" s="75"/>
      <c r="X86" s="75"/>
      <c r="Y86" s="71">
        <f t="shared" si="102"/>
        <v>30</v>
      </c>
      <c r="Z86" s="71">
        <f t="shared" si="103"/>
        <v>0</v>
      </c>
      <c r="AA86" s="71"/>
      <c r="AB86" s="142"/>
      <c r="AC86" s="193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>
        <v>0</v>
      </c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6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1.24</v>
      </c>
      <c r="CD86" s="75"/>
      <c r="CE86" s="95"/>
      <c r="CF86" s="95"/>
      <c r="CG86" s="71">
        <f t="shared" si="122"/>
        <v>1.24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18.45</v>
      </c>
      <c r="CP86" s="71"/>
      <c r="CQ86" s="71"/>
      <c r="CR86" s="71"/>
      <c r="CS86" s="71">
        <f t="shared" si="126"/>
        <v>18.45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4.12</v>
      </c>
      <c r="DB86" s="113"/>
      <c r="DC86" s="71"/>
      <c r="DD86" s="71"/>
      <c r="DE86" s="71">
        <f t="shared" si="130"/>
        <v>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25.77</v>
      </c>
      <c r="EX86" s="71"/>
      <c r="EY86" s="71"/>
      <c r="EZ86" s="71"/>
      <c r="FA86" s="71">
        <f t="shared" si="146"/>
        <v>25.77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>
        <v>30</v>
      </c>
      <c r="V87" s="71"/>
      <c r="W87" s="75"/>
      <c r="X87" s="75"/>
      <c r="Y87" s="71">
        <f t="shared" si="102"/>
        <v>30</v>
      </c>
      <c r="Z87" s="71">
        <f t="shared" si="103"/>
        <v>0</v>
      </c>
      <c r="AA87" s="71"/>
      <c r="AB87" s="142"/>
      <c r="AC87" s="193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>
        <v>13.4</v>
      </c>
      <c r="AT87" s="136"/>
      <c r="AU87" s="75"/>
      <c r="AV87" s="71"/>
      <c r="AW87" s="71">
        <f t="shared" si="110"/>
        <v>13.4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6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1.24</v>
      </c>
      <c r="CD87" s="75"/>
      <c r="CE87" s="95"/>
      <c r="CF87" s="95"/>
      <c r="CG87" s="71">
        <f t="shared" si="122"/>
        <v>1.24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18.45</v>
      </c>
      <c r="CP87" s="71"/>
      <c r="CQ87" s="71"/>
      <c r="CR87" s="71"/>
      <c r="CS87" s="71">
        <f t="shared" si="126"/>
        <v>18.45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4.12</v>
      </c>
      <c r="DB87" s="113"/>
      <c r="DC87" s="71"/>
      <c r="DD87" s="71"/>
      <c r="DE87" s="71">
        <f t="shared" si="130"/>
        <v>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>
        <v>30</v>
      </c>
      <c r="V88" s="71"/>
      <c r="W88" s="75"/>
      <c r="X88" s="75"/>
      <c r="Y88" s="71">
        <f t="shared" si="102"/>
        <v>30</v>
      </c>
      <c r="Z88" s="71">
        <f t="shared" si="103"/>
        <v>0</v>
      </c>
      <c r="AA88" s="71"/>
      <c r="AB88" s="142"/>
      <c r="AC88" s="193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>
        <v>13.4</v>
      </c>
      <c r="AT88" s="136"/>
      <c r="AU88" s="75"/>
      <c r="AV88" s="71"/>
      <c r="AW88" s="71">
        <f t="shared" si="110"/>
        <v>13.4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6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1.24</v>
      </c>
      <c r="CD88" s="75"/>
      <c r="CE88" s="95"/>
      <c r="CF88" s="95"/>
      <c r="CG88" s="71">
        <f t="shared" si="122"/>
        <v>1.24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18.45</v>
      </c>
      <c r="CP88" s="71"/>
      <c r="CQ88" s="71"/>
      <c r="CR88" s="71"/>
      <c r="CS88" s="71">
        <f t="shared" si="126"/>
        <v>18.45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4.12</v>
      </c>
      <c r="DB88" s="113"/>
      <c r="DC88" s="71"/>
      <c r="DD88" s="71"/>
      <c r="DE88" s="71">
        <f t="shared" si="130"/>
        <v>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>
        <v>30</v>
      </c>
      <c r="V89" s="71"/>
      <c r="W89" s="75"/>
      <c r="X89" s="75"/>
      <c r="Y89" s="71">
        <f t="shared" si="102"/>
        <v>30</v>
      </c>
      <c r="Z89" s="71">
        <f t="shared" si="103"/>
        <v>0</v>
      </c>
      <c r="AA89" s="71"/>
      <c r="AB89" s="142"/>
      <c r="AC89" s="193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>
        <v>13.4</v>
      </c>
      <c r="AT89" s="136"/>
      <c r="AU89" s="75"/>
      <c r="AV89" s="71"/>
      <c r="AW89" s="71">
        <f t="shared" si="110"/>
        <v>13.4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6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1.24</v>
      </c>
      <c r="CD89" s="75"/>
      <c r="CE89" s="95"/>
      <c r="CF89" s="95"/>
      <c r="CG89" s="71">
        <f t="shared" si="122"/>
        <v>1.24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18.45</v>
      </c>
      <c r="CP89" s="71"/>
      <c r="CQ89" s="71"/>
      <c r="CR89" s="71"/>
      <c r="CS89" s="71">
        <f t="shared" si="126"/>
        <v>18.45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4.12</v>
      </c>
      <c r="DB89" s="113"/>
      <c r="DC89" s="71"/>
      <c r="DD89" s="71"/>
      <c r="DE89" s="71">
        <f t="shared" si="130"/>
        <v>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>
        <v>30</v>
      </c>
      <c r="V90" s="71"/>
      <c r="W90" s="75"/>
      <c r="X90" s="75"/>
      <c r="Y90" s="71">
        <f t="shared" si="102"/>
        <v>30</v>
      </c>
      <c r="Z90" s="71">
        <f t="shared" si="103"/>
        <v>0</v>
      </c>
      <c r="AA90" s="71"/>
      <c r="AB90" s="142"/>
      <c r="AC90" s="193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>
        <v>13.4</v>
      </c>
      <c r="AT90" s="136"/>
      <c r="AU90" s="75"/>
      <c r="AV90" s="71"/>
      <c r="AW90" s="71">
        <f t="shared" si="110"/>
        <v>13.4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6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1.24</v>
      </c>
      <c r="CD90" s="75"/>
      <c r="CE90" s="95"/>
      <c r="CF90" s="95"/>
      <c r="CG90" s="71">
        <f t="shared" si="122"/>
        <v>1.24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18.45</v>
      </c>
      <c r="CP90" s="71"/>
      <c r="CQ90" s="71"/>
      <c r="CR90" s="71"/>
      <c r="CS90" s="71">
        <f t="shared" si="126"/>
        <v>18.45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4.12</v>
      </c>
      <c r="DB90" s="113"/>
      <c r="DC90" s="71"/>
      <c r="DD90" s="71"/>
      <c r="DE90" s="71">
        <f t="shared" si="130"/>
        <v>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>
        <v>30</v>
      </c>
      <c r="V91" s="71"/>
      <c r="W91" s="75"/>
      <c r="X91" s="75"/>
      <c r="Y91" s="71">
        <f t="shared" si="102"/>
        <v>30</v>
      </c>
      <c r="Z91" s="71">
        <f t="shared" si="103"/>
        <v>0</v>
      </c>
      <c r="AA91" s="71"/>
      <c r="AB91" s="142"/>
      <c r="AC91" s="193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>
        <v>13.4</v>
      </c>
      <c r="AT91" s="136"/>
      <c r="AU91" s="75"/>
      <c r="AV91" s="71"/>
      <c r="AW91" s="71">
        <f t="shared" si="110"/>
        <v>13.4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6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1.24</v>
      </c>
      <c r="CD91" s="75"/>
      <c r="CE91" s="95"/>
      <c r="CF91" s="95"/>
      <c r="CG91" s="71">
        <f t="shared" si="122"/>
        <v>1.24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18.45</v>
      </c>
      <c r="CP91" s="71"/>
      <c r="CQ91" s="71"/>
      <c r="CR91" s="71"/>
      <c r="CS91" s="71">
        <f t="shared" si="126"/>
        <v>18.45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4.12</v>
      </c>
      <c r="DB91" s="113"/>
      <c r="DC91" s="71"/>
      <c r="DD91" s="71"/>
      <c r="DE91" s="71">
        <f t="shared" si="130"/>
        <v>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>
        <v>30</v>
      </c>
      <c r="V92" s="71"/>
      <c r="W92" s="75"/>
      <c r="X92" s="75"/>
      <c r="Y92" s="71">
        <f t="shared" si="102"/>
        <v>30</v>
      </c>
      <c r="Z92" s="71">
        <f t="shared" si="103"/>
        <v>0</v>
      </c>
      <c r="AA92" s="71"/>
      <c r="AB92" s="142"/>
      <c r="AC92" s="193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>
        <v>13.4</v>
      </c>
      <c r="AT92" s="136"/>
      <c r="AU92" s="75"/>
      <c r="AV92" s="71"/>
      <c r="AW92" s="71">
        <f t="shared" si="110"/>
        <v>13.4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6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1.24</v>
      </c>
      <c r="CD92" s="75"/>
      <c r="CE92" s="95"/>
      <c r="CF92" s="95"/>
      <c r="CG92" s="71">
        <f t="shared" si="122"/>
        <v>1.24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18.45</v>
      </c>
      <c r="CP92" s="71"/>
      <c r="CQ92" s="71"/>
      <c r="CR92" s="71"/>
      <c r="CS92" s="71">
        <f t="shared" si="126"/>
        <v>18.45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4.12</v>
      </c>
      <c r="DB92" s="113"/>
      <c r="DC92" s="71"/>
      <c r="DD92" s="71"/>
      <c r="DE92" s="71">
        <f t="shared" si="130"/>
        <v>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>
        <v>30</v>
      </c>
      <c r="V93" s="71"/>
      <c r="W93" s="75"/>
      <c r="X93" s="75"/>
      <c r="Y93" s="71">
        <f t="shared" si="102"/>
        <v>30</v>
      </c>
      <c r="Z93" s="71">
        <f t="shared" si="103"/>
        <v>0</v>
      </c>
      <c r="AA93" s="71"/>
      <c r="AB93" s="142"/>
      <c r="AC93" s="193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>
        <v>13.4</v>
      </c>
      <c r="AT93" s="136"/>
      <c r="AU93" s="75"/>
      <c r="AV93" s="71"/>
      <c r="AW93" s="71">
        <f t="shared" si="110"/>
        <v>13.4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6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1.24</v>
      </c>
      <c r="CD93" s="75"/>
      <c r="CE93" s="95"/>
      <c r="CF93" s="95"/>
      <c r="CG93" s="71">
        <f t="shared" si="122"/>
        <v>1.24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18.45</v>
      </c>
      <c r="CP93" s="71"/>
      <c r="CQ93" s="71"/>
      <c r="CR93" s="71"/>
      <c r="CS93" s="71">
        <f t="shared" si="126"/>
        <v>18.45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4.12</v>
      </c>
      <c r="DB93" s="113"/>
      <c r="DC93" s="71"/>
      <c r="DD93" s="71"/>
      <c r="DE93" s="71">
        <f t="shared" si="130"/>
        <v>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>
        <v>30</v>
      </c>
      <c r="V94" s="71"/>
      <c r="W94" s="75"/>
      <c r="X94" s="75"/>
      <c r="Y94" s="71">
        <f t="shared" si="102"/>
        <v>30</v>
      </c>
      <c r="Z94" s="71">
        <f t="shared" si="103"/>
        <v>0</v>
      </c>
      <c r="AA94" s="71"/>
      <c r="AB94" s="142"/>
      <c r="AC94" s="193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>
        <v>13.4</v>
      </c>
      <c r="AT94" s="136"/>
      <c r="AU94" s="75"/>
      <c r="AV94" s="71"/>
      <c r="AW94" s="71">
        <f t="shared" si="110"/>
        <v>13.4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6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1.24</v>
      </c>
      <c r="CD94" s="75"/>
      <c r="CE94" s="95"/>
      <c r="CF94" s="95"/>
      <c r="CG94" s="71">
        <f t="shared" si="122"/>
        <v>1.24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18.45</v>
      </c>
      <c r="CP94" s="71"/>
      <c r="CQ94" s="71"/>
      <c r="CR94" s="71"/>
      <c r="CS94" s="71">
        <f t="shared" si="126"/>
        <v>18.45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4.12</v>
      </c>
      <c r="DB94" s="113"/>
      <c r="DC94" s="71"/>
      <c r="DD94" s="71"/>
      <c r="DE94" s="71">
        <f t="shared" si="130"/>
        <v>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>
        <v>30</v>
      </c>
      <c r="V95" s="71"/>
      <c r="W95" s="75"/>
      <c r="X95" s="75"/>
      <c r="Y95" s="71">
        <f t="shared" si="102"/>
        <v>30</v>
      </c>
      <c r="Z95" s="71">
        <f t="shared" si="103"/>
        <v>0</v>
      </c>
      <c r="AA95" s="71"/>
      <c r="AB95" s="142"/>
      <c r="AC95" s="193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>
        <v>13.4</v>
      </c>
      <c r="AT95" s="136"/>
      <c r="AU95" s="75"/>
      <c r="AV95" s="71"/>
      <c r="AW95" s="71">
        <f t="shared" si="110"/>
        <v>13.4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6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1.24</v>
      </c>
      <c r="CD95" s="75"/>
      <c r="CE95" s="95"/>
      <c r="CF95" s="95"/>
      <c r="CG95" s="71">
        <f t="shared" si="122"/>
        <v>1.24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18.45</v>
      </c>
      <c r="CP95" s="71"/>
      <c r="CQ95" s="71"/>
      <c r="CR95" s="71"/>
      <c r="CS95" s="71">
        <f t="shared" si="126"/>
        <v>18.45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4.12</v>
      </c>
      <c r="DB95" s="113"/>
      <c r="DC95" s="71"/>
      <c r="DD95" s="71"/>
      <c r="DE95" s="71">
        <f t="shared" si="130"/>
        <v>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>
        <v>30</v>
      </c>
      <c r="V96" s="71"/>
      <c r="W96" s="75"/>
      <c r="X96" s="75"/>
      <c r="Y96" s="71">
        <f t="shared" si="102"/>
        <v>30</v>
      </c>
      <c r="Z96" s="71">
        <f t="shared" si="103"/>
        <v>0</v>
      </c>
      <c r="AA96" s="71"/>
      <c r="AB96" s="142"/>
      <c r="AC96" s="193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>
        <v>13.4</v>
      </c>
      <c r="AT96" s="136"/>
      <c r="AU96" s="75"/>
      <c r="AV96" s="71"/>
      <c r="AW96" s="71">
        <f t="shared" si="110"/>
        <v>13.4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6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1.24</v>
      </c>
      <c r="CD96" s="75"/>
      <c r="CE96" s="95"/>
      <c r="CF96" s="95"/>
      <c r="CG96" s="71">
        <f t="shared" si="122"/>
        <v>1.24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18.45</v>
      </c>
      <c r="CP96" s="71"/>
      <c r="CQ96" s="71"/>
      <c r="CR96" s="71"/>
      <c r="CS96" s="71">
        <f t="shared" si="126"/>
        <v>18.45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4.12</v>
      </c>
      <c r="DB96" s="113"/>
      <c r="DC96" s="71"/>
      <c r="DD96" s="71"/>
      <c r="DE96" s="71">
        <f t="shared" si="130"/>
        <v>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>
        <v>30</v>
      </c>
      <c r="V97" s="71"/>
      <c r="W97" s="75"/>
      <c r="X97" s="75"/>
      <c r="Y97" s="71">
        <f t="shared" si="102"/>
        <v>30</v>
      </c>
      <c r="Z97" s="71">
        <f t="shared" si="103"/>
        <v>0</v>
      </c>
      <c r="AA97" s="71"/>
      <c r="AB97" s="142"/>
      <c r="AC97" s="193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>
        <v>13.4</v>
      </c>
      <c r="AT97" s="136"/>
      <c r="AU97" s="75"/>
      <c r="AV97" s="71"/>
      <c r="AW97" s="71">
        <f t="shared" si="110"/>
        <v>13.4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6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1.24</v>
      </c>
      <c r="CD97" s="75"/>
      <c r="CE97" s="95"/>
      <c r="CF97" s="95"/>
      <c r="CG97" s="71">
        <f t="shared" si="122"/>
        <v>1.24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18.45</v>
      </c>
      <c r="CP97" s="71"/>
      <c r="CQ97" s="71"/>
      <c r="CR97" s="71"/>
      <c r="CS97" s="71">
        <f t="shared" si="126"/>
        <v>18.45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4.12</v>
      </c>
      <c r="DB97" s="113"/>
      <c r="DC97" s="71"/>
      <c r="DD97" s="71"/>
      <c r="DE97" s="71">
        <f t="shared" si="130"/>
        <v>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>
        <v>30</v>
      </c>
      <c r="V98" s="71"/>
      <c r="W98" s="75"/>
      <c r="X98" s="75"/>
      <c r="Y98" s="71">
        <f t="shared" si="102"/>
        <v>30</v>
      </c>
      <c r="Z98" s="71">
        <f t="shared" si="103"/>
        <v>0</v>
      </c>
      <c r="AA98" s="71"/>
      <c r="AB98" s="142"/>
      <c r="AC98" s="193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>
        <v>13.4</v>
      </c>
      <c r="AT98" s="136"/>
      <c r="AU98" s="75"/>
      <c r="AV98" s="71"/>
      <c r="AW98" s="71">
        <f t="shared" si="110"/>
        <v>13.4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6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1.24</v>
      </c>
      <c r="CD98" s="75"/>
      <c r="CE98" s="95"/>
      <c r="CF98" s="95"/>
      <c r="CG98" s="71">
        <f t="shared" si="122"/>
        <v>1.24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18.45</v>
      </c>
      <c r="CP98" s="71"/>
      <c r="CQ98" s="71"/>
      <c r="CR98" s="71"/>
      <c r="CS98" s="71">
        <f t="shared" si="126"/>
        <v>18.45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4.12</v>
      </c>
      <c r="DB98" s="113"/>
      <c r="DC98" s="71"/>
      <c r="DD98" s="71"/>
      <c r="DE98" s="71">
        <f t="shared" si="130"/>
        <v>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>
        <v>30</v>
      </c>
      <c r="V99" s="71"/>
      <c r="W99" s="75"/>
      <c r="X99" s="75"/>
      <c r="Y99" s="71">
        <f t="shared" si="102"/>
        <v>30</v>
      </c>
      <c r="Z99" s="71">
        <f t="shared" si="103"/>
        <v>0</v>
      </c>
      <c r="AA99" s="71"/>
      <c r="AB99" s="142"/>
      <c r="AC99" s="193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>
        <v>13.4</v>
      </c>
      <c r="AT99" s="136"/>
      <c r="AU99" s="75"/>
      <c r="AV99" s="71"/>
      <c r="AW99" s="71">
        <f t="shared" si="110"/>
        <v>13.4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6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1.24</v>
      </c>
      <c r="CD99" s="75"/>
      <c r="CE99" s="95"/>
      <c r="CF99" s="95"/>
      <c r="CG99" s="71">
        <f t="shared" si="122"/>
        <v>1.24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16.39</v>
      </c>
      <c r="CP99" s="71"/>
      <c r="CQ99" s="71"/>
      <c r="CR99" s="71"/>
      <c r="CS99" s="71">
        <f t="shared" si="126"/>
        <v>16.39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4.12</v>
      </c>
      <c r="DB99" s="113"/>
      <c r="DC99" s="71"/>
      <c r="DD99" s="71"/>
      <c r="DE99" s="71">
        <f t="shared" si="130"/>
        <v>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>
        <v>30</v>
      </c>
      <c r="V100" s="71"/>
      <c r="W100" s="75"/>
      <c r="X100" s="75"/>
      <c r="Y100" s="71">
        <f t="shared" si="102"/>
        <v>30</v>
      </c>
      <c r="Z100" s="71">
        <f t="shared" si="103"/>
        <v>0</v>
      </c>
      <c r="AA100" s="71"/>
      <c r="AB100" s="142"/>
      <c r="AC100" s="193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>
        <v>13.4</v>
      </c>
      <c r="AT100" s="136"/>
      <c r="AU100" s="75"/>
      <c r="AV100" s="71"/>
      <c r="AW100" s="71">
        <f t="shared" si="110"/>
        <v>13.4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6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1.24</v>
      </c>
      <c r="CD100" s="75"/>
      <c r="CE100" s="95"/>
      <c r="CF100" s="95"/>
      <c r="CG100" s="71">
        <f t="shared" si="122"/>
        <v>1.24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16.39</v>
      </c>
      <c r="CP100" s="71"/>
      <c r="CQ100" s="71"/>
      <c r="CR100" s="71"/>
      <c r="CS100" s="71">
        <f t="shared" si="126"/>
        <v>16.39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4.12</v>
      </c>
      <c r="DB100" s="113"/>
      <c r="DC100" s="71"/>
      <c r="DD100" s="71"/>
      <c r="DE100" s="71">
        <f t="shared" si="130"/>
        <v>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>
        <v>30</v>
      </c>
      <c r="V101" s="71"/>
      <c r="W101" s="75"/>
      <c r="X101" s="75"/>
      <c r="Y101" s="71">
        <f t="shared" si="102"/>
        <v>30</v>
      </c>
      <c r="Z101" s="71">
        <f t="shared" si="103"/>
        <v>0</v>
      </c>
      <c r="AA101" s="71"/>
      <c r="AB101" s="142"/>
      <c r="AC101" s="193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>
        <v>13.4</v>
      </c>
      <c r="AT101" s="136"/>
      <c r="AU101" s="75"/>
      <c r="AV101" s="71"/>
      <c r="AW101" s="71">
        <f t="shared" si="110"/>
        <v>13.4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6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1.24</v>
      </c>
      <c r="CD101" s="75"/>
      <c r="CE101" s="95"/>
      <c r="CF101" s="95"/>
      <c r="CG101" s="71">
        <f t="shared" si="122"/>
        <v>1.24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16.39</v>
      </c>
      <c r="CP101" s="71"/>
      <c r="CQ101" s="71"/>
      <c r="CR101" s="71"/>
      <c r="CS101" s="71">
        <f t="shared" si="126"/>
        <v>16.39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4.12</v>
      </c>
      <c r="DB101" s="113"/>
      <c r="DC101" s="71"/>
      <c r="DD101" s="71"/>
      <c r="DE101" s="71">
        <f t="shared" si="130"/>
        <v>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>
        <v>30</v>
      </c>
      <c r="V102" s="71"/>
      <c r="W102" s="75"/>
      <c r="X102" s="75"/>
      <c r="Y102" s="71">
        <f t="shared" si="102"/>
        <v>30</v>
      </c>
      <c r="Z102" s="71">
        <f t="shared" si="103"/>
        <v>0</v>
      </c>
      <c r="AA102" s="71"/>
      <c r="AB102" s="142"/>
      <c r="AC102" s="193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>
        <v>13.4</v>
      </c>
      <c r="AT102" s="136"/>
      <c r="AU102" s="75"/>
      <c r="AV102" s="71"/>
      <c r="AW102" s="71">
        <f t="shared" si="110"/>
        <v>13.4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6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1.24</v>
      </c>
      <c r="CD102" s="75"/>
      <c r="CE102" s="95"/>
      <c r="CF102" s="95"/>
      <c r="CG102" s="71">
        <f t="shared" si="122"/>
        <v>1.24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16.39</v>
      </c>
      <c r="CP102" s="71"/>
      <c r="CQ102" s="71"/>
      <c r="CR102" s="71"/>
      <c r="CS102" s="71">
        <f t="shared" si="126"/>
        <v>16.39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4.12</v>
      </c>
      <c r="DB102" s="113"/>
      <c r="DC102" s="71"/>
      <c r="DD102" s="71"/>
      <c r="DE102" s="71">
        <f t="shared" si="130"/>
        <v>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>
        <v>30</v>
      </c>
      <c r="V103" s="71"/>
      <c r="W103" s="75"/>
      <c r="X103" s="75"/>
      <c r="Y103" s="71">
        <f t="shared" si="102"/>
        <v>30</v>
      </c>
      <c r="Z103" s="71">
        <f t="shared" si="103"/>
        <v>0</v>
      </c>
      <c r="AA103" s="71"/>
      <c r="AB103" s="142"/>
      <c r="AC103" s="193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>
        <v>13.4</v>
      </c>
      <c r="AT103" s="136"/>
      <c r="AU103" s="75"/>
      <c r="AV103" s="71"/>
      <c r="AW103" s="71">
        <f t="shared" si="110"/>
        <v>13.4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6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1.24</v>
      </c>
      <c r="CD103" s="75"/>
      <c r="CE103" s="95"/>
      <c r="CF103" s="95"/>
      <c r="CG103" s="71">
        <f t="shared" si="122"/>
        <v>1.24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16.39</v>
      </c>
      <c r="CP103" s="71"/>
      <c r="CQ103" s="71"/>
      <c r="CR103" s="71"/>
      <c r="CS103" s="71">
        <f t="shared" si="126"/>
        <v>16.39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4.12</v>
      </c>
      <c r="DB103" s="113"/>
      <c r="DC103" s="71"/>
      <c r="DD103" s="71"/>
      <c r="DE103" s="71">
        <f t="shared" si="130"/>
        <v>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>
        <v>30</v>
      </c>
      <c r="V104" s="71"/>
      <c r="W104" s="75"/>
      <c r="X104" s="75"/>
      <c r="Y104" s="71">
        <f t="shared" si="102"/>
        <v>30</v>
      </c>
      <c r="Z104" s="71">
        <f t="shared" si="103"/>
        <v>0</v>
      </c>
      <c r="AA104" s="71"/>
      <c r="AB104" s="142"/>
      <c r="AC104" s="193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>
        <v>13.4</v>
      </c>
      <c r="AT104" s="136"/>
      <c r="AU104" s="75"/>
      <c r="AV104" s="71"/>
      <c r="AW104" s="71">
        <f t="shared" si="110"/>
        <v>13.4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6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1.24</v>
      </c>
      <c r="CD104" s="75"/>
      <c r="CE104" s="95"/>
      <c r="CF104" s="95"/>
      <c r="CG104" s="71">
        <f t="shared" si="122"/>
        <v>1.24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16.39</v>
      </c>
      <c r="CP104" s="71"/>
      <c r="CQ104" s="71"/>
      <c r="CR104" s="71"/>
      <c r="CS104" s="71">
        <f t="shared" si="126"/>
        <v>16.39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4.12</v>
      </c>
      <c r="DB104" s="113"/>
      <c r="DC104" s="71"/>
      <c r="DD104" s="71"/>
      <c r="DE104" s="71">
        <f t="shared" si="130"/>
        <v>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>
        <v>30</v>
      </c>
      <c r="V105" s="71"/>
      <c r="W105" s="75"/>
      <c r="X105" s="75"/>
      <c r="Y105" s="71">
        <f t="shared" si="102"/>
        <v>30</v>
      </c>
      <c r="Z105" s="71">
        <f t="shared" si="103"/>
        <v>0</v>
      </c>
      <c r="AA105" s="71"/>
      <c r="AB105" s="142"/>
      <c r="AC105" s="193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>
        <v>13.4</v>
      </c>
      <c r="AT105" s="136"/>
      <c r="AU105" s="75"/>
      <c r="AV105" s="71"/>
      <c r="AW105" s="71">
        <f t="shared" si="110"/>
        <v>13.4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6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1.24</v>
      </c>
      <c r="CD105" s="75"/>
      <c r="CE105" s="95"/>
      <c r="CF105" s="95"/>
      <c r="CG105" s="71">
        <f t="shared" si="122"/>
        <v>1.24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16.39</v>
      </c>
      <c r="CP105" s="71"/>
      <c r="CQ105" s="71"/>
      <c r="CR105" s="71"/>
      <c r="CS105" s="71">
        <f t="shared" si="126"/>
        <v>16.39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4.12</v>
      </c>
      <c r="DB105" s="113"/>
      <c r="DC105" s="71"/>
      <c r="DD105" s="71"/>
      <c r="DE105" s="71">
        <f t="shared" si="130"/>
        <v>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>
        <v>30</v>
      </c>
      <c r="V106" s="71"/>
      <c r="W106" s="75"/>
      <c r="X106" s="75"/>
      <c r="Y106" s="71">
        <f t="shared" si="102"/>
        <v>30</v>
      </c>
      <c r="Z106" s="71">
        <f t="shared" si="103"/>
        <v>0</v>
      </c>
      <c r="AA106" s="71"/>
      <c r="AB106" s="142"/>
      <c r="AC106" s="193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>
        <v>13.4</v>
      </c>
      <c r="AT106" s="136"/>
      <c r="AU106" s="75"/>
      <c r="AV106" s="71"/>
      <c r="AW106" s="71">
        <f t="shared" si="110"/>
        <v>13.4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6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1.24</v>
      </c>
      <c r="CD106" s="75"/>
      <c r="CE106" s="95"/>
      <c r="CF106" s="95"/>
      <c r="CG106" s="71">
        <f t="shared" si="122"/>
        <v>1.24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16.39</v>
      </c>
      <c r="CP106" s="71"/>
      <c r="CQ106" s="71"/>
      <c r="CR106" s="71"/>
      <c r="CS106" s="71">
        <f t="shared" si="126"/>
        <v>16.39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4.12</v>
      </c>
      <c r="DB106" s="113"/>
      <c r="DC106" s="71"/>
      <c r="DD106" s="71"/>
      <c r="DE106" s="71">
        <f t="shared" si="130"/>
        <v>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30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30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13.4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13.4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1.44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1.44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19.48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19.48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25.77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25.77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6.66</v>
      </c>
      <c r="IP107" s="143">
        <f t="shared" si="191"/>
        <v>0</v>
      </c>
      <c r="IQ107" s="143">
        <f t="shared" si="191"/>
        <v>6.66</v>
      </c>
      <c r="IR107" s="143">
        <f t="shared" si="191"/>
        <v>0</v>
      </c>
      <c r="IS107" s="143">
        <f t="shared" si="191"/>
        <v>0</v>
      </c>
      <c r="IT107" s="143">
        <f t="shared" si="191"/>
        <v>0</v>
      </c>
      <c r="IU107" s="143">
        <f t="shared" si="191"/>
        <v>0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1.24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1.24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8.25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8.25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>
        <f t="shared" si="201"/>
        <v>6.875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6.875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>
        <f t="shared" si="201"/>
        <v>3.3499999999999996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3.3499999999999996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1.3399999999999974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1.3399999999999974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>
        <f t="shared" si="202"/>
        <v>14.457500000000016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14.457500000000016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4.6787500000000017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4.6787500000000017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7.5162499999999968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7.5162499999999968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>
        <f t="shared" si="205"/>
        <v>2.3616666666666655</v>
      </c>
      <c r="IP109" s="143" t="e">
        <f t="shared" si="205"/>
        <v>#DIV/0!</v>
      </c>
      <c r="IQ109" s="143">
        <f t="shared" si="205"/>
        <v>2.3616666666666655</v>
      </c>
      <c r="IR109" s="143">
        <f t="shared" si="205"/>
        <v>0</v>
      </c>
      <c r="IS109" s="143" t="e">
        <f t="shared" si="205"/>
        <v>#DIV/0!</v>
      </c>
      <c r="IT109" s="143" t="e">
        <f t="shared" si="205"/>
        <v>#DIV/0!</v>
      </c>
      <c r="IU109" s="143">
        <f t="shared" si="205"/>
        <v>0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06" t="s">
        <v>136</v>
      </c>
      <c r="J112" s="506"/>
      <c r="K112" s="506"/>
      <c r="L112" s="506"/>
      <c r="M112" s="506"/>
      <c r="N112" s="506"/>
      <c r="O112" s="506"/>
      <c r="P112" s="506"/>
      <c r="Q112" s="506"/>
      <c r="R112" s="506"/>
      <c r="S112" s="506"/>
      <c r="T112" s="506"/>
      <c r="U112" s="120"/>
      <c r="V112" s="120"/>
    </row>
    <row r="113" spans="9:22" ht="21.75" customHeight="1">
      <c r="I113" s="505" t="s">
        <v>179</v>
      </c>
      <c r="J113" s="505"/>
      <c r="K113" s="506"/>
      <c r="L113" s="506"/>
      <c r="M113" s="505" t="s">
        <v>180</v>
      </c>
      <c r="N113" s="505"/>
      <c r="O113" s="505"/>
      <c r="P113" s="505"/>
      <c r="Q113" s="505"/>
      <c r="R113" s="505"/>
      <c r="S113" s="505"/>
      <c r="T113" s="505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IN4" sqref="IN4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7">
        <f>'CGP SCHEDULE'!$AG$5</f>
        <v>0.98958333333333337</v>
      </c>
      <c r="S4" s="507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8" t="str">
        <f>'CGP SCHEDULE'!AG7</f>
        <v>Revision-4</v>
      </c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10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10" t="s">
        <v>246</v>
      </c>
      <c r="D8" s="377"/>
      <c r="E8" s="377"/>
      <c r="F8" s="377"/>
      <c r="G8" s="377"/>
      <c r="H8" s="378"/>
      <c r="I8" s="410" t="s">
        <v>172</v>
      </c>
      <c r="J8" s="377"/>
      <c r="K8" s="377"/>
      <c r="L8" s="377"/>
      <c r="M8" s="377"/>
      <c r="N8" s="378"/>
      <c r="O8" s="511" t="s">
        <v>0</v>
      </c>
      <c r="P8" s="512"/>
      <c r="Q8" s="512"/>
      <c r="R8" s="512"/>
      <c r="S8" s="512"/>
      <c r="T8" s="513"/>
      <c r="U8" s="514" t="s">
        <v>177</v>
      </c>
      <c r="V8" s="515"/>
      <c r="W8" s="515"/>
      <c r="X8" s="515"/>
      <c r="Y8" s="515"/>
      <c r="Z8" s="516"/>
      <c r="AA8" s="410" t="s">
        <v>1</v>
      </c>
      <c r="AB8" s="377"/>
      <c r="AC8" s="377"/>
      <c r="AD8" s="377"/>
      <c r="AE8" s="377"/>
      <c r="AF8" s="378"/>
      <c r="AG8" s="376" t="s">
        <v>184</v>
      </c>
      <c r="AH8" s="377"/>
      <c r="AI8" s="377"/>
      <c r="AJ8" s="377"/>
      <c r="AK8" s="377"/>
      <c r="AL8" s="378"/>
      <c r="AM8" s="410" t="s">
        <v>191</v>
      </c>
      <c r="AN8" s="391"/>
      <c r="AO8" s="391"/>
      <c r="AP8" s="391"/>
      <c r="AQ8" s="391"/>
      <c r="AR8" s="411"/>
      <c r="AS8" s="410" t="s">
        <v>2</v>
      </c>
      <c r="AT8" s="377"/>
      <c r="AU8" s="377"/>
      <c r="AV8" s="377"/>
      <c r="AW8" s="377"/>
      <c r="AX8" s="378"/>
      <c r="AY8" s="410" t="s">
        <v>18</v>
      </c>
      <c r="AZ8" s="377"/>
      <c r="BA8" s="377"/>
      <c r="BB8" s="377"/>
      <c r="BC8" s="377"/>
      <c r="BD8" s="378"/>
      <c r="BE8" s="410" t="s">
        <v>3</v>
      </c>
      <c r="BF8" s="377"/>
      <c r="BG8" s="377"/>
      <c r="BH8" s="377"/>
      <c r="BI8" s="377"/>
      <c r="BJ8" s="378"/>
      <c r="BK8" s="410" t="s">
        <v>4</v>
      </c>
      <c r="BL8" s="377"/>
      <c r="BM8" s="377"/>
      <c r="BN8" s="377"/>
      <c r="BO8" s="377"/>
      <c r="BP8" s="378"/>
      <c r="BQ8" s="410" t="s">
        <v>6</v>
      </c>
      <c r="BR8" s="377"/>
      <c r="BS8" s="377"/>
      <c r="BT8" s="377"/>
      <c r="BU8" s="377"/>
      <c r="BV8" s="378"/>
      <c r="BW8" s="441" t="s">
        <v>170</v>
      </c>
      <c r="BX8" s="441"/>
      <c r="BY8" s="441"/>
      <c r="BZ8" s="441"/>
      <c r="CA8" s="441"/>
      <c r="CB8" s="441"/>
      <c r="CC8" s="427" t="s">
        <v>176</v>
      </c>
      <c r="CD8" s="428"/>
      <c r="CE8" s="428"/>
      <c r="CF8" s="428"/>
      <c r="CG8" s="428"/>
      <c r="CH8" s="428"/>
      <c r="CI8" s="410" t="s">
        <v>9</v>
      </c>
      <c r="CJ8" s="377"/>
      <c r="CK8" s="377"/>
      <c r="CL8" s="377"/>
      <c r="CM8" s="377"/>
      <c r="CN8" s="378"/>
      <c r="CO8" s="410" t="s">
        <v>12</v>
      </c>
      <c r="CP8" s="377"/>
      <c r="CQ8" s="377"/>
      <c r="CR8" s="377"/>
      <c r="CS8" s="377"/>
      <c r="CT8" s="378"/>
      <c r="CU8" s="517" t="s">
        <v>183</v>
      </c>
      <c r="CV8" s="518"/>
      <c r="CW8" s="518"/>
      <c r="CX8" s="518"/>
      <c r="CY8" s="518"/>
      <c r="CZ8" s="519"/>
      <c r="DA8" s="410" t="s">
        <v>192</v>
      </c>
      <c r="DB8" s="377"/>
      <c r="DC8" s="377"/>
      <c r="DD8" s="377"/>
      <c r="DE8" s="377"/>
      <c r="DF8" s="378"/>
      <c r="DG8" s="410" t="s">
        <v>15</v>
      </c>
      <c r="DH8" s="377"/>
      <c r="DI8" s="377"/>
      <c r="DJ8" s="377"/>
      <c r="DK8" s="377"/>
      <c r="DL8" s="378"/>
      <c r="DM8" s="410" t="s">
        <v>143</v>
      </c>
      <c r="DN8" s="391"/>
      <c r="DO8" s="391"/>
      <c r="DP8" s="391"/>
      <c r="DQ8" s="391"/>
      <c r="DR8" s="391"/>
      <c r="DS8" s="410" t="s">
        <v>185</v>
      </c>
      <c r="DT8" s="377"/>
      <c r="DU8" s="377"/>
      <c r="DV8" s="377"/>
      <c r="DW8" s="377"/>
      <c r="DX8" s="377"/>
      <c r="DY8" s="410" t="s">
        <v>189</v>
      </c>
      <c r="DZ8" s="377"/>
      <c r="EA8" s="377"/>
      <c r="EB8" s="377"/>
      <c r="EC8" s="377"/>
      <c r="ED8" s="378"/>
      <c r="EE8" s="412" t="s">
        <v>175</v>
      </c>
      <c r="EF8" s="520"/>
      <c r="EG8" s="520"/>
      <c r="EH8" s="520"/>
      <c r="EI8" s="520"/>
      <c r="EJ8" s="406"/>
      <c r="EK8" s="410" t="s">
        <v>19</v>
      </c>
      <c r="EL8" s="377"/>
      <c r="EM8" s="377"/>
      <c r="EN8" s="377"/>
      <c r="EO8" s="377"/>
      <c r="EP8" s="378"/>
      <c r="EQ8" s="410" t="s">
        <v>200</v>
      </c>
      <c r="ER8" s="377"/>
      <c r="ES8" s="377"/>
      <c r="ET8" s="377"/>
      <c r="EU8" s="377"/>
      <c r="EV8" s="378"/>
      <c r="EW8" s="402" t="s">
        <v>219</v>
      </c>
      <c r="EX8" s="374"/>
      <c r="EY8" s="374"/>
      <c r="EZ8" s="374"/>
      <c r="FA8" s="374"/>
      <c r="FB8" s="374"/>
      <c r="FC8" s="402" t="s">
        <v>220</v>
      </c>
      <c r="FD8" s="374"/>
      <c r="FE8" s="374"/>
      <c r="FF8" s="374"/>
      <c r="FG8" s="374"/>
      <c r="FH8" s="374"/>
      <c r="FI8" s="402" t="s">
        <v>221</v>
      </c>
      <c r="FJ8" s="374"/>
      <c r="FK8" s="374"/>
      <c r="FL8" s="374"/>
      <c r="FM8" s="374"/>
      <c r="FN8" s="374"/>
      <c r="FO8" s="402" t="s">
        <v>222</v>
      </c>
      <c r="FP8" s="374"/>
      <c r="FQ8" s="374"/>
      <c r="FR8" s="374"/>
      <c r="FS8" s="374"/>
      <c r="FT8" s="374"/>
      <c r="FU8" s="402" t="s">
        <v>223</v>
      </c>
      <c r="FV8" s="374"/>
      <c r="FW8" s="374"/>
      <c r="FX8" s="374"/>
      <c r="FY8" s="374"/>
      <c r="FZ8" s="374"/>
      <c r="GA8" s="402" t="s">
        <v>224</v>
      </c>
      <c r="GB8" s="374"/>
      <c r="GC8" s="374"/>
      <c r="GD8" s="374"/>
      <c r="GE8" s="374"/>
      <c r="GF8" s="374"/>
      <c r="GG8" s="402" t="s">
        <v>230</v>
      </c>
      <c r="GH8" s="374"/>
      <c r="GI8" s="374"/>
      <c r="GJ8" s="374"/>
      <c r="GK8" s="402" t="s">
        <v>231</v>
      </c>
      <c r="GL8" s="374"/>
      <c r="GM8" s="374"/>
      <c r="GN8" s="374"/>
      <c r="GO8" s="410" t="s">
        <v>247</v>
      </c>
      <c r="GP8" s="391"/>
      <c r="GQ8" s="391"/>
      <c r="GR8" s="411"/>
      <c r="GS8" s="375" t="s">
        <v>252</v>
      </c>
      <c r="GT8" s="375"/>
      <c r="GU8" s="375"/>
      <c r="GV8" s="375"/>
      <c r="GW8" s="402" t="s">
        <v>237</v>
      </c>
      <c r="GX8" s="374"/>
      <c r="GY8" s="374"/>
      <c r="GZ8" s="374"/>
      <c r="HA8" s="439" t="s">
        <v>321</v>
      </c>
      <c r="HB8" s="374"/>
      <c r="HC8" s="374"/>
      <c r="HD8" s="374"/>
      <c r="HE8" s="402" t="s">
        <v>270</v>
      </c>
      <c r="HF8" s="374"/>
      <c r="HG8" s="374"/>
      <c r="HH8" s="374"/>
      <c r="HI8" s="402" t="s">
        <v>271</v>
      </c>
      <c r="HJ8" s="374"/>
      <c r="HK8" s="374"/>
      <c r="HL8" s="374"/>
      <c r="HM8" s="402" t="s">
        <v>272</v>
      </c>
      <c r="HN8" s="374"/>
      <c r="HO8" s="374"/>
      <c r="HP8" s="374"/>
      <c r="HQ8" s="402" t="s">
        <v>273</v>
      </c>
      <c r="HR8" s="374"/>
      <c r="HS8" s="374"/>
      <c r="HT8" s="374"/>
      <c r="HU8" s="402" t="s">
        <v>274</v>
      </c>
      <c r="HV8" s="374"/>
      <c r="HW8" s="374"/>
      <c r="HX8" s="374"/>
      <c r="HY8" s="402" t="s">
        <v>264</v>
      </c>
      <c r="HZ8" s="374"/>
      <c r="IA8" s="374"/>
      <c r="IB8" s="374"/>
      <c r="IC8" s="402" t="s">
        <v>276</v>
      </c>
      <c r="ID8" s="374"/>
      <c r="IE8" s="374"/>
      <c r="IF8" s="376"/>
      <c r="IG8" s="483" t="s">
        <v>284</v>
      </c>
      <c r="IH8" s="522"/>
      <c r="II8" s="522"/>
      <c r="IJ8" s="522"/>
      <c r="IK8" s="410" t="s">
        <v>286</v>
      </c>
      <c r="IL8" s="391"/>
      <c r="IM8" s="391"/>
      <c r="IN8" s="411"/>
      <c r="IO8" s="410" t="s">
        <v>299</v>
      </c>
      <c r="IP8" s="391"/>
      <c r="IQ8" s="391"/>
      <c r="IR8" s="411"/>
      <c r="IS8" s="410" t="s">
        <v>300</v>
      </c>
      <c r="IT8" s="391"/>
      <c r="IU8" s="391"/>
      <c r="IV8" s="411"/>
      <c r="IW8" s="410" t="s">
        <v>301</v>
      </c>
      <c r="IX8" s="391"/>
      <c r="IY8" s="391"/>
      <c r="IZ8" s="411"/>
      <c r="JA8" s="410" t="s">
        <v>311</v>
      </c>
      <c r="JB8" s="391"/>
      <c r="JC8" s="391"/>
      <c r="JD8" s="411"/>
      <c r="JE8" s="410" t="s">
        <v>316</v>
      </c>
      <c r="JF8" s="391"/>
      <c r="JG8" s="391"/>
      <c r="JH8" s="411"/>
      <c r="JI8" s="410" t="s">
        <v>326</v>
      </c>
      <c r="JJ8" s="391"/>
      <c r="JK8" s="391"/>
      <c r="JL8" s="411"/>
      <c r="JM8" s="390" t="s">
        <v>335</v>
      </c>
      <c r="JN8" s="391"/>
      <c r="JO8" s="391"/>
      <c r="JP8" s="392"/>
      <c r="JQ8" s="390" t="s">
        <v>336</v>
      </c>
      <c r="JR8" s="391"/>
      <c r="JS8" s="391"/>
      <c r="JT8" s="392"/>
      <c r="JU8" s="390" t="s">
        <v>360</v>
      </c>
      <c r="JV8" s="391"/>
      <c r="JW8" s="391"/>
      <c r="JX8" s="392"/>
    </row>
    <row r="9" spans="1:284" s="202" customFormat="1" ht="55.5" customHeight="1">
      <c r="A9" s="178"/>
      <c r="B9" s="178"/>
      <c r="C9" s="412" t="s">
        <v>162</v>
      </c>
      <c r="D9" s="413"/>
      <c r="E9" s="410" t="s">
        <v>195</v>
      </c>
      <c r="F9" s="411"/>
      <c r="G9" s="412" t="s">
        <v>163</v>
      </c>
      <c r="H9" s="413"/>
      <c r="I9" s="412" t="s">
        <v>162</v>
      </c>
      <c r="J9" s="413"/>
      <c r="K9" s="410" t="s">
        <v>195</v>
      </c>
      <c r="L9" s="411"/>
      <c r="M9" s="412" t="s">
        <v>163</v>
      </c>
      <c r="N9" s="413"/>
      <c r="O9" s="412" t="s">
        <v>162</v>
      </c>
      <c r="P9" s="413"/>
      <c r="Q9" s="410" t="s">
        <v>195</v>
      </c>
      <c r="R9" s="411"/>
      <c r="S9" s="412" t="s">
        <v>163</v>
      </c>
      <c r="T9" s="413"/>
      <c r="U9" s="412" t="s">
        <v>162</v>
      </c>
      <c r="V9" s="413"/>
      <c r="W9" s="410" t="s">
        <v>195</v>
      </c>
      <c r="X9" s="411"/>
      <c r="Y9" s="412" t="s">
        <v>163</v>
      </c>
      <c r="Z9" s="413"/>
      <c r="AA9" s="412" t="s">
        <v>162</v>
      </c>
      <c r="AB9" s="413"/>
      <c r="AC9" s="410" t="s">
        <v>195</v>
      </c>
      <c r="AD9" s="411"/>
      <c r="AE9" s="412" t="s">
        <v>163</v>
      </c>
      <c r="AF9" s="413"/>
      <c r="AG9" s="412" t="s">
        <v>162</v>
      </c>
      <c r="AH9" s="413"/>
      <c r="AI9" s="410" t="s">
        <v>195</v>
      </c>
      <c r="AJ9" s="411"/>
      <c r="AK9" s="412" t="s">
        <v>163</v>
      </c>
      <c r="AL9" s="413"/>
      <c r="AM9" s="412" t="s">
        <v>162</v>
      </c>
      <c r="AN9" s="413"/>
      <c r="AO9" s="410" t="s">
        <v>195</v>
      </c>
      <c r="AP9" s="411"/>
      <c r="AQ9" s="387" t="s">
        <v>163</v>
      </c>
      <c r="AR9" s="387"/>
      <c r="AS9" s="412" t="s">
        <v>162</v>
      </c>
      <c r="AT9" s="413"/>
      <c r="AU9" s="410" t="s">
        <v>195</v>
      </c>
      <c r="AV9" s="411"/>
      <c r="AW9" s="412" t="s">
        <v>163</v>
      </c>
      <c r="AX9" s="413"/>
      <c r="AY9" s="412" t="s">
        <v>162</v>
      </c>
      <c r="AZ9" s="413"/>
      <c r="BA9" s="410" t="s">
        <v>195</v>
      </c>
      <c r="BB9" s="411"/>
      <c r="BC9" s="387" t="s">
        <v>163</v>
      </c>
      <c r="BD9" s="387"/>
      <c r="BE9" s="412" t="s">
        <v>162</v>
      </c>
      <c r="BF9" s="413"/>
      <c r="BG9" s="410" t="s">
        <v>195</v>
      </c>
      <c r="BH9" s="411"/>
      <c r="BI9" s="412" t="s">
        <v>163</v>
      </c>
      <c r="BJ9" s="413"/>
      <c r="BK9" s="412" t="s">
        <v>162</v>
      </c>
      <c r="BL9" s="413"/>
      <c r="BM9" s="410" t="s">
        <v>195</v>
      </c>
      <c r="BN9" s="411"/>
      <c r="BO9" s="412" t="s">
        <v>163</v>
      </c>
      <c r="BP9" s="413"/>
      <c r="BQ9" s="412" t="s">
        <v>162</v>
      </c>
      <c r="BR9" s="413"/>
      <c r="BS9" s="410" t="s">
        <v>195</v>
      </c>
      <c r="BT9" s="411"/>
      <c r="BU9" s="412" t="s">
        <v>163</v>
      </c>
      <c r="BV9" s="413"/>
      <c r="BW9" s="412" t="s">
        <v>162</v>
      </c>
      <c r="BX9" s="413"/>
      <c r="BY9" s="410" t="s">
        <v>195</v>
      </c>
      <c r="BZ9" s="411"/>
      <c r="CA9" s="412" t="s">
        <v>163</v>
      </c>
      <c r="CB9" s="413"/>
      <c r="CC9" s="412" t="s">
        <v>162</v>
      </c>
      <c r="CD9" s="413"/>
      <c r="CE9" s="410" t="s">
        <v>195</v>
      </c>
      <c r="CF9" s="411"/>
      <c r="CG9" s="412" t="s">
        <v>163</v>
      </c>
      <c r="CH9" s="413"/>
      <c r="CI9" s="412" t="s">
        <v>162</v>
      </c>
      <c r="CJ9" s="413"/>
      <c r="CK9" s="410" t="s">
        <v>195</v>
      </c>
      <c r="CL9" s="411"/>
      <c r="CM9" s="412" t="s">
        <v>163</v>
      </c>
      <c r="CN9" s="413"/>
      <c r="CO9" s="412" t="s">
        <v>162</v>
      </c>
      <c r="CP9" s="413"/>
      <c r="CQ9" s="410" t="s">
        <v>195</v>
      </c>
      <c r="CR9" s="411"/>
      <c r="CS9" s="412" t="s">
        <v>163</v>
      </c>
      <c r="CT9" s="413"/>
      <c r="CU9" s="412" t="s">
        <v>162</v>
      </c>
      <c r="CV9" s="413"/>
      <c r="CW9" s="410" t="s">
        <v>195</v>
      </c>
      <c r="CX9" s="411"/>
      <c r="CY9" s="412" t="s">
        <v>163</v>
      </c>
      <c r="CZ9" s="413"/>
      <c r="DA9" s="412" t="s">
        <v>162</v>
      </c>
      <c r="DB9" s="413"/>
      <c r="DC9" s="410" t="s">
        <v>195</v>
      </c>
      <c r="DD9" s="411"/>
      <c r="DE9" s="412" t="s">
        <v>163</v>
      </c>
      <c r="DF9" s="413"/>
      <c r="DG9" s="412" t="s">
        <v>162</v>
      </c>
      <c r="DH9" s="413"/>
      <c r="DI9" s="410" t="s">
        <v>195</v>
      </c>
      <c r="DJ9" s="411"/>
      <c r="DK9" s="387" t="s">
        <v>163</v>
      </c>
      <c r="DL9" s="387"/>
      <c r="DM9" s="412" t="s">
        <v>162</v>
      </c>
      <c r="DN9" s="413"/>
      <c r="DO9" s="410" t="s">
        <v>195</v>
      </c>
      <c r="DP9" s="411"/>
      <c r="DQ9" s="412" t="s">
        <v>163</v>
      </c>
      <c r="DR9" s="413"/>
      <c r="DS9" s="412" t="s">
        <v>162</v>
      </c>
      <c r="DT9" s="413"/>
      <c r="DU9" s="410" t="s">
        <v>195</v>
      </c>
      <c r="DV9" s="411"/>
      <c r="DW9" s="412" t="s">
        <v>163</v>
      </c>
      <c r="DX9" s="413"/>
      <c r="DY9" s="412" t="s">
        <v>162</v>
      </c>
      <c r="DZ9" s="413"/>
      <c r="EA9" s="410" t="s">
        <v>195</v>
      </c>
      <c r="EB9" s="411"/>
      <c r="EC9" s="412" t="s">
        <v>163</v>
      </c>
      <c r="ED9" s="413"/>
      <c r="EE9" s="412" t="s">
        <v>162</v>
      </c>
      <c r="EF9" s="413"/>
      <c r="EG9" s="410" t="s">
        <v>195</v>
      </c>
      <c r="EH9" s="411"/>
      <c r="EI9" s="412" t="s">
        <v>163</v>
      </c>
      <c r="EJ9" s="413"/>
      <c r="EK9" s="412" t="s">
        <v>162</v>
      </c>
      <c r="EL9" s="413"/>
      <c r="EM9" s="410" t="s">
        <v>195</v>
      </c>
      <c r="EN9" s="411"/>
      <c r="EO9" s="412" t="s">
        <v>163</v>
      </c>
      <c r="EP9" s="413"/>
      <c r="EQ9" s="412" t="s">
        <v>162</v>
      </c>
      <c r="ER9" s="413"/>
      <c r="ES9" s="410" t="s">
        <v>195</v>
      </c>
      <c r="ET9" s="411"/>
      <c r="EU9" s="412" t="s">
        <v>163</v>
      </c>
      <c r="EV9" s="413"/>
      <c r="EW9" s="412" t="s">
        <v>162</v>
      </c>
      <c r="EX9" s="413"/>
      <c r="EY9" s="410" t="s">
        <v>195</v>
      </c>
      <c r="EZ9" s="411"/>
      <c r="FA9" s="412" t="s">
        <v>163</v>
      </c>
      <c r="FB9" s="413"/>
      <c r="FC9" s="412" t="s">
        <v>162</v>
      </c>
      <c r="FD9" s="413"/>
      <c r="FE9" s="410" t="s">
        <v>195</v>
      </c>
      <c r="FF9" s="411"/>
      <c r="FG9" s="412" t="s">
        <v>163</v>
      </c>
      <c r="FH9" s="413"/>
      <c r="FI9" s="412" t="s">
        <v>162</v>
      </c>
      <c r="FJ9" s="413"/>
      <c r="FK9" s="410" t="s">
        <v>195</v>
      </c>
      <c r="FL9" s="411"/>
      <c r="FM9" s="412" t="s">
        <v>163</v>
      </c>
      <c r="FN9" s="413"/>
      <c r="FO9" s="412" t="s">
        <v>162</v>
      </c>
      <c r="FP9" s="413"/>
      <c r="FQ9" s="410" t="s">
        <v>195</v>
      </c>
      <c r="FR9" s="411"/>
      <c r="FS9" s="412" t="s">
        <v>163</v>
      </c>
      <c r="FT9" s="413"/>
      <c r="FU9" s="412" t="s">
        <v>162</v>
      </c>
      <c r="FV9" s="413"/>
      <c r="FW9" s="410" t="s">
        <v>195</v>
      </c>
      <c r="FX9" s="411"/>
      <c r="FY9" s="412" t="s">
        <v>163</v>
      </c>
      <c r="FZ9" s="413"/>
      <c r="GA9" s="412" t="s">
        <v>162</v>
      </c>
      <c r="GB9" s="413"/>
      <c r="GC9" s="410" t="s">
        <v>195</v>
      </c>
      <c r="GD9" s="411"/>
      <c r="GE9" s="412" t="s">
        <v>163</v>
      </c>
      <c r="GF9" s="413"/>
      <c r="GG9" s="412" t="s">
        <v>162</v>
      </c>
      <c r="GH9" s="413"/>
      <c r="GI9" s="412" t="s">
        <v>163</v>
      </c>
      <c r="GJ9" s="413"/>
      <c r="GK9" s="412" t="s">
        <v>162</v>
      </c>
      <c r="GL9" s="413"/>
      <c r="GM9" s="412" t="s">
        <v>163</v>
      </c>
      <c r="GN9" s="413"/>
      <c r="GO9" s="412" t="s">
        <v>162</v>
      </c>
      <c r="GP9" s="413"/>
      <c r="GQ9" s="412" t="s">
        <v>163</v>
      </c>
      <c r="GR9" s="413"/>
      <c r="GS9" s="412" t="s">
        <v>162</v>
      </c>
      <c r="GT9" s="413"/>
      <c r="GU9" s="412" t="s">
        <v>163</v>
      </c>
      <c r="GV9" s="413"/>
      <c r="GW9" s="412" t="s">
        <v>162</v>
      </c>
      <c r="GX9" s="413"/>
      <c r="GY9" s="412" t="s">
        <v>163</v>
      </c>
      <c r="GZ9" s="413"/>
      <c r="HA9" s="412" t="s">
        <v>162</v>
      </c>
      <c r="HB9" s="413"/>
      <c r="HC9" s="412" t="s">
        <v>163</v>
      </c>
      <c r="HD9" s="413"/>
      <c r="HE9" s="412" t="s">
        <v>162</v>
      </c>
      <c r="HF9" s="413"/>
      <c r="HG9" s="412" t="s">
        <v>163</v>
      </c>
      <c r="HH9" s="413"/>
      <c r="HI9" s="412" t="s">
        <v>162</v>
      </c>
      <c r="HJ9" s="413"/>
      <c r="HK9" s="412" t="s">
        <v>163</v>
      </c>
      <c r="HL9" s="413"/>
      <c r="HM9" s="412" t="s">
        <v>162</v>
      </c>
      <c r="HN9" s="413"/>
      <c r="HO9" s="412" t="s">
        <v>163</v>
      </c>
      <c r="HP9" s="413"/>
      <c r="HQ9" s="412" t="s">
        <v>162</v>
      </c>
      <c r="HR9" s="413"/>
      <c r="HS9" s="412" t="s">
        <v>163</v>
      </c>
      <c r="HT9" s="413"/>
      <c r="HU9" s="412" t="s">
        <v>162</v>
      </c>
      <c r="HV9" s="413"/>
      <c r="HW9" s="412" t="s">
        <v>163</v>
      </c>
      <c r="HX9" s="413"/>
      <c r="HY9" s="412" t="s">
        <v>162</v>
      </c>
      <c r="HZ9" s="413"/>
      <c r="IA9" s="412" t="s">
        <v>163</v>
      </c>
      <c r="IB9" s="413"/>
      <c r="IC9" s="412" t="s">
        <v>162</v>
      </c>
      <c r="ID9" s="413"/>
      <c r="IE9" s="412" t="s">
        <v>163</v>
      </c>
      <c r="IF9" s="524"/>
      <c r="IG9" s="523" t="s">
        <v>162</v>
      </c>
      <c r="IH9" s="523"/>
      <c r="II9" s="523" t="s">
        <v>163</v>
      </c>
      <c r="IJ9" s="523"/>
      <c r="IK9" s="412" t="s">
        <v>162</v>
      </c>
      <c r="IL9" s="413"/>
      <c r="IM9" s="412" t="s">
        <v>163</v>
      </c>
      <c r="IN9" s="413"/>
      <c r="IO9" s="412" t="s">
        <v>162</v>
      </c>
      <c r="IP9" s="413"/>
      <c r="IQ9" s="412" t="s">
        <v>163</v>
      </c>
      <c r="IR9" s="413"/>
      <c r="IS9" s="412" t="s">
        <v>162</v>
      </c>
      <c r="IT9" s="413"/>
      <c r="IU9" s="412" t="s">
        <v>163</v>
      </c>
      <c r="IV9" s="413"/>
      <c r="IW9" s="412" t="s">
        <v>162</v>
      </c>
      <c r="IX9" s="413"/>
      <c r="IY9" s="412" t="s">
        <v>163</v>
      </c>
      <c r="IZ9" s="413"/>
      <c r="JA9" s="412" t="s">
        <v>162</v>
      </c>
      <c r="JB9" s="413"/>
      <c r="JC9" s="412" t="s">
        <v>163</v>
      </c>
      <c r="JD9" s="413"/>
      <c r="JE9" s="412" t="s">
        <v>162</v>
      </c>
      <c r="JF9" s="413"/>
      <c r="JG9" s="412" t="s">
        <v>163</v>
      </c>
      <c r="JH9" s="413"/>
      <c r="JI9" s="412" t="s">
        <v>162</v>
      </c>
      <c r="JJ9" s="413"/>
      <c r="JK9" s="412" t="s">
        <v>163</v>
      </c>
      <c r="JL9" s="413"/>
      <c r="JM9" s="394" t="s">
        <v>162</v>
      </c>
      <c r="JN9" s="395"/>
      <c r="JO9" s="394" t="s">
        <v>163</v>
      </c>
      <c r="JP9" s="395"/>
      <c r="JQ9" s="394" t="s">
        <v>162</v>
      </c>
      <c r="JR9" s="395"/>
      <c r="JS9" s="394" t="s">
        <v>163</v>
      </c>
      <c r="JT9" s="395"/>
      <c r="JU9" s="394" t="s">
        <v>162</v>
      </c>
      <c r="JV9" s="395"/>
      <c r="JW9" s="394" t="s">
        <v>163</v>
      </c>
      <c r="JX9" s="395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2.06</v>
      </c>
      <c r="J11" s="71"/>
      <c r="K11" s="71"/>
      <c r="L11" s="71"/>
      <c r="M11" s="71">
        <f>I11+K11</f>
        <v>2.06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41.24</v>
      </c>
      <c r="AH11" s="71"/>
      <c r="AI11" s="71"/>
      <c r="AJ11" s="71"/>
      <c r="AK11" s="71">
        <f>AG11+AI11</f>
        <v>41.24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30.93</v>
      </c>
      <c r="BX11" s="74"/>
      <c r="BY11" s="79"/>
      <c r="BZ11" s="93"/>
      <c r="CA11" s="71">
        <f>BW11+BY11</f>
        <v>30.93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1.33</v>
      </c>
      <c r="JF11" s="211"/>
      <c r="JG11" s="211">
        <f>JE11</f>
        <v>1.33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2.06</v>
      </c>
      <c r="J12" s="71"/>
      <c r="K12" s="71"/>
      <c r="L12" s="71"/>
      <c r="M12" s="71">
        <f t="shared" ref="M12:N75" si="2">I12+K12</f>
        <v>2.06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30.93</v>
      </c>
      <c r="BX12" s="74"/>
      <c r="BY12" s="79"/>
      <c r="BZ12" s="93"/>
      <c r="CA12" s="71">
        <f t="shared" ref="CA12:CB75" si="13">BW12+BY12</f>
        <v>30.93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1.33</v>
      </c>
      <c r="JF12" s="211"/>
      <c r="JG12" s="211">
        <f t="shared" ref="JG12:JH75" si="63">JE12</f>
        <v>1.33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>
        <v>0</v>
      </c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</v>
      </c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>
        <v>0</v>
      </c>
      <c r="GH13" s="233"/>
      <c r="GI13" s="214">
        <f t="shared" si="1"/>
        <v>0</v>
      </c>
      <c r="GJ13" s="214">
        <f t="shared" si="37"/>
        <v>0</v>
      </c>
      <c r="GK13" s="233"/>
      <c r="GL13" s="233"/>
      <c r="GM13" s="214">
        <f t="shared" si="38"/>
        <v>0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>
        <v>0</v>
      </c>
      <c r="HB13" s="233"/>
      <c r="HC13" s="214">
        <f t="shared" si="46"/>
        <v>0</v>
      </c>
      <c r="HD13" s="214">
        <f t="shared" si="47"/>
        <v>0</v>
      </c>
      <c r="HE13" s="233"/>
      <c r="HF13" s="233"/>
      <c r="HG13" s="214">
        <f t="shared" si="48"/>
        <v>0</v>
      </c>
      <c r="HH13" s="214">
        <f t="shared" si="48"/>
        <v>0</v>
      </c>
      <c r="HI13" s="196"/>
      <c r="HJ13" s="196"/>
      <c r="HK13" s="214">
        <f t="shared" si="49"/>
        <v>0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1.33</v>
      </c>
      <c r="JF13" s="211"/>
      <c r="JG13" s="211">
        <f t="shared" si="63"/>
        <v>1.33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2.06</v>
      </c>
      <c r="J14" s="71"/>
      <c r="K14" s="71"/>
      <c r="L14" s="71"/>
      <c r="M14" s="71">
        <f t="shared" si="2"/>
        <v>2.06</v>
      </c>
      <c r="N14" s="71">
        <f t="shared" si="2"/>
        <v>0</v>
      </c>
      <c r="O14" s="236">
        <v>0</v>
      </c>
      <c r="P14" s="237"/>
      <c r="Q14" s="74"/>
      <c r="R14" s="71"/>
      <c r="S14" s="71">
        <f t="shared" si="3"/>
        <v>0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6"/>
      <c r="CX14" s="236"/>
      <c r="CY14" s="71">
        <f t="shared" si="17"/>
        <v>5.15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>
        <v>0</v>
      </c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1.33</v>
      </c>
      <c r="JF14" s="211"/>
      <c r="JG14" s="211">
        <f t="shared" si="63"/>
        <v>1.33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2.06</v>
      </c>
      <c r="J15" s="71"/>
      <c r="K15" s="71"/>
      <c r="L15" s="71"/>
      <c r="M15" s="71">
        <f t="shared" si="2"/>
        <v>2.06</v>
      </c>
      <c r="N15" s="71">
        <f t="shared" si="2"/>
        <v>0</v>
      </c>
      <c r="O15" s="236">
        <v>0</v>
      </c>
      <c r="P15" s="237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6"/>
      <c r="CX15" s="236"/>
      <c r="CY15" s="71">
        <f t="shared" si="17"/>
        <v>5.15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>
        <v>0</v>
      </c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1.33</v>
      </c>
      <c r="JF15" s="211"/>
      <c r="JG15" s="211">
        <f t="shared" si="63"/>
        <v>1.33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</v>
      </c>
      <c r="P16" s="237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6"/>
      <c r="CX16" s="236"/>
      <c r="CY16" s="71">
        <f t="shared" si="17"/>
        <v>5.15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>
        <v>0</v>
      </c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1.33</v>
      </c>
      <c r="JF16" s="211"/>
      <c r="JG16" s="211">
        <f t="shared" si="63"/>
        <v>1.33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</v>
      </c>
      <c r="P17" s="237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41.24</v>
      </c>
      <c r="AH17" s="71"/>
      <c r="AI17" s="71"/>
      <c r="AJ17" s="71"/>
      <c r="AK17" s="71">
        <f t="shared" si="6"/>
        <v>41.24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6"/>
      <c r="CX17" s="236"/>
      <c r="CY17" s="71">
        <f t="shared" si="17"/>
        <v>5.15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>
        <v>0</v>
      </c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1.44</v>
      </c>
      <c r="JF17" s="211"/>
      <c r="JG17" s="211">
        <f t="shared" si="63"/>
        <v>1.44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</v>
      </c>
      <c r="P18" s="237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41.24</v>
      </c>
      <c r="AH18" s="71"/>
      <c r="AI18" s="71"/>
      <c r="AJ18" s="71"/>
      <c r="AK18" s="71">
        <f t="shared" si="6"/>
        <v>41.24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6"/>
      <c r="CX18" s="236"/>
      <c r="CY18" s="71">
        <f t="shared" si="17"/>
        <v>5.15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>
        <v>0</v>
      </c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1.44</v>
      </c>
      <c r="JF18" s="211"/>
      <c r="JG18" s="211">
        <f t="shared" si="63"/>
        <v>1.44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</v>
      </c>
      <c r="P19" s="237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41.24</v>
      </c>
      <c r="AH19" s="71"/>
      <c r="AI19" s="71"/>
      <c r="AJ19" s="71"/>
      <c r="AK19" s="71">
        <f t="shared" si="6"/>
        <v>41.24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6"/>
      <c r="CX19" s="236"/>
      <c r="CY19" s="71">
        <f t="shared" si="17"/>
        <v>5.15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>
        <v>0</v>
      </c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0</v>
      </c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1.44</v>
      </c>
      <c r="JF19" s="211"/>
      <c r="JG19" s="211">
        <f t="shared" si="63"/>
        <v>1.44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</v>
      </c>
      <c r="P20" s="237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6"/>
      <c r="CX20" s="236"/>
      <c r="CY20" s="71">
        <f t="shared" si="17"/>
        <v>5.15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>
        <v>0</v>
      </c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0</v>
      </c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1.44</v>
      </c>
      <c r="JF20" s="211"/>
      <c r="JG20" s="211">
        <f t="shared" si="63"/>
        <v>1.44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</v>
      </c>
      <c r="P21" s="237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6"/>
      <c r="CX21" s="236"/>
      <c r="CY21" s="71">
        <f t="shared" si="17"/>
        <v>5.15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>
        <v>0</v>
      </c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0</v>
      </c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1.33</v>
      </c>
      <c r="JF21" s="211"/>
      <c r="JG21" s="211">
        <f t="shared" si="63"/>
        <v>1.33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</v>
      </c>
      <c r="P22" s="237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6"/>
      <c r="CX22" s="236"/>
      <c r="CY22" s="71">
        <f t="shared" si="17"/>
        <v>5.15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>
        <v>0</v>
      </c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1.55</v>
      </c>
      <c r="GH22" s="196"/>
      <c r="GI22" s="74">
        <f t="shared" si="1"/>
        <v>1.55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1.33</v>
      </c>
      <c r="JF22" s="211"/>
      <c r="JG22" s="211">
        <f t="shared" si="63"/>
        <v>1.33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</v>
      </c>
      <c r="P23" s="237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6"/>
      <c r="CX23" s="236"/>
      <c r="CY23" s="71">
        <f t="shared" si="17"/>
        <v>5.15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>
        <v>0</v>
      </c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1.55</v>
      </c>
      <c r="GH23" s="196"/>
      <c r="GI23" s="74">
        <f t="shared" si="1"/>
        <v>1.55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1.33</v>
      </c>
      <c r="JF23" s="211"/>
      <c r="JG23" s="211">
        <f t="shared" si="63"/>
        <v>1.33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</v>
      </c>
      <c r="P24" s="237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6"/>
      <c r="CX24" s="236"/>
      <c r="CY24" s="71">
        <f t="shared" si="17"/>
        <v>5.15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>
        <v>0</v>
      </c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1.55</v>
      </c>
      <c r="GH24" s="196"/>
      <c r="GI24" s="74">
        <f t="shared" si="1"/>
        <v>1.55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1.33</v>
      </c>
      <c r="JF24" s="211"/>
      <c r="JG24" s="211">
        <f t="shared" si="63"/>
        <v>1.33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</v>
      </c>
      <c r="P25" s="237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6"/>
      <c r="CX25" s="236"/>
      <c r="CY25" s="71">
        <f t="shared" si="17"/>
        <v>5.15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>
        <v>0</v>
      </c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1.55</v>
      </c>
      <c r="GH25" s="196"/>
      <c r="GI25" s="74">
        <f t="shared" si="1"/>
        <v>1.55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1.33</v>
      </c>
      <c r="JF25" s="211"/>
      <c r="JG25" s="211">
        <f t="shared" si="63"/>
        <v>1.33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</v>
      </c>
      <c r="P26" s="237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6"/>
      <c r="CX26" s="236"/>
      <c r="CY26" s="71">
        <f t="shared" si="17"/>
        <v>5.15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>
        <v>0</v>
      </c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1.55</v>
      </c>
      <c r="GH26" s="196"/>
      <c r="GI26" s="74">
        <f t="shared" si="1"/>
        <v>1.55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1.33</v>
      </c>
      <c r="JF26" s="211"/>
      <c r="JG26" s="211">
        <f t="shared" si="63"/>
        <v>1.33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</v>
      </c>
      <c r="P27" s="237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41.24</v>
      </c>
      <c r="AH27" s="71"/>
      <c r="AI27" s="71"/>
      <c r="AJ27" s="71"/>
      <c r="AK27" s="71">
        <f t="shared" si="6"/>
        <v>41.24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6"/>
      <c r="CX27" s="236"/>
      <c r="CY27" s="71">
        <f t="shared" si="17"/>
        <v>5.15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>
        <v>0</v>
      </c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1.55</v>
      </c>
      <c r="GH27" s="196"/>
      <c r="GI27" s="74">
        <f t="shared" si="1"/>
        <v>1.55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1.08</v>
      </c>
      <c r="JF27" s="211"/>
      <c r="JG27" s="211">
        <f t="shared" si="63"/>
        <v>1.08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</v>
      </c>
      <c r="P28" s="237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41.24</v>
      </c>
      <c r="AH28" s="71"/>
      <c r="AI28" s="71"/>
      <c r="AJ28" s="71"/>
      <c r="AK28" s="71">
        <f t="shared" si="6"/>
        <v>41.24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6"/>
      <c r="CX28" s="236"/>
      <c r="CY28" s="71">
        <f t="shared" si="17"/>
        <v>5.15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>
        <v>0</v>
      </c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0</v>
      </c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1.43</v>
      </c>
      <c r="JF28" s="211"/>
      <c r="JG28" s="211">
        <f t="shared" si="63"/>
        <v>1.43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</v>
      </c>
      <c r="P29" s="237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51.55</v>
      </c>
      <c r="AH29" s="71"/>
      <c r="AI29" s="71"/>
      <c r="AJ29" s="71"/>
      <c r="AK29" s="71">
        <f t="shared" si="6"/>
        <v>51.55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6"/>
      <c r="CX29" s="236"/>
      <c r="CY29" s="71">
        <f t="shared" si="17"/>
        <v>5.15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>
        <v>0</v>
      </c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0</v>
      </c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1.44</v>
      </c>
      <c r="JF29" s="211"/>
      <c r="JG29" s="211">
        <f t="shared" si="63"/>
        <v>1.44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</v>
      </c>
      <c r="P30" s="237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51.55</v>
      </c>
      <c r="AH30" s="71"/>
      <c r="AI30" s="71"/>
      <c r="AJ30" s="71"/>
      <c r="AK30" s="71">
        <f t="shared" si="6"/>
        <v>51.55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6"/>
      <c r="CX30" s="236"/>
      <c r="CY30" s="71">
        <f t="shared" si="17"/>
        <v>5.15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>
        <v>0</v>
      </c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0</v>
      </c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1.44</v>
      </c>
      <c r="JF30" s="211"/>
      <c r="JG30" s="211">
        <f t="shared" si="63"/>
        <v>1.44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</v>
      </c>
      <c r="P31" s="237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6"/>
      <c r="CX31" s="236"/>
      <c r="CY31" s="71">
        <f t="shared" si="17"/>
        <v>5.15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>
        <v>0</v>
      </c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0</v>
      </c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1.44</v>
      </c>
      <c r="JF31" s="211"/>
      <c r="JG31" s="211">
        <f t="shared" si="63"/>
        <v>1.44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</v>
      </c>
      <c r="P32" s="237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6"/>
      <c r="CX32" s="236"/>
      <c r="CY32" s="71">
        <f t="shared" si="17"/>
        <v>5.15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>
        <v>0</v>
      </c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0</v>
      </c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1.44</v>
      </c>
      <c r="JF32" s="211"/>
      <c r="JG32" s="211">
        <f t="shared" si="63"/>
        <v>1.44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1.03</v>
      </c>
      <c r="J33" s="71"/>
      <c r="K33" s="71"/>
      <c r="L33" s="71"/>
      <c r="M33" s="71">
        <f t="shared" si="2"/>
        <v>1.03</v>
      </c>
      <c r="N33" s="71">
        <f t="shared" si="2"/>
        <v>0</v>
      </c>
      <c r="O33" s="236">
        <v>0.41</v>
      </c>
      <c r="P33" s="237"/>
      <c r="Q33" s="74"/>
      <c r="R33" s="71"/>
      <c r="S33" s="71">
        <f t="shared" si="3"/>
        <v>0.41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41.24</v>
      </c>
      <c r="AH33" s="71"/>
      <c r="AI33" s="71"/>
      <c r="AJ33" s="71"/>
      <c r="AK33" s="71">
        <f t="shared" si="6"/>
        <v>41.24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6"/>
      <c r="CX33" s="236"/>
      <c r="CY33" s="71">
        <f t="shared" si="17"/>
        <v>5.15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>
        <v>0</v>
      </c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0</v>
      </c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1.44</v>
      </c>
      <c r="JF33" s="211"/>
      <c r="JG33" s="211">
        <f t="shared" si="63"/>
        <v>1.44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1.03</v>
      </c>
      <c r="J34" s="71"/>
      <c r="K34" s="71"/>
      <c r="L34" s="71"/>
      <c r="M34" s="71">
        <f t="shared" si="2"/>
        <v>1.03</v>
      </c>
      <c r="N34" s="71">
        <f t="shared" si="2"/>
        <v>0</v>
      </c>
      <c r="O34" s="236">
        <v>0.41</v>
      </c>
      <c r="P34" s="237"/>
      <c r="Q34" s="74"/>
      <c r="R34" s="71"/>
      <c r="S34" s="71">
        <f t="shared" si="3"/>
        <v>0.41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51.55</v>
      </c>
      <c r="AH34" s="71"/>
      <c r="AI34" s="71"/>
      <c r="AJ34" s="71"/>
      <c r="AK34" s="71">
        <f t="shared" si="6"/>
        <v>51.55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6"/>
      <c r="CX34" s="236"/>
      <c r="CY34" s="71">
        <f t="shared" si="17"/>
        <v>5.15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>
        <v>0</v>
      </c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0</v>
      </c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1.44</v>
      </c>
      <c r="JF34" s="211"/>
      <c r="JG34" s="211">
        <f t="shared" si="63"/>
        <v>1.44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4.12</v>
      </c>
      <c r="J35" s="71"/>
      <c r="K35" s="71"/>
      <c r="L35" s="71"/>
      <c r="M35" s="71">
        <f t="shared" si="2"/>
        <v>4.12</v>
      </c>
      <c r="N35" s="71">
        <f t="shared" si="2"/>
        <v>0</v>
      </c>
      <c r="O35" s="236">
        <v>0.41</v>
      </c>
      <c r="P35" s="237"/>
      <c r="Q35" s="74"/>
      <c r="R35" s="71"/>
      <c r="S35" s="71">
        <f t="shared" si="3"/>
        <v>0.41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6"/>
      <c r="CX35" s="236"/>
      <c r="CY35" s="71">
        <f t="shared" si="17"/>
        <v>5.15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>
        <v>10.31</v>
      </c>
      <c r="DN35" s="236"/>
      <c r="DO35" s="243"/>
      <c r="DP35" s="244"/>
      <c r="DQ35" s="71">
        <f t="shared" si="20"/>
        <v>10.31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0</v>
      </c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1.44</v>
      </c>
      <c r="JF35" s="211"/>
      <c r="JG35" s="211">
        <f t="shared" si="63"/>
        <v>1.44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2.06</v>
      </c>
      <c r="J36" s="71"/>
      <c r="K36" s="71"/>
      <c r="L36" s="71"/>
      <c r="M36" s="71">
        <f t="shared" si="2"/>
        <v>2.06</v>
      </c>
      <c r="N36" s="71">
        <f t="shared" si="2"/>
        <v>0</v>
      </c>
      <c r="O36" s="236">
        <v>0.41</v>
      </c>
      <c r="P36" s="237"/>
      <c r="Q36" s="74"/>
      <c r="R36" s="71"/>
      <c r="S36" s="71">
        <f t="shared" si="3"/>
        <v>0.41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6"/>
      <c r="CX36" s="236"/>
      <c r="CY36" s="71">
        <f t="shared" si="17"/>
        <v>5.15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>
        <v>10.31</v>
      </c>
      <c r="DN36" s="236"/>
      <c r="DO36" s="243"/>
      <c r="DP36" s="244"/>
      <c r="DQ36" s="71">
        <f t="shared" si="20"/>
        <v>10.31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0</v>
      </c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0.21</v>
      </c>
      <c r="GP36" s="196"/>
      <c r="GQ36" s="74">
        <f t="shared" si="40"/>
        <v>0.21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1.44</v>
      </c>
      <c r="JF36" s="211"/>
      <c r="JG36" s="211">
        <f t="shared" si="63"/>
        <v>1.44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4.12</v>
      </c>
      <c r="J37" s="71"/>
      <c r="K37" s="71"/>
      <c r="L37" s="71"/>
      <c r="M37" s="71">
        <f t="shared" si="2"/>
        <v>4.12</v>
      </c>
      <c r="N37" s="71">
        <f t="shared" si="2"/>
        <v>0</v>
      </c>
      <c r="O37" s="236">
        <v>0.41</v>
      </c>
      <c r="P37" s="237"/>
      <c r="Q37" s="74"/>
      <c r="R37" s="71"/>
      <c r="S37" s="71">
        <f t="shared" si="3"/>
        <v>0.41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20.62</v>
      </c>
      <c r="AH37" s="71"/>
      <c r="AI37" s="71"/>
      <c r="AJ37" s="71"/>
      <c r="AK37" s="71">
        <f t="shared" si="6"/>
        <v>20.62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6"/>
      <c r="CX37" s="236"/>
      <c r="CY37" s="71">
        <f t="shared" si="17"/>
        <v>5.15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>
        <v>10.31</v>
      </c>
      <c r="DN37" s="236"/>
      <c r="DO37" s="243"/>
      <c r="DP37" s="244"/>
      <c r="DQ37" s="71">
        <f t="shared" si="20"/>
        <v>10.31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0</v>
      </c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0.52</v>
      </c>
      <c r="GP37" s="196"/>
      <c r="GQ37" s="74">
        <f t="shared" si="40"/>
        <v>0.52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1.44</v>
      </c>
      <c r="JF37" s="211"/>
      <c r="JG37" s="211">
        <f t="shared" si="63"/>
        <v>1.44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21.65</v>
      </c>
      <c r="J38" s="71"/>
      <c r="K38" s="71"/>
      <c r="L38" s="71"/>
      <c r="M38" s="71">
        <f t="shared" si="2"/>
        <v>21.65</v>
      </c>
      <c r="N38" s="71">
        <f t="shared" si="2"/>
        <v>0</v>
      </c>
      <c r="O38" s="236">
        <v>0.41</v>
      </c>
      <c r="P38" s="237"/>
      <c r="Q38" s="74"/>
      <c r="R38" s="71"/>
      <c r="S38" s="71">
        <f t="shared" si="3"/>
        <v>0.41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20.62</v>
      </c>
      <c r="AH38" s="71"/>
      <c r="AI38" s="71"/>
      <c r="AJ38" s="71"/>
      <c r="AK38" s="71">
        <f t="shared" si="6"/>
        <v>20.62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6"/>
      <c r="CX38" s="236"/>
      <c r="CY38" s="71">
        <f t="shared" si="17"/>
        <v>5.15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>
        <v>10.31</v>
      </c>
      <c r="DN38" s="236"/>
      <c r="DO38" s="243"/>
      <c r="DP38" s="244"/>
      <c r="DQ38" s="71">
        <f t="shared" si="20"/>
        <v>10.31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0</v>
      </c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0.62</v>
      </c>
      <c r="GP38" s="196"/>
      <c r="GQ38" s="74">
        <f t="shared" si="40"/>
        <v>0.62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1.44</v>
      </c>
      <c r="JF38" s="211"/>
      <c r="JG38" s="211">
        <f t="shared" si="63"/>
        <v>1.44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20.62</v>
      </c>
      <c r="J39" s="71"/>
      <c r="K39" s="71"/>
      <c r="L39" s="71"/>
      <c r="M39" s="71">
        <f t="shared" si="2"/>
        <v>20.62</v>
      </c>
      <c r="N39" s="71">
        <f t="shared" si="2"/>
        <v>0</v>
      </c>
      <c r="O39" s="236">
        <v>0</v>
      </c>
      <c r="P39" s="237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20.62</v>
      </c>
      <c r="AH39" s="71"/>
      <c r="AI39" s="71"/>
      <c r="AJ39" s="71"/>
      <c r="AK39" s="71">
        <f t="shared" si="6"/>
        <v>20.62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6"/>
      <c r="CX39" s="236"/>
      <c r="CY39" s="71">
        <f t="shared" si="17"/>
        <v>5.15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>
        <v>10.31</v>
      </c>
      <c r="DN39" s="236"/>
      <c r="DO39" s="243"/>
      <c r="DP39" s="244"/>
      <c r="DQ39" s="71">
        <f t="shared" si="20"/>
        <v>10.31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0</v>
      </c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0.82</v>
      </c>
      <c r="GP39" s="196"/>
      <c r="GQ39" s="74">
        <f t="shared" si="40"/>
        <v>0.82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</v>
      </c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1.44</v>
      </c>
      <c r="JF39" s="211"/>
      <c r="JG39" s="211">
        <f t="shared" si="63"/>
        <v>1.44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19.59</v>
      </c>
      <c r="J40" s="71"/>
      <c r="K40" s="71"/>
      <c r="L40" s="71"/>
      <c r="M40" s="71">
        <f t="shared" si="2"/>
        <v>19.59</v>
      </c>
      <c r="N40" s="71">
        <f t="shared" si="2"/>
        <v>0</v>
      </c>
      <c r="O40" s="236">
        <v>0</v>
      </c>
      <c r="P40" s="237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6"/>
      <c r="CX40" s="236"/>
      <c r="CY40" s="71">
        <f t="shared" si="17"/>
        <v>5.15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>
        <v>10.31</v>
      </c>
      <c r="DN40" s="236"/>
      <c r="DO40" s="243"/>
      <c r="DP40" s="244"/>
      <c r="DQ40" s="71">
        <f t="shared" si="20"/>
        <v>10.31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0</v>
      </c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1.1299999999999999</v>
      </c>
      <c r="GP40" s="196"/>
      <c r="GQ40" s="74">
        <f t="shared" si="40"/>
        <v>1.1299999999999999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</v>
      </c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1.44</v>
      </c>
      <c r="JF40" s="211"/>
      <c r="JG40" s="211">
        <f t="shared" si="63"/>
        <v>1.44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</v>
      </c>
      <c r="P41" s="237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6"/>
      <c r="CX41" s="236"/>
      <c r="CY41" s="71">
        <f t="shared" si="17"/>
        <v>5.15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>
        <v>10.31</v>
      </c>
      <c r="DN41" s="236"/>
      <c r="DO41" s="243"/>
      <c r="DP41" s="244"/>
      <c r="DQ41" s="71">
        <f t="shared" si="20"/>
        <v>10.31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0</v>
      </c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</v>
      </c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1.44</v>
      </c>
      <c r="JF41" s="211"/>
      <c r="JG41" s="211">
        <f t="shared" si="63"/>
        <v>1.44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</v>
      </c>
      <c r="P42" s="237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30.93</v>
      </c>
      <c r="AH42" s="71"/>
      <c r="AI42" s="71"/>
      <c r="AJ42" s="71"/>
      <c r="AK42" s="71">
        <f t="shared" si="6"/>
        <v>30.93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6"/>
      <c r="CX42" s="236"/>
      <c r="CY42" s="71">
        <f t="shared" si="17"/>
        <v>5.15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>
        <v>10.31</v>
      </c>
      <c r="DN42" s="236"/>
      <c r="DO42" s="243"/>
      <c r="DP42" s="244"/>
      <c r="DQ42" s="71">
        <f t="shared" si="20"/>
        <v>10.31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0</v>
      </c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1.65</v>
      </c>
      <c r="GP42" s="196"/>
      <c r="GQ42" s="74">
        <f t="shared" si="40"/>
        <v>1.65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0</v>
      </c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1.44</v>
      </c>
      <c r="JF42" s="211"/>
      <c r="JG42" s="211">
        <f t="shared" si="63"/>
        <v>1.44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18.559999999999999</v>
      </c>
      <c r="J43" s="71"/>
      <c r="K43" s="71"/>
      <c r="L43" s="71"/>
      <c r="M43" s="71">
        <f t="shared" si="2"/>
        <v>18.559999999999999</v>
      </c>
      <c r="N43" s="71">
        <f t="shared" si="2"/>
        <v>0</v>
      </c>
      <c r="O43" s="236">
        <v>0</v>
      </c>
      <c r="P43" s="237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36.08</v>
      </c>
      <c r="AH43" s="71"/>
      <c r="AI43" s="71"/>
      <c r="AJ43" s="71"/>
      <c r="AK43" s="71">
        <f t="shared" si="6"/>
        <v>36.08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>
        <v>5.15</v>
      </c>
      <c r="DN43" s="236"/>
      <c r="DO43" s="243"/>
      <c r="DP43" s="244"/>
      <c r="DQ43" s="71">
        <f t="shared" si="20"/>
        <v>5.15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0</v>
      </c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1.96</v>
      </c>
      <c r="GP43" s="196"/>
      <c r="GQ43" s="74">
        <f t="shared" si="40"/>
        <v>1.96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0</v>
      </c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1.44</v>
      </c>
      <c r="JF43" s="211"/>
      <c r="JG43" s="211">
        <f t="shared" si="63"/>
        <v>1.44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20.62</v>
      </c>
      <c r="J44" s="71"/>
      <c r="K44" s="71"/>
      <c r="L44" s="71"/>
      <c r="M44" s="71">
        <f t="shared" si="2"/>
        <v>20.62</v>
      </c>
      <c r="N44" s="71">
        <f t="shared" si="2"/>
        <v>0</v>
      </c>
      <c r="O44" s="236">
        <v>0</v>
      </c>
      <c r="P44" s="237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36.08</v>
      </c>
      <c r="AH44" s="71"/>
      <c r="AI44" s="71"/>
      <c r="AJ44" s="71"/>
      <c r="AK44" s="71">
        <f t="shared" si="6"/>
        <v>36.08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>
        <v>5.15</v>
      </c>
      <c r="DN44" s="236"/>
      <c r="DO44" s="243"/>
      <c r="DP44" s="244"/>
      <c r="DQ44" s="71">
        <f t="shared" si="20"/>
        <v>5.15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0</v>
      </c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2.16</v>
      </c>
      <c r="GP44" s="196"/>
      <c r="GQ44" s="74">
        <f t="shared" si="40"/>
        <v>2.16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0</v>
      </c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1.44</v>
      </c>
      <c r="JF44" s="211"/>
      <c r="JG44" s="211">
        <f t="shared" si="63"/>
        <v>1.44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1.03</v>
      </c>
      <c r="J45" s="71"/>
      <c r="K45" s="71"/>
      <c r="L45" s="71"/>
      <c r="M45" s="71">
        <f t="shared" si="2"/>
        <v>1.03</v>
      </c>
      <c r="N45" s="71">
        <f t="shared" si="2"/>
        <v>0</v>
      </c>
      <c r="O45" s="236">
        <v>0</v>
      </c>
      <c r="P45" s="237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20.62</v>
      </c>
      <c r="AH45" s="71"/>
      <c r="AI45" s="71"/>
      <c r="AJ45" s="71"/>
      <c r="AK45" s="71">
        <f t="shared" si="6"/>
        <v>20.62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>
        <v>5.15</v>
      </c>
      <c r="DN45" s="236"/>
      <c r="DO45" s="243"/>
      <c r="DP45" s="244"/>
      <c r="DQ45" s="71">
        <f t="shared" si="20"/>
        <v>5.15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0</v>
      </c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2.27</v>
      </c>
      <c r="GP45" s="196"/>
      <c r="GQ45" s="74">
        <f t="shared" si="40"/>
        <v>2.27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0</v>
      </c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1.44</v>
      </c>
      <c r="JF45" s="211"/>
      <c r="JG45" s="211">
        <f t="shared" si="63"/>
        <v>1.44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1.03</v>
      </c>
      <c r="J46" s="71"/>
      <c r="K46" s="71"/>
      <c r="L46" s="71"/>
      <c r="M46" s="71">
        <f t="shared" si="2"/>
        <v>1.03</v>
      </c>
      <c r="N46" s="71">
        <f t="shared" si="2"/>
        <v>0</v>
      </c>
      <c r="O46" s="236">
        <v>0</v>
      </c>
      <c r="P46" s="237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20.62</v>
      </c>
      <c r="AH46" s="71"/>
      <c r="AI46" s="71"/>
      <c r="AJ46" s="71"/>
      <c r="AK46" s="71">
        <f t="shared" si="6"/>
        <v>20.62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>
        <v>5.15</v>
      </c>
      <c r="DN46" s="236"/>
      <c r="DO46" s="243"/>
      <c r="DP46" s="244"/>
      <c r="DQ46" s="71">
        <f t="shared" si="20"/>
        <v>5.15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0</v>
      </c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2.68</v>
      </c>
      <c r="GP46" s="196"/>
      <c r="GQ46" s="74">
        <f t="shared" si="40"/>
        <v>2.68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0</v>
      </c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1.44</v>
      </c>
      <c r="JF46" s="211"/>
      <c r="JG46" s="211">
        <f t="shared" si="63"/>
        <v>1.44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1.03</v>
      </c>
      <c r="J47" s="71"/>
      <c r="K47" s="71"/>
      <c r="L47" s="71"/>
      <c r="M47" s="71">
        <f t="shared" si="2"/>
        <v>1.03</v>
      </c>
      <c r="N47" s="71">
        <f t="shared" si="2"/>
        <v>0</v>
      </c>
      <c r="O47" s="236">
        <v>0</v>
      </c>
      <c r="P47" s="237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20.62</v>
      </c>
      <c r="AH47" s="71"/>
      <c r="AI47" s="71"/>
      <c r="AJ47" s="71"/>
      <c r="AK47" s="71">
        <f t="shared" si="6"/>
        <v>20.62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>
        <v>5.15</v>
      </c>
      <c r="DN47" s="236"/>
      <c r="DO47" s="243"/>
      <c r="DP47" s="244"/>
      <c r="DQ47" s="71">
        <f t="shared" si="20"/>
        <v>5.15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0</v>
      </c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2.78</v>
      </c>
      <c r="GP47" s="196"/>
      <c r="GQ47" s="74">
        <f t="shared" si="40"/>
        <v>2.78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0</v>
      </c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1.44</v>
      </c>
      <c r="JF47" s="211"/>
      <c r="JG47" s="211">
        <f t="shared" si="63"/>
        <v>1.44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1.03</v>
      </c>
      <c r="J48" s="71"/>
      <c r="K48" s="71"/>
      <c r="L48" s="71"/>
      <c r="M48" s="71">
        <f t="shared" si="2"/>
        <v>1.03</v>
      </c>
      <c r="N48" s="71">
        <f t="shared" si="2"/>
        <v>0</v>
      </c>
      <c r="O48" s="236">
        <v>0</v>
      </c>
      <c r="P48" s="237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20.62</v>
      </c>
      <c r="AH48" s="71"/>
      <c r="AI48" s="71"/>
      <c r="AJ48" s="71"/>
      <c r="AK48" s="71">
        <f t="shared" si="6"/>
        <v>20.62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>
        <v>5.15</v>
      </c>
      <c r="DN48" s="236"/>
      <c r="DO48" s="243"/>
      <c r="DP48" s="244"/>
      <c r="DQ48" s="71">
        <f t="shared" si="20"/>
        <v>5.15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0</v>
      </c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3.2</v>
      </c>
      <c r="GP48" s="196"/>
      <c r="GQ48" s="74">
        <f t="shared" si="40"/>
        <v>3.2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0</v>
      </c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1.44</v>
      </c>
      <c r="JF48" s="211"/>
      <c r="JG48" s="211">
        <f t="shared" si="63"/>
        <v>1.44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16.489999999999998</v>
      </c>
      <c r="J49" s="71"/>
      <c r="K49" s="71"/>
      <c r="L49" s="71"/>
      <c r="M49" s="71">
        <f t="shared" si="2"/>
        <v>16.489999999999998</v>
      </c>
      <c r="N49" s="71">
        <f t="shared" si="2"/>
        <v>0</v>
      </c>
      <c r="O49" s="236">
        <v>0</v>
      </c>
      <c r="P49" s="237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12.37</v>
      </c>
      <c r="AH49" s="71"/>
      <c r="AI49" s="71"/>
      <c r="AJ49" s="71"/>
      <c r="AK49" s="71">
        <f t="shared" si="6"/>
        <v>12.37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>
        <v>5.15</v>
      </c>
      <c r="DN49" s="236"/>
      <c r="DO49" s="243"/>
      <c r="DP49" s="244"/>
      <c r="DQ49" s="71">
        <f t="shared" si="20"/>
        <v>5.15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0</v>
      </c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3.51</v>
      </c>
      <c r="GP49" s="196"/>
      <c r="GQ49" s="74">
        <f t="shared" si="40"/>
        <v>3.51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0</v>
      </c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1.44</v>
      </c>
      <c r="JF49" s="211"/>
      <c r="JG49" s="211">
        <f t="shared" si="63"/>
        <v>1.44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2.06</v>
      </c>
      <c r="J50" s="71"/>
      <c r="K50" s="71"/>
      <c r="L50" s="71"/>
      <c r="M50" s="71">
        <f t="shared" si="2"/>
        <v>2.06</v>
      </c>
      <c r="N50" s="71">
        <f t="shared" si="2"/>
        <v>0</v>
      </c>
      <c r="O50" s="236">
        <v>0</v>
      </c>
      <c r="P50" s="237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12.37</v>
      </c>
      <c r="AH50" s="71"/>
      <c r="AI50" s="71"/>
      <c r="AJ50" s="71"/>
      <c r="AK50" s="71">
        <f t="shared" si="6"/>
        <v>12.37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>
        <v>5.15</v>
      </c>
      <c r="DN50" s="236"/>
      <c r="DO50" s="243"/>
      <c r="DP50" s="244"/>
      <c r="DQ50" s="71">
        <f t="shared" si="20"/>
        <v>5.15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0</v>
      </c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0.93</v>
      </c>
      <c r="GP50" s="196"/>
      <c r="GQ50" s="74">
        <f t="shared" si="40"/>
        <v>0.93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0</v>
      </c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1.44</v>
      </c>
      <c r="JF50" s="211"/>
      <c r="JG50" s="211">
        <f t="shared" si="63"/>
        <v>1.44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2.06</v>
      </c>
      <c r="J51" s="71"/>
      <c r="K51" s="71"/>
      <c r="L51" s="71"/>
      <c r="M51" s="71">
        <f t="shared" si="2"/>
        <v>2.06</v>
      </c>
      <c r="N51" s="71">
        <f t="shared" si="2"/>
        <v>0</v>
      </c>
      <c r="O51" s="236">
        <v>0</v>
      </c>
      <c r="P51" s="237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15.46</v>
      </c>
      <c r="AH51" s="71"/>
      <c r="AI51" s="71"/>
      <c r="AJ51" s="71"/>
      <c r="AK51" s="71">
        <f t="shared" si="6"/>
        <v>15.46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>
        <v>5.15</v>
      </c>
      <c r="DN51" s="236"/>
      <c r="DO51" s="243"/>
      <c r="DP51" s="244"/>
      <c r="DQ51" s="71">
        <f t="shared" si="20"/>
        <v>5.15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0</v>
      </c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0</v>
      </c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</v>
      </c>
      <c r="P52" s="237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15.46</v>
      </c>
      <c r="AH52" s="71"/>
      <c r="AI52" s="71"/>
      <c r="AJ52" s="71"/>
      <c r="AK52" s="71">
        <f t="shared" si="6"/>
        <v>15.46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>
        <v>5.15</v>
      </c>
      <c r="DN52" s="236"/>
      <c r="DO52" s="243"/>
      <c r="DP52" s="244"/>
      <c r="DQ52" s="71">
        <f t="shared" si="20"/>
        <v>5.15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0</v>
      </c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0</v>
      </c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</v>
      </c>
      <c r="P53" s="237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25.77</v>
      </c>
      <c r="AH53" s="71"/>
      <c r="AI53" s="71"/>
      <c r="AJ53" s="71"/>
      <c r="AK53" s="71">
        <f t="shared" si="6"/>
        <v>25.77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>
        <v>5.15</v>
      </c>
      <c r="DN53" s="236"/>
      <c r="DO53" s="243"/>
      <c r="DP53" s="244"/>
      <c r="DQ53" s="71">
        <f t="shared" si="20"/>
        <v>5.15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0</v>
      </c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1.1100000000000001</v>
      </c>
      <c r="IH53" s="235"/>
      <c r="II53" s="211">
        <f t="shared" si="56"/>
        <v>1.1100000000000001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</v>
      </c>
      <c r="P54" s="237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25.77</v>
      </c>
      <c r="AH54" s="71"/>
      <c r="AI54" s="71"/>
      <c r="AJ54" s="71"/>
      <c r="AK54" s="71">
        <f t="shared" si="6"/>
        <v>25.77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>
        <v>5.15</v>
      </c>
      <c r="DN54" s="236"/>
      <c r="DO54" s="243"/>
      <c r="DP54" s="244"/>
      <c r="DQ54" s="71">
        <f t="shared" si="20"/>
        <v>5.15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0</v>
      </c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1.1100000000000001</v>
      </c>
      <c r="IH54" s="235"/>
      <c r="II54" s="211">
        <f t="shared" si="56"/>
        <v>1.1100000000000001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6.19</v>
      </c>
      <c r="J55" s="71"/>
      <c r="K55" s="71"/>
      <c r="L55" s="71"/>
      <c r="M55" s="71">
        <f t="shared" si="2"/>
        <v>6.19</v>
      </c>
      <c r="N55" s="71">
        <f t="shared" si="2"/>
        <v>0</v>
      </c>
      <c r="O55" s="236">
        <v>0</v>
      </c>
      <c r="P55" s="237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30.93</v>
      </c>
      <c r="AH55" s="71"/>
      <c r="AI55" s="71"/>
      <c r="AJ55" s="71"/>
      <c r="AK55" s="71">
        <f t="shared" si="6"/>
        <v>30.93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>
        <v>5.15</v>
      </c>
      <c r="DN55" s="236"/>
      <c r="DO55" s="243"/>
      <c r="DP55" s="244"/>
      <c r="DQ55" s="71">
        <f t="shared" si="20"/>
        <v>5.15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0</v>
      </c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2.06</v>
      </c>
      <c r="HB55" s="196"/>
      <c r="HC55" s="74">
        <f t="shared" si="46"/>
        <v>2.06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1.1100000000000001</v>
      </c>
      <c r="IH55" s="235"/>
      <c r="II55" s="211">
        <f t="shared" si="56"/>
        <v>1.1100000000000001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36">
        <v>0</v>
      </c>
      <c r="P56" s="237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30.93</v>
      </c>
      <c r="AH56" s="71"/>
      <c r="AI56" s="71"/>
      <c r="AJ56" s="71"/>
      <c r="AK56" s="71">
        <f t="shared" si="6"/>
        <v>30.93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>
        <v>5.15</v>
      </c>
      <c r="DN56" s="236"/>
      <c r="DO56" s="243"/>
      <c r="DP56" s="244"/>
      <c r="DQ56" s="71">
        <f t="shared" si="20"/>
        <v>5.15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0</v>
      </c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2.06</v>
      </c>
      <c r="HB56" s="196"/>
      <c r="HC56" s="74">
        <f t="shared" si="46"/>
        <v>2.06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1.33</v>
      </c>
      <c r="IH56" s="235"/>
      <c r="II56" s="211">
        <f t="shared" si="56"/>
        <v>1.33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</v>
      </c>
      <c r="P57" s="237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39.18</v>
      </c>
      <c r="AH57" s="71"/>
      <c r="AI57" s="71"/>
      <c r="AJ57" s="71"/>
      <c r="AK57" s="71">
        <f t="shared" si="6"/>
        <v>39.18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>
        <v>5.15</v>
      </c>
      <c r="DN57" s="236"/>
      <c r="DO57" s="243"/>
      <c r="DP57" s="244"/>
      <c r="DQ57" s="71">
        <f t="shared" si="20"/>
        <v>5.15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0</v>
      </c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2.06</v>
      </c>
      <c r="HB57" s="196"/>
      <c r="HC57" s="74">
        <f t="shared" si="46"/>
        <v>2.06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1.88</v>
      </c>
      <c r="IH57" s="235"/>
      <c r="II57" s="211">
        <f t="shared" si="56"/>
        <v>1.88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</v>
      </c>
      <c r="P58" s="237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39.18</v>
      </c>
      <c r="AH58" s="71"/>
      <c r="AI58" s="71"/>
      <c r="AJ58" s="71"/>
      <c r="AK58" s="71">
        <f t="shared" si="6"/>
        <v>39.18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>
        <v>5.15</v>
      </c>
      <c r="DN58" s="236"/>
      <c r="DO58" s="243"/>
      <c r="DP58" s="244"/>
      <c r="DQ58" s="71">
        <f t="shared" si="20"/>
        <v>5.15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0</v>
      </c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2.06</v>
      </c>
      <c r="HB58" s="196"/>
      <c r="HC58" s="74">
        <f t="shared" si="46"/>
        <v>2.06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1.77</v>
      </c>
      <c r="IH58" s="235"/>
      <c r="II58" s="211">
        <f t="shared" si="56"/>
        <v>1.77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6.19</v>
      </c>
      <c r="J59" s="71"/>
      <c r="K59" s="71"/>
      <c r="L59" s="71"/>
      <c r="M59" s="71">
        <f t="shared" si="2"/>
        <v>6.19</v>
      </c>
      <c r="N59" s="71">
        <f t="shared" si="2"/>
        <v>0</v>
      </c>
      <c r="O59" s="236">
        <v>0</v>
      </c>
      <c r="P59" s="237"/>
      <c r="Q59" s="74"/>
      <c r="R59" s="71"/>
      <c r="S59" s="71">
        <f t="shared" si="3"/>
        <v>0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32.99</v>
      </c>
      <c r="AH59" s="71"/>
      <c r="AI59" s="71"/>
      <c r="AJ59" s="71"/>
      <c r="AK59" s="71">
        <f t="shared" si="6"/>
        <v>32.99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>
        <v>5.15</v>
      </c>
      <c r="DN59" s="236"/>
      <c r="DO59" s="243"/>
      <c r="DP59" s="244"/>
      <c r="DQ59" s="71">
        <f t="shared" si="20"/>
        <v>5.15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5.15</v>
      </c>
      <c r="HB59" s="196"/>
      <c r="HC59" s="74">
        <f t="shared" si="46"/>
        <v>5.15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1.67</v>
      </c>
      <c r="IH59" s="235"/>
      <c r="II59" s="211">
        <f t="shared" si="56"/>
        <v>1.67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</v>
      </c>
      <c r="P60" s="237"/>
      <c r="Q60" s="74"/>
      <c r="R60" s="71"/>
      <c r="S60" s="71">
        <f t="shared" si="3"/>
        <v>0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32.99</v>
      </c>
      <c r="AH60" s="71"/>
      <c r="AI60" s="71"/>
      <c r="AJ60" s="71"/>
      <c r="AK60" s="71">
        <f t="shared" si="6"/>
        <v>32.99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>
        <v>5.15</v>
      </c>
      <c r="DN60" s="236"/>
      <c r="DO60" s="243"/>
      <c r="DP60" s="244"/>
      <c r="DQ60" s="71">
        <f t="shared" si="20"/>
        <v>5.15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5.15</v>
      </c>
      <c r="HB60" s="196"/>
      <c r="HC60" s="74">
        <f t="shared" si="46"/>
        <v>5.15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1.77</v>
      </c>
      <c r="IH60" s="235"/>
      <c r="II60" s="211">
        <f t="shared" si="56"/>
        <v>1.77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7.22</v>
      </c>
      <c r="J61" s="71"/>
      <c r="K61" s="71"/>
      <c r="L61" s="71"/>
      <c r="M61" s="71">
        <f t="shared" si="2"/>
        <v>7.22</v>
      </c>
      <c r="N61" s="71">
        <f t="shared" si="2"/>
        <v>0</v>
      </c>
      <c r="O61" s="236">
        <v>0</v>
      </c>
      <c r="P61" s="237"/>
      <c r="Q61" s="74"/>
      <c r="R61" s="71"/>
      <c r="S61" s="71">
        <f t="shared" si="3"/>
        <v>0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46.39</v>
      </c>
      <c r="AH61" s="71"/>
      <c r="AI61" s="71"/>
      <c r="AJ61" s="71"/>
      <c r="AK61" s="71">
        <f t="shared" si="6"/>
        <v>46.39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>
        <v>5.15</v>
      </c>
      <c r="DN61" s="236"/>
      <c r="DO61" s="243"/>
      <c r="DP61" s="244"/>
      <c r="DQ61" s="71">
        <f t="shared" si="20"/>
        <v>5.15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0</v>
      </c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5.15</v>
      </c>
      <c r="HB61" s="196"/>
      <c r="HC61" s="74">
        <f t="shared" si="46"/>
        <v>5.15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1.77</v>
      </c>
      <c r="IH61" s="235"/>
      <c r="II61" s="211">
        <f t="shared" si="56"/>
        <v>1.77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2.06</v>
      </c>
      <c r="J62" s="71"/>
      <c r="K62" s="71"/>
      <c r="L62" s="71"/>
      <c r="M62" s="71">
        <f t="shared" si="2"/>
        <v>2.06</v>
      </c>
      <c r="N62" s="71">
        <f t="shared" si="2"/>
        <v>0</v>
      </c>
      <c r="O62" s="236">
        <v>0</v>
      </c>
      <c r="P62" s="237"/>
      <c r="Q62" s="74"/>
      <c r="R62" s="71"/>
      <c r="S62" s="71">
        <f t="shared" si="3"/>
        <v>0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46.39</v>
      </c>
      <c r="AH62" s="71"/>
      <c r="AI62" s="71"/>
      <c r="AJ62" s="71"/>
      <c r="AK62" s="71">
        <f t="shared" si="6"/>
        <v>46.39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>
        <v>5.15</v>
      </c>
      <c r="DN62" s="236"/>
      <c r="DO62" s="243"/>
      <c r="DP62" s="244"/>
      <c r="DQ62" s="71">
        <f t="shared" si="20"/>
        <v>5.15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0</v>
      </c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5.15</v>
      </c>
      <c r="HB62" s="196"/>
      <c r="HC62" s="74">
        <f t="shared" si="46"/>
        <v>5.15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1.67</v>
      </c>
      <c r="IH62" s="235"/>
      <c r="II62" s="211">
        <f t="shared" si="56"/>
        <v>1.67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0.41</v>
      </c>
      <c r="P63" s="237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41.24</v>
      </c>
      <c r="AH63" s="71"/>
      <c r="AI63" s="71"/>
      <c r="AJ63" s="71"/>
      <c r="AK63" s="71">
        <f t="shared" si="6"/>
        <v>41.24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>
        <v>5.15</v>
      </c>
      <c r="DN63" s="236"/>
      <c r="DO63" s="243"/>
      <c r="DP63" s="244"/>
      <c r="DQ63" s="71">
        <f t="shared" si="20"/>
        <v>5.15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5.15</v>
      </c>
      <c r="HB63" s="196"/>
      <c r="HC63" s="74">
        <f t="shared" si="46"/>
        <v>5.15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0.11</v>
      </c>
      <c r="IH63" s="235"/>
      <c r="II63" s="211">
        <f t="shared" si="56"/>
        <v>0.11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0.41</v>
      </c>
      <c r="P64" s="237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41.24</v>
      </c>
      <c r="AH64" s="71"/>
      <c r="AI64" s="71"/>
      <c r="AJ64" s="71"/>
      <c r="AK64" s="71">
        <f t="shared" si="6"/>
        <v>41.24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>
        <v>5.15</v>
      </c>
      <c r="DN64" s="236"/>
      <c r="DO64" s="243"/>
      <c r="DP64" s="244"/>
      <c r="DQ64" s="71">
        <f t="shared" si="20"/>
        <v>5.15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5.15</v>
      </c>
      <c r="HB64" s="196"/>
      <c r="HC64" s="74">
        <f t="shared" si="46"/>
        <v>5.15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0</v>
      </c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0.41</v>
      </c>
      <c r="P65" s="237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46.39</v>
      </c>
      <c r="AH65" s="71"/>
      <c r="AI65" s="71"/>
      <c r="AJ65" s="71"/>
      <c r="AK65" s="71">
        <f t="shared" si="6"/>
        <v>46.39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>
        <v>5.15</v>
      </c>
      <c r="DN65" s="236"/>
      <c r="DO65" s="243"/>
      <c r="DP65" s="244"/>
      <c r="DQ65" s="71">
        <f t="shared" si="20"/>
        <v>5.15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1.1299999999999999</v>
      </c>
      <c r="GP65" s="196"/>
      <c r="GQ65" s="74">
        <f t="shared" si="40"/>
        <v>1.1299999999999999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5.15</v>
      </c>
      <c r="HB65" s="196"/>
      <c r="HC65" s="74">
        <f t="shared" si="46"/>
        <v>5.15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0</v>
      </c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0.41</v>
      </c>
      <c r="P66" s="237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46.39</v>
      </c>
      <c r="AH66" s="71"/>
      <c r="AI66" s="71"/>
      <c r="AJ66" s="71"/>
      <c r="AK66" s="71">
        <f t="shared" si="6"/>
        <v>46.39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>
        <v>5.15</v>
      </c>
      <c r="DN66" s="236"/>
      <c r="DO66" s="243"/>
      <c r="DP66" s="244"/>
      <c r="DQ66" s="71">
        <f t="shared" si="20"/>
        <v>5.15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0</v>
      </c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3.71</v>
      </c>
      <c r="GP66" s="196"/>
      <c r="GQ66" s="74">
        <f t="shared" si="40"/>
        <v>3.71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5.15</v>
      </c>
      <c r="HB66" s="196"/>
      <c r="HC66" s="74">
        <f t="shared" si="46"/>
        <v>5.15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0</v>
      </c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6.19</v>
      </c>
      <c r="J67" s="71"/>
      <c r="K67" s="71"/>
      <c r="L67" s="71"/>
      <c r="M67" s="71">
        <f t="shared" si="2"/>
        <v>6.19</v>
      </c>
      <c r="N67" s="71">
        <f t="shared" si="2"/>
        <v>0</v>
      </c>
      <c r="O67" s="236">
        <v>0.41</v>
      </c>
      <c r="P67" s="237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49.48</v>
      </c>
      <c r="AH67" s="71"/>
      <c r="AI67" s="71"/>
      <c r="AJ67" s="71"/>
      <c r="AK67" s="71">
        <f t="shared" si="6"/>
        <v>49.48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>
        <v>5.15</v>
      </c>
      <c r="DN67" s="236"/>
      <c r="DO67" s="243"/>
      <c r="DP67" s="244"/>
      <c r="DQ67" s="71">
        <f t="shared" si="20"/>
        <v>5.15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3.4</v>
      </c>
      <c r="GP67" s="196"/>
      <c r="GQ67" s="74">
        <f t="shared" si="40"/>
        <v>3.4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2.06</v>
      </c>
      <c r="HB67" s="196"/>
      <c r="HC67" s="74">
        <f t="shared" si="46"/>
        <v>2.06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0</v>
      </c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5.15</v>
      </c>
      <c r="J68" s="71"/>
      <c r="K68" s="71"/>
      <c r="L68" s="71"/>
      <c r="M68" s="71">
        <f t="shared" si="2"/>
        <v>5.15</v>
      </c>
      <c r="N68" s="71">
        <f t="shared" si="2"/>
        <v>0</v>
      </c>
      <c r="O68" s="236">
        <v>0.41</v>
      </c>
      <c r="P68" s="237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49.48</v>
      </c>
      <c r="AH68" s="71"/>
      <c r="AI68" s="71"/>
      <c r="AJ68" s="71"/>
      <c r="AK68" s="71">
        <f t="shared" si="6"/>
        <v>49.48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>
        <v>5.15</v>
      </c>
      <c r="DN68" s="236"/>
      <c r="DO68" s="243"/>
      <c r="DP68" s="244"/>
      <c r="DQ68" s="71">
        <f t="shared" si="20"/>
        <v>5.15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0</v>
      </c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3.51</v>
      </c>
      <c r="GP68" s="196"/>
      <c r="GQ68" s="74">
        <f t="shared" si="40"/>
        <v>3.51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2.06</v>
      </c>
      <c r="HB68" s="196"/>
      <c r="HC68" s="74">
        <f t="shared" si="46"/>
        <v>2.06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0</v>
      </c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0.41</v>
      </c>
      <c r="P69" s="237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47.42</v>
      </c>
      <c r="AH69" s="71"/>
      <c r="AI69" s="71"/>
      <c r="AJ69" s="71"/>
      <c r="AK69" s="71">
        <f t="shared" si="6"/>
        <v>47.42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>
        <v>0</v>
      </c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</v>
      </c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3.3</v>
      </c>
      <c r="GP69" s="196"/>
      <c r="GQ69" s="74">
        <f t="shared" si="40"/>
        <v>3.3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2.06</v>
      </c>
      <c r="HB69" s="196"/>
      <c r="HC69" s="74">
        <f t="shared" si="46"/>
        <v>2.06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0</v>
      </c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0.41</v>
      </c>
      <c r="P70" s="237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47.42</v>
      </c>
      <c r="AH70" s="71"/>
      <c r="AI70" s="71"/>
      <c r="AJ70" s="71"/>
      <c r="AK70" s="71">
        <f t="shared" si="6"/>
        <v>47.42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>
        <v>0</v>
      </c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3.09</v>
      </c>
      <c r="GP70" s="196"/>
      <c r="GQ70" s="74">
        <f t="shared" si="40"/>
        <v>3.09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2.06</v>
      </c>
      <c r="HB70" s="196"/>
      <c r="HC70" s="74">
        <f t="shared" si="46"/>
        <v>2.06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0</v>
      </c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0.41</v>
      </c>
      <c r="P71" s="237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51.55</v>
      </c>
      <c r="AH71" s="71"/>
      <c r="AI71" s="71"/>
      <c r="AJ71" s="71"/>
      <c r="AK71" s="71">
        <f t="shared" si="6"/>
        <v>51.55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>
        <v>0</v>
      </c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2.89</v>
      </c>
      <c r="GP71" s="196"/>
      <c r="GQ71" s="74">
        <f t="shared" si="40"/>
        <v>2.89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</v>
      </c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2.06</v>
      </c>
      <c r="J72" s="71"/>
      <c r="K72" s="71"/>
      <c r="L72" s="71"/>
      <c r="M72" s="71">
        <f t="shared" si="2"/>
        <v>2.06</v>
      </c>
      <c r="N72" s="71">
        <f t="shared" si="2"/>
        <v>0</v>
      </c>
      <c r="O72" s="236">
        <v>0.41</v>
      </c>
      <c r="P72" s="237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51.55</v>
      </c>
      <c r="AH72" s="71"/>
      <c r="AI72" s="71"/>
      <c r="AJ72" s="71"/>
      <c r="AK72" s="71">
        <f t="shared" si="6"/>
        <v>51.55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>
        <v>0</v>
      </c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0</v>
      </c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2.68</v>
      </c>
      <c r="GP72" s="196"/>
      <c r="GQ72" s="74">
        <f t="shared" si="40"/>
        <v>2.68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</v>
      </c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12.37</v>
      </c>
      <c r="J73" s="71"/>
      <c r="K73" s="71"/>
      <c r="L73" s="71"/>
      <c r="M73" s="71">
        <f t="shared" si="2"/>
        <v>12.37</v>
      </c>
      <c r="N73" s="71">
        <f t="shared" si="2"/>
        <v>0</v>
      </c>
      <c r="O73" s="236">
        <v>0.41</v>
      </c>
      <c r="P73" s="237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51.55</v>
      </c>
      <c r="AH73" s="71"/>
      <c r="AI73" s="71"/>
      <c r="AJ73" s="71"/>
      <c r="AK73" s="71">
        <f t="shared" si="6"/>
        <v>51.55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>
        <v>0</v>
      </c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0</v>
      </c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2.4700000000000002</v>
      </c>
      <c r="GP73" s="196"/>
      <c r="GQ73" s="74">
        <f t="shared" si="40"/>
        <v>2.4700000000000002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</v>
      </c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0.41</v>
      </c>
      <c r="P74" s="237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51.55</v>
      </c>
      <c r="AH74" s="71"/>
      <c r="AI74" s="71"/>
      <c r="AJ74" s="71"/>
      <c r="AK74" s="71">
        <f t="shared" si="6"/>
        <v>51.55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>
        <v>0</v>
      </c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0</v>
      </c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</v>
      </c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0.41</v>
      </c>
      <c r="P75" s="237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51.55</v>
      </c>
      <c r="AH75" s="71"/>
      <c r="AI75" s="71"/>
      <c r="AJ75" s="71"/>
      <c r="AK75" s="71">
        <f t="shared" si="6"/>
        <v>51.55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>
        <v>0</v>
      </c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0</v>
      </c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1.75</v>
      </c>
      <c r="GP75" s="196"/>
      <c r="GQ75" s="74">
        <f t="shared" si="40"/>
        <v>1.75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</v>
      </c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0.41</v>
      </c>
      <c r="P76" s="237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51.55</v>
      </c>
      <c r="AH76" s="71"/>
      <c r="AI76" s="71"/>
      <c r="AJ76" s="71"/>
      <c r="AK76" s="71">
        <f t="shared" ref="AK76:AL106" si="76">AG76+AI76</f>
        <v>51.55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>
        <v>0</v>
      </c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/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0</v>
      </c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1.44</v>
      </c>
      <c r="GP76" s="196"/>
      <c r="GQ76" s="74">
        <f t="shared" ref="GQ76:GQ106" si="110">GO76</f>
        <v>1.44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>
        <v>0</v>
      </c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0.41</v>
      </c>
      <c r="P77" s="237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51.55</v>
      </c>
      <c r="AH77" s="71"/>
      <c r="AI77" s="71"/>
      <c r="AJ77" s="71"/>
      <c r="AK77" s="71">
        <f t="shared" si="76"/>
        <v>51.55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>
        <v>0</v>
      </c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/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0</v>
      </c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1.34</v>
      </c>
      <c r="GP77" s="196"/>
      <c r="GQ77" s="74">
        <f t="shared" si="110"/>
        <v>1.34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>
        <v>0</v>
      </c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0.41</v>
      </c>
      <c r="P78" s="237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51.55</v>
      </c>
      <c r="AH78" s="71"/>
      <c r="AI78" s="71"/>
      <c r="AJ78" s="71"/>
      <c r="AK78" s="71">
        <f t="shared" si="76"/>
        <v>51.55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>
        <v>0</v>
      </c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/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0</v>
      </c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0.93</v>
      </c>
      <c r="GP78" s="196"/>
      <c r="GQ78" s="74">
        <f t="shared" si="110"/>
        <v>0.93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>
        <v>0</v>
      </c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</v>
      </c>
      <c r="P79" s="237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>
        <v>0</v>
      </c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/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0</v>
      </c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0.62</v>
      </c>
      <c r="GP79" s="196"/>
      <c r="GQ79" s="74">
        <f t="shared" si="110"/>
        <v>0.62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>
        <v>0</v>
      </c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12.37</v>
      </c>
      <c r="J80" s="71"/>
      <c r="K80" s="71"/>
      <c r="L80" s="71"/>
      <c r="M80" s="71">
        <f t="shared" si="72"/>
        <v>12.37</v>
      </c>
      <c r="N80" s="71">
        <f t="shared" si="72"/>
        <v>0</v>
      </c>
      <c r="O80" s="236">
        <v>0</v>
      </c>
      <c r="P80" s="237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>
        <v>0</v>
      </c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/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0</v>
      </c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0.41</v>
      </c>
      <c r="GP80" s="196"/>
      <c r="GQ80" s="74">
        <f t="shared" si="110"/>
        <v>0.41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>
        <v>0</v>
      </c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</v>
      </c>
      <c r="P81" s="237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>
        <v>0</v>
      </c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/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0</v>
      </c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>
        <v>0</v>
      </c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1.33</v>
      </c>
      <c r="JF81" s="211"/>
      <c r="JG81" s="211">
        <f t="shared" si="133"/>
        <v>1.33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</v>
      </c>
      <c r="P82" s="237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>
        <v>0</v>
      </c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/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0</v>
      </c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>
        <v>0</v>
      </c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1.33</v>
      </c>
      <c r="JF82" s="211"/>
      <c r="JG82" s="211">
        <f t="shared" si="133"/>
        <v>1.33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</v>
      </c>
      <c r="P83" s="237"/>
      <c r="Q83" s="74"/>
      <c r="R83" s="71"/>
      <c r="S83" s="71">
        <f t="shared" si="73"/>
        <v>0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>
        <v>0</v>
      </c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/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>
        <v>0</v>
      </c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1.33</v>
      </c>
      <c r="JF83" s="211"/>
      <c r="JG83" s="211">
        <f t="shared" si="133"/>
        <v>1.33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</v>
      </c>
      <c r="P84" s="237"/>
      <c r="Q84" s="74"/>
      <c r="R84" s="71"/>
      <c r="S84" s="71">
        <f t="shared" si="73"/>
        <v>0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>
        <v>0</v>
      </c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/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>
        <v>0</v>
      </c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1.33</v>
      </c>
      <c r="JF84" s="211"/>
      <c r="JG84" s="211">
        <f t="shared" si="133"/>
        <v>1.33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</v>
      </c>
      <c r="P85" s="237"/>
      <c r="Q85" s="74"/>
      <c r="R85" s="71"/>
      <c r="S85" s="71">
        <f t="shared" si="73"/>
        <v>0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>
        <v>20.62</v>
      </c>
      <c r="BX85" s="74"/>
      <c r="BY85" s="79"/>
      <c r="BZ85" s="242"/>
      <c r="CA85" s="71">
        <f t="shared" si="83"/>
        <v>20.62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3.09</v>
      </c>
      <c r="CV85" s="74"/>
      <c r="CW85" s="236"/>
      <c r="CX85" s="236"/>
      <c r="CY85" s="71">
        <f t="shared" si="87"/>
        <v>3.09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>
        <v>0</v>
      </c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/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3.09</v>
      </c>
      <c r="HB85" s="196"/>
      <c r="HC85" s="74">
        <f t="shared" si="116"/>
        <v>3.09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>
        <v>0</v>
      </c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1.33</v>
      </c>
      <c r="JF85" s="211"/>
      <c r="JG85" s="211">
        <f t="shared" si="133"/>
        <v>1.33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</v>
      </c>
      <c r="P86" s="237"/>
      <c r="Q86" s="74"/>
      <c r="R86" s="71"/>
      <c r="S86" s="71">
        <f t="shared" si="73"/>
        <v>0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>
        <v>20.62</v>
      </c>
      <c r="BX86" s="74"/>
      <c r="BY86" s="79"/>
      <c r="BZ86" s="242"/>
      <c r="CA86" s="71">
        <f t="shared" si="83"/>
        <v>20.62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3.09</v>
      </c>
      <c r="CV86" s="74"/>
      <c r="CW86" s="236"/>
      <c r="CX86" s="236"/>
      <c r="CY86" s="71">
        <f t="shared" si="87"/>
        <v>3.09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>
        <v>0</v>
      </c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/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3.09</v>
      </c>
      <c r="HB86" s="196"/>
      <c r="HC86" s="74">
        <f t="shared" si="116"/>
        <v>3.09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>
        <v>0</v>
      </c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1.33</v>
      </c>
      <c r="JF86" s="211"/>
      <c r="JG86" s="211">
        <f t="shared" si="133"/>
        <v>1.33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</v>
      </c>
      <c r="P87" s="237"/>
      <c r="Q87" s="74"/>
      <c r="R87" s="71"/>
      <c r="S87" s="71">
        <f t="shared" si="73"/>
        <v>0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>
        <v>20.62</v>
      </c>
      <c r="BX87" s="74"/>
      <c r="BY87" s="79"/>
      <c r="BZ87" s="242"/>
      <c r="CA87" s="71">
        <f t="shared" si="83"/>
        <v>20.62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6"/>
      <c r="CX87" s="236"/>
      <c r="CY87" s="71">
        <f t="shared" si="87"/>
        <v>7.22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>
        <v>0</v>
      </c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/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0</v>
      </c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3.09</v>
      </c>
      <c r="HB87" s="196"/>
      <c r="HC87" s="74">
        <f t="shared" si="116"/>
        <v>3.09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>
        <v>0</v>
      </c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</v>
      </c>
      <c r="P88" s="237"/>
      <c r="Q88" s="74"/>
      <c r="R88" s="71"/>
      <c r="S88" s="71">
        <f t="shared" si="73"/>
        <v>0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>
        <v>20.62</v>
      </c>
      <c r="BX88" s="74"/>
      <c r="BY88" s="79"/>
      <c r="BZ88" s="242"/>
      <c r="CA88" s="71">
        <f t="shared" si="83"/>
        <v>20.62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6"/>
      <c r="CX88" s="236"/>
      <c r="CY88" s="71">
        <f t="shared" si="87"/>
        <v>7.22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>
        <v>0</v>
      </c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/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0</v>
      </c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3.09</v>
      </c>
      <c r="HB88" s="196"/>
      <c r="HC88" s="74">
        <f t="shared" si="116"/>
        <v>3.09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>
        <v>0</v>
      </c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</v>
      </c>
      <c r="P89" s="237"/>
      <c r="Q89" s="74"/>
      <c r="R89" s="71"/>
      <c r="S89" s="71">
        <f t="shared" si="73"/>
        <v>0</v>
      </c>
      <c r="T89" s="71">
        <f t="shared" si="73"/>
        <v>0</v>
      </c>
      <c r="U89" s="71">
        <v>20</v>
      </c>
      <c r="V89" s="71"/>
      <c r="W89" s="74"/>
      <c r="X89" s="74"/>
      <c r="Y89" s="71">
        <f t="shared" si="74"/>
        <v>20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>
        <v>30.93</v>
      </c>
      <c r="BX89" s="74"/>
      <c r="BY89" s="79"/>
      <c r="BZ89" s="242"/>
      <c r="CA89" s="71">
        <f t="shared" si="83"/>
        <v>30.93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6"/>
      <c r="CX89" s="236"/>
      <c r="CY89" s="71">
        <f t="shared" si="87"/>
        <v>7.22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>
        <v>0</v>
      </c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/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0</v>
      </c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1.03</v>
      </c>
      <c r="HB89" s="196"/>
      <c r="HC89" s="74">
        <f t="shared" si="116"/>
        <v>1.03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>
        <v>0</v>
      </c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1.44</v>
      </c>
      <c r="JF89" s="211"/>
      <c r="JG89" s="211">
        <f t="shared" si="133"/>
        <v>1.44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</v>
      </c>
      <c r="P90" s="237"/>
      <c r="Q90" s="74"/>
      <c r="R90" s="71"/>
      <c r="S90" s="71">
        <f t="shared" si="73"/>
        <v>0</v>
      </c>
      <c r="T90" s="71">
        <f t="shared" si="73"/>
        <v>0</v>
      </c>
      <c r="U90" s="71">
        <v>20</v>
      </c>
      <c r="V90" s="71"/>
      <c r="W90" s="74"/>
      <c r="X90" s="74"/>
      <c r="Y90" s="71">
        <f t="shared" si="74"/>
        <v>20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>
        <v>30.93</v>
      </c>
      <c r="BX90" s="74"/>
      <c r="BY90" s="79"/>
      <c r="BZ90" s="242"/>
      <c r="CA90" s="71">
        <f t="shared" si="83"/>
        <v>30.93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6"/>
      <c r="CX90" s="236"/>
      <c r="CY90" s="71">
        <f t="shared" si="87"/>
        <v>7.22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>
        <v>0</v>
      </c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/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0</v>
      </c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1.03</v>
      </c>
      <c r="HB90" s="196"/>
      <c r="HC90" s="74">
        <f t="shared" si="116"/>
        <v>1.03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>
        <v>0</v>
      </c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1.44</v>
      </c>
      <c r="JF90" s="211"/>
      <c r="JG90" s="211">
        <f t="shared" si="133"/>
        <v>1.44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</v>
      </c>
      <c r="P91" s="237"/>
      <c r="Q91" s="74"/>
      <c r="R91" s="71"/>
      <c r="S91" s="71">
        <f t="shared" si="73"/>
        <v>0</v>
      </c>
      <c r="T91" s="71">
        <f t="shared" si="73"/>
        <v>0</v>
      </c>
      <c r="U91" s="71">
        <v>20</v>
      </c>
      <c r="V91" s="71"/>
      <c r="W91" s="74"/>
      <c r="X91" s="74"/>
      <c r="Y91" s="71">
        <f t="shared" si="74"/>
        <v>20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>
        <v>30.93</v>
      </c>
      <c r="BX91" s="74"/>
      <c r="BY91" s="79"/>
      <c r="BZ91" s="242"/>
      <c r="CA91" s="71">
        <f t="shared" si="83"/>
        <v>30.93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6"/>
      <c r="CX91" s="236"/>
      <c r="CY91" s="71">
        <f t="shared" si="87"/>
        <v>7.22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>
        <v>0</v>
      </c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/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0</v>
      </c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1.03</v>
      </c>
      <c r="HB91" s="196"/>
      <c r="HC91" s="74">
        <f t="shared" si="116"/>
        <v>1.03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>
        <v>0</v>
      </c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1.44</v>
      </c>
      <c r="JF91" s="211"/>
      <c r="JG91" s="211">
        <f t="shared" si="133"/>
        <v>1.44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</v>
      </c>
      <c r="P92" s="237"/>
      <c r="Q92" s="74"/>
      <c r="R92" s="71"/>
      <c r="S92" s="71">
        <f t="shared" si="73"/>
        <v>0</v>
      </c>
      <c r="T92" s="71">
        <f t="shared" si="73"/>
        <v>0</v>
      </c>
      <c r="U92" s="71">
        <v>20</v>
      </c>
      <c r="V92" s="71"/>
      <c r="W92" s="74"/>
      <c r="X92" s="74"/>
      <c r="Y92" s="71">
        <f t="shared" si="74"/>
        <v>20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>
        <v>30.93</v>
      </c>
      <c r="BX92" s="74"/>
      <c r="BY92" s="79"/>
      <c r="BZ92" s="242"/>
      <c r="CA92" s="71">
        <f t="shared" si="83"/>
        <v>30.93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6"/>
      <c r="CX92" s="236"/>
      <c r="CY92" s="71">
        <f t="shared" si="87"/>
        <v>7.22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>
        <v>0</v>
      </c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/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0</v>
      </c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1.03</v>
      </c>
      <c r="HB92" s="196"/>
      <c r="HC92" s="74">
        <f t="shared" si="116"/>
        <v>1.03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>
        <v>0</v>
      </c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1.44</v>
      </c>
      <c r="JF92" s="211"/>
      <c r="JG92" s="211">
        <f t="shared" si="133"/>
        <v>1.44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20.62</v>
      </c>
      <c r="J93" s="71"/>
      <c r="K93" s="71"/>
      <c r="L93" s="71"/>
      <c r="M93" s="71">
        <f t="shared" si="72"/>
        <v>20.62</v>
      </c>
      <c r="N93" s="71">
        <f t="shared" si="72"/>
        <v>0</v>
      </c>
      <c r="O93" s="236">
        <v>0</v>
      </c>
      <c r="P93" s="237"/>
      <c r="Q93" s="74"/>
      <c r="R93" s="71"/>
      <c r="S93" s="71">
        <f t="shared" si="73"/>
        <v>0</v>
      </c>
      <c r="T93" s="71">
        <f t="shared" si="73"/>
        <v>0</v>
      </c>
      <c r="U93" s="71">
        <v>20</v>
      </c>
      <c r="V93" s="71"/>
      <c r="W93" s="74"/>
      <c r="X93" s="74"/>
      <c r="Y93" s="71">
        <f t="shared" si="74"/>
        <v>20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20.62</v>
      </c>
      <c r="AH93" s="71"/>
      <c r="AI93" s="71"/>
      <c r="AJ93" s="71"/>
      <c r="AK93" s="71">
        <f t="shared" si="76"/>
        <v>20.62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>
        <v>30.93</v>
      </c>
      <c r="BX93" s="74"/>
      <c r="BY93" s="79"/>
      <c r="BZ93" s="242"/>
      <c r="CA93" s="71">
        <f t="shared" si="83"/>
        <v>30.93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6"/>
      <c r="CX93" s="236"/>
      <c r="CY93" s="71">
        <f t="shared" si="87"/>
        <v>7.22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>
        <v>0</v>
      </c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/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>
        <v>0</v>
      </c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1.03</v>
      </c>
      <c r="HB93" s="196"/>
      <c r="HC93" s="74">
        <f t="shared" si="116"/>
        <v>1.03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>
        <v>0</v>
      </c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1.44</v>
      </c>
      <c r="JF93" s="211"/>
      <c r="JG93" s="211">
        <f t="shared" si="133"/>
        <v>1.44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20.62</v>
      </c>
      <c r="J94" s="71"/>
      <c r="K94" s="71"/>
      <c r="L94" s="71"/>
      <c r="M94" s="71">
        <f t="shared" si="72"/>
        <v>20.62</v>
      </c>
      <c r="N94" s="71">
        <f t="shared" si="72"/>
        <v>0</v>
      </c>
      <c r="O94" s="236">
        <v>0</v>
      </c>
      <c r="P94" s="237"/>
      <c r="Q94" s="74"/>
      <c r="R94" s="71"/>
      <c r="S94" s="71">
        <f t="shared" si="73"/>
        <v>0</v>
      </c>
      <c r="T94" s="71">
        <f t="shared" si="73"/>
        <v>0</v>
      </c>
      <c r="U94" s="71">
        <v>20</v>
      </c>
      <c r="V94" s="71"/>
      <c r="W94" s="74"/>
      <c r="X94" s="74"/>
      <c r="Y94" s="71">
        <f t="shared" si="74"/>
        <v>20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>
        <v>30.93</v>
      </c>
      <c r="BX94" s="74"/>
      <c r="BY94" s="79"/>
      <c r="BZ94" s="242"/>
      <c r="CA94" s="71">
        <f t="shared" si="83"/>
        <v>30.93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6"/>
      <c r="CX94" s="236"/>
      <c r="CY94" s="71">
        <f t="shared" si="87"/>
        <v>7.22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>
        <v>0</v>
      </c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/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>
        <v>0</v>
      </c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1.03</v>
      </c>
      <c r="HB94" s="196"/>
      <c r="HC94" s="74">
        <f t="shared" si="116"/>
        <v>1.03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>
        <v>0</v>
      </c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1.44</v>
      </c>
      <c r="JF94" s="211"/>
      <c r="JG94" s="211">
        <f t="shared" si="133"/>
        <v>1.44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27.84</v>
      </c>
      <c r="J95" s="71"/>
      <c r="K95" s="71"/>
      <c r="L95" s="71"/>
      <c r="M95" s="71">
        <f t="shared" si="72"/>
        <v>27.84</v>
      </c>
      <c r="N95" s="71">
        <f t="shared" si="72"/>
        <v>0</v>
      </c>
      <c r="O95" s="236">
        <v>0</v>
      </c>
      <c r="P95" s="237"/>
      <c r="Q95" s="74"/>
      <c r="R95" s="71"/>
      <c r="S95" s="71">
        <f t="shared" si="73"/>
        <v>0</v>
      </c>
      <c r="T95" s="71">
        <f t="shared" si="73"/>
        <v>0</v>
      </c>
      <c r="U95" s="71">
        <v>20</v>
      </c>
      <c r="V95" s="71"/>
      <c r="W95" s="74"/>
      <c r="X95" s="74"/>
      <c r="Y95" s="71">
        <f t="shared" si="74"/>
        <v>20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15.46</v>
      </c>
      <c r="AH95" s="71"/>
      <c r="AI95" s="71"/>
      <c r="AJ95" s="71"/>
      <c r="AK95" s="71">
        <f t="shared" si="76"/>
        <v>15.46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>
        <v>72.16</v>
      </c>
      <c r="BX95" s="74"/>
      <c r="BY95" s="79"/>
      <c r="BZ95" s="242"/>
      <c r="CA95" s="71">
        <f t="shared" si="83"/>
        <v>72.16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6"/>
      <c r="CX95" s="236"/>
      <c r="CY95" s="71">
        <f t="shared" si="87"/>
        <v>7.22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>
        <v>0</v>
      </c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/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>
        <v>0</v>
      </c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1.03</v>
      </c>
      <c r="HB95" s="196"/>
      <c r="HC95" s="74">
        <f t="shared" si="116"/>
        <v>1.03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>
        <v>0</v>
      </c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1.44</v>
      </c>
      <c r="JF95" s="211"/>
      <c r="JG95" s="211">
        <f t="shared" si="133"/>
        <v>1.44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31.96</v>
      </c>
      <c r="J96" s="71"/>
      <c r="K96" s="71"/>
      <c r="L96" s="71"/>
      <c r="M96" s="71">
        <f t="shared" si="72"/>
        <v>31.96</v>
      </c>
      <c r="N96" s="71">
        <f t="shared" si="72"/>
        <v>0</v>
      </c>
      <c r="O96" s="236">
        <v>0</v>
      </c>
      <c r="P96" s="237"/>
      <c r="Q96" s="74"/>
      <c r="R96" s="71"/>
      <c r="S96" s="71">
        <f t="shared" si="73"/>
        <v>0</v>
      </c>
      <c r="T96" s="71">
        <f t="shared" si="73"/>
        <v>0</v>
      </c>
      <c r="U96" s="71">
        <v>20</v>
      </c>
      <c r="V96" s="71"/>
      <c r="W96" s="74"/>
      <c r="X96" s="74"/>
      <c r="Y96" s="71">
        <f t="shared" si="74"/>
        <v>20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15.46</v>
      </c>
      <c r="AH96" s="71"/>
      <c r="AI96" s="71"/>
      <c r="AJ96" s="71"/>
      <c r="AK96" s="71">
        <f t="shared" si="76"/>
        <v>15.46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>
        <v>72.16</v>
      </c>
      <c r="BX96" s="74"/>
      <c r="BY96" s="79"/>
      <c r="BZ96" s="242"/>
      <c r="CA96" s="71">
        <f t="shared" si="83"/>
        <v>72.16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6"/>
      <c r="CX96" s="236"/>
      <c r="CY96" s="71">
        <f t="shared" si="87"/>
        <v>7.22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>
        <v>0</v>
      </c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/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>
        <v>0</v>
      </c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1.03</v>
      </c>
      <c r="HB96" s="196"/>
      <c r="HC96" s="74">
        <f t="shared" si="116"/>
        <v>1.03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>
        <v>0</v>
      </c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1.44</v>
      </c>
      <c r="JF96" s="211"/>
      <c r="JG96" s="211">
        <f t="shared" si="133"/>
        <v>1.44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36.08</v>
      </c>
      <c r="J97" s="71"/>
      <c r="K97" s="71"/>
      <c r="L97" s="71"/>
      <c r="M97" s="71">
        <f t="shared" si="72"/>
        <v>36.08</v>
      </c>
      <c r="N97" s="71">
        <f t="shared" si="72"/>
        <v>0</v>
      </c>
      <c r="O97" s="236">
        <v>0.41</v>
      </c>
      <c r="P97" s="237"/>
      <c r="Q97" s="74"/>
      <c r="R97" s="71"/>
      <c r="S97" s="71">
        <f t="shared" si="73"/>
        <v>0.41</v>
      </c>
      <c r="T97" s="71">
        <f t="shared" si="73"/>
        <v>0</v>
      </c>
      <c r="U97" s="71">
        <v>20</v>
      </c>
      <c r="V97" s="71"/>
      <c r="W97" s="74"/>
      <c r="X97" s="74"/>
      <c r="Y97" s="71">
        <f t="shared" si="74"/>
        <v>20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15.46</v>
      </c>
      <c r="AH97" s="71"/>
      <c r="AI97" s="71"/>
      <c r="AJ97" s="71"/>
      <c r="AK97" s="71">
        <f t="shared" si="76"/>
        <v>15.46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>
        <v>72.16</v>
      </c>
      <c r="BX97" s="74"/>
      <c r="BY97" s="79"/>
      <c r="BZ97" s="242"/>
      <c r="CA97" s="71">
        <f t="shared" si="83"/>
        <v>72.16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6"/>
      <c r="CX97" s="236"/>
      <c r="CY97" s="71">
        <f t="shared" si="87"/>
        <v>7.22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>
        <v>0</v>
      </c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/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>
        <v>0</v>
      </c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1.03</v>
      </c>
      <c r="HB97" s="196"/>
      <c r="HC97" s="74">
        <f t="shared" si="116"/>
        <v>1.03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>
        <v>0</v>
      </c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1.44</v>
      </c>
      <c r="JF97" s="211"/>
      <c r="JG97" s="211">
        <f t="shared" si="133"/>
        <v>1.44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37.11</v>
      </c>
      <c r="J98" s="71"/>
      <c r="K98" s="71"/>
      <c r="L98" s="71"/>
      <c r="M98" s="71">
        <f t="shared" si="72"/>
        <v>37.11</v>
      </c>
      <c r="N98" s="71">
        <f t="shared" si="72"/>
        <v>0</v>
      </c>
      <c r="O98" s="236">
        <v>0.41</v>
      </c>
      <c r="P98" s="237"/>
      <c r="Q98" s="74"/>
      <c r="R98" s="71"/>
      <c r="S98" s="71">
        <f t="shared" si="73"/>
        <v>0.41</v>
      </c>
      <c r="T98" s="71">
        <f t="shared" si="73"/>
        <v>0</v>
      </c>
      <c r="U98" s="71">
        <v>20</v>
      </c>
      <c r="V98" s="71"/>
      <c r="W98" s="74"/>
      <c r="X98" s="74"/>
      <c r="Y98" s="71">
        <f t="shared" si="74"/>
        <v>20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15.46</v>
      </c>
      <c r="AH98" s="71"/>
      <c r="AI98" s="71"/>
      <c r="AJ98" s="71"/>
      <c r="AK98" s="71">
        <f t="shared" si="76"/>
        <v>15.46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>
        <v>72.16</v>
      </c>
      <c r="BX98" s="74"/>
      <c r="BY98" s="79"/>
      <c r="BZ98" s="242"/>
      <c r="CA98" s="71">
        <f t="shared" si="83"/>
        <v>72.16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6"/>
      <c r="CX98" s="236"/>
      <c r="CY98" s="71">
        <f t="shared" si="87"/>
        <v>7.22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>
        <v>0</v>
      </c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/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>
        <v>0</v>
      </c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1.03</v>
      </c>
      <c r="HB98" s="196"/>
      <c r="HC98" s="74">
        <f t="shared" si="116"/>
        <v>1.03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>
        <v>0</v>
      </c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1.44</v>
      </c>
      <c r="JF98" s="211"/>
      <c r="JG98" s="211">
        <f t="shared" si="133"/>
        <v>1.44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39.18</v>
      </c>
      <c r="J99" s="71"/>
      <c r="K99" s="71"/>
      <c r="L99" s="71"/>
      <c r="M99" s="71">
        <f t="shared" si="72"/>
        <v>39.18</v>
      </c>
      <c r="N99" s="71">
        <f t="shared" si="72"/>
        <v>0</v>
      </c>
      <c r="O99" s="236">
        <v>0.41</v>
      </c>
      <c r="P99" s="237"/>
      <c r="Q99" s="74"/>
      <c r="R99" s="71"/>
      <c r="S99" s="71">
        <f t="shared" si="73"/>
        <v>0.41</v>
      </c>
      <c r="T99" s="71">
        <f t="shared" si="73"/>
        <v>0</v>
      </c>
      <c r="U99" s="71">
        <v>20</v>
      </c>
      <c r="V99" s="71"/>
      <c r="W99" s="74"/>
      <c r="X99" s="74"/>
      <c r="Y99" s="71">
        <f t="shared" si="74"/>
        <v>20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15.46</v>
      </c>
      <c r="AH99" s="71"/>
      <c r="AI99" s="71"/>
      <c r="AJ99" s="71"/>
      <c r="AK99" s="71">
        <f t="shared" si="76"/>
        <v>15.46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>
        <v>72.16</v>
      </c>
      <c r="BX99" s="74"/>
      <c r="BY99" s="79"/>
      <c r="BZ99" s="242"/>
      <c r="CA99" s="71">
        <f t="shared" si="83"/>
        <v>72.16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6"/>
      <c r="CX99" s="236"/>
      <c r="CY99" s="71">
        <f t="shared" si="87"/>
        <v>7.22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>
        <v>0</v>
      </c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/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>
        <v>0</v>
      </c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2.06</v>
      </c>
      <c r="HB99" s="196"/>
      <c r="HC99" s="74">
        <f t="shared" si="116"/>
        <v>2.06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>
        <v>0</v>
      </c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1.33</v>
      </c>
      <c r="JF99" s="211"/>
      <c r="JG99" s="211">
        <f t="shared" si="133"/>
        <v>1.33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39.18</v>
      </c>
      <c r="J100" s="71"/>
      <c r="K100" s="71"/>
      <c r="L100" s="71"/>
      <c r="M100" s="71">
        <f t="shared" si="72"/>
        <v>39.18</v>
      </c>
      <c r="N100" s="71">
        <f t="shared" si="72"/>
        <v>0</v>
      </c>
      <c r="O100" s="236">
        <v>0.41</v>
      </c>
      <c r="P100" s="237"/>
      <c r="Q100" s="74"/>
      <c r="R100" s="71"/>
      <c r="S100" s="71">
        <f t="shared" si="73"/>
        <v>0.41</v>
      </c>
      <c r="T100" s="71">
        <f t="shared" si="73"/>
        <v>0</v>
      </c>
      <c r="U100" s="71">
        <v>20</v>
      </c>
      <c r="V100" s="71"/>
      <c r="W100" s="74"/>
      <c r="X100" s="74"/>
      <c r="Y100" s="71">
        <f t="shared" si="74"/>
        <v>20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15.46</v>
      </c>
      <c r="AH100" s="71"/>
      <c r="AI100" s="71"/>
      <c r="AJ100" s="71"/>
      <c r="AK100" s="71">
        <f t="shared" si="76"/>
        <v>15.46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>
        <v>72.16</v>
      </c>
      <c r="BX100" s="74"/>
      <c r="BY100" s="79"/>
      <c r="BZ100" s="242"/>
      <c r="CA100" s="71">
        <f t="shared" si="83"/>
        <v>72.16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6"/>
      <c r="CX100" s="236"/>
      <c r="CY100" s="71">
        <f t="shared" si="87"/>
        <v>7.22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>
        <v>0</v>
      </c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/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>
        <v>0</v>
      </c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2.06</v>
      </c>
      <c r="HB100" s="196"/>
      <c r="HC100" s="74">
        <f t="shared" si="116"/>
        <v>2.06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>
        <v>0</v>
      </c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1.33</v>
      </c>
      <c r="JF100" s="211"/>
      <c r="JG100" s="211">
        <f t="shared" si="133"/>
        <v>1.33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39.18</v>
      </c>
      <c r="J101" s="71"/>
      <c r="K101" s="71"/>
      <c r="L101" s="71"/>
      <c r="M101" s="71">
        <f t="shared" si="72"/>
        <v>39.18</v>
      </c>
      <c r="N101" s="71">
        <f t="shared" si="72"/>
        <v>0</v>
      </c>
      <c r="O101" s="236">
        <v>0</v>
      </c>
      <c r="P101" s="237"/>
      <c r="Q101" s="74"/>
      <c r="R101" s="71"/>
      <c r="S101" s="71">
        <f t="shared" si="73"/>
        <v>0</v>
      </c>
      <c r="T101" s="71">
        <f t="shared" si="73"/>
        <v>0</v>
      </c>
      <c r="U101" s="71">
        <v>20</v>
      </c>
      <c r="V101" s="71"/>
      <c r="W101" s="74"/>
      <c r="X101" s="74"/>
      <c r="Y101" s="71">
        <f t="shared" si="74"/>
        <v>20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>
        <v>72.16</v>
      </c>
      <c r="BX101" s="74"/>
      <c r="BY101" s="79"/>
      <c r="BZ101" s="242"/>
      <c r="CA101" s="71">
        <f t="shared" si="83"/>
        <v>72.16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6"/>
      <c r="CX101" s="236"/>
      <c r="CY101" s="71">
        <f t="shared" si="87"/>
        <v>7.22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>
        <v>0</v>
      </c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/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>
        <v>0</v>
      </c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2.06</v>
      </c>
      <c r="HB101" s="196"/>
      <c r="HC101" s="74">
        <f t="shared" si="116"/>
        <v>2.06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>
        <v>0</v>
      </c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1.33</v>
      </c>
      <c r="JF101" s="211"/>
      <c r="JG101" s="211">
        <f t="shared" si="133"/>
        <v>1.33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39.18</v>
      </c>
      <c r="J102" s="71"/>
      <c r="K102" s="71"/>
      <c r="L102" s="71"/>
      <c r="M102" s="71">
        <f t="shared" si="72"/>
        <v>39.18</v>
      </c>
      <c r="N102" s="71">
        <f t="shared" si="72"/>
        <v>0</v>
      </c>
      <c r="O102" s="236">
        <v>0</v>
      </c>
      <c r="P102" s="237"/>
      <c r="Q102" s="74"/>
      <c r="R102" s="71"/>
      <c r="S102" s="71">
        <f t="shared" si="73"/>
        <v>0</v>
      </c>
      <c r="T102" s="71">
        <f t="shared" si="73"/>
        <v>0</v>
      </c>
      <c r="U102" s="71">
        <v>20</v>
      </c>
      <c r="V102" s="71"/>
      <c r="W102" s="74"/>
      <c r="X102" s="74"/>
      <c r="Y102" s="71">
        <f t="shared" si="74"/>
        <v>20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>
        <v>72.16</v>
      </c>
      <c r="BX102" s="74"/>
      <c r="BY102" s="79"/>
      <c r="BZ102" s="242"/>
      <c r="CA102" s="71">
        <f t="shared" si="83"/>
        <v>72.16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6"/>
      <c r="CX102" s="236"/>
      <c r="CY102" s="71">
        <f t="shared" si="87"/>
        <v>7.22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>
        <v>0</v>
      </c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/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>
        <v>0</v>
      </c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2.06</v>
      </c>
      <c r="HB102" s="196"/>
      <c r="HC102" s="74">
        <f t="shared" si="116"/>
        <v>2.06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>
        <v>0</v>
      </c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1.33</v>
      </c>
      <c r="JF102" s="211"/>
      <c r="JG102" s="211">
        <f t="shared" si="133"/>
        <v>1.33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</v>
      </c>
      <c r="P103" s="237"/>
      <c r="Q103" s="74"/>
      <c r="R103" s="71"/>
      <c r="S103" s="71">
        <f t="shared" si="73"/>
        <v>0</v>
      </c>
      <c r="T103" s="71">
        <f t="shared" si="73"/>
        <v>0</v>
      </c>
      <c r="U103" s="71">
        <v>20</v>
      </c>
      <c r="V103" s="71"/>
      <c r="W103" s="74"/>
      <c r="X103" s="74"/>
      <c r="Y103" s="71">
        <f t="shared" si="74"/>
        <v>20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>
        <v>51.55</v>
      </c>
      <c r="BX103" s="74"/>
      <c r="BY103" s="79"/>
      <c r="BZ103" s="242"/>
      <c r="CA103" s="71">
        <f t="shared" si="83"/>
        <v>51.55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6"/>
      <c r="CX103" s="236"/>
      <c r="CY103" s="71">
        <f t="shared" si="87"/>
        <v>7.22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>
        <v>0</v>
      </c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/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>
        <v>0</v>
      </c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2.06</v>
      </c>
      <c r="HB103" s="196"/>
      <c r="HC103" s="74">
        <f t="shared" si="116"/>
        <v>2.06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>
        <v>0</v>
      </c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</v>
      </c>
      <c r="P104" s="237"/>
      <c r="Q104" s="74"/>
      <c r="R104" s="71"/>
      <c r="S104" s="71">
        <f t="shared" si="73"/>
        <v>0</v>
      </c>
      <c r="T104" s="71">
        <f t="shared" si="73"/>
        <v>0</v>
      </c>
      <c r="U104" s="71">
        <v>20</v>
      </c>
      <c r="V104" s="71"/>
      <c r="W104" s="74"/>
      <c r="X104" s="74"/>
      <c r="Y104" s="71">
        <f t="shared" si="74"/>
        <v>20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>
        <v>51.55</v>
      </c>
      <c r="BX104" s="74"/>
      <c r="BY104" s="79"/>
      <c r="BZ104" s="242"/>
      <c r="CA104" s="71">
        <f t="shared" si="83"/>
        <v>51.55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6"/>
      <c r="CX104" s="236"/>
      <c r="CY104" s="71">
        <f t="shared" si="87"/>
        <v>7.22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>
        <v>0</v>
      </c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/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>
        <v>0</v>
      </c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2.06</v>
      </c>
      <c r="HB104" s="196"/>
      <c r="HC104" s="74">
        <f t="shared" si="116"/>
        <v>2.06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>
        <v>0</v>
      </c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</v>
      </c>
      <c r="P105" s="237"/>
      <c r="Q105" s="74"/>
      <c r="R105" s="71"/>
      <c r="S105" s="71">
        <f t="shared" si="73"/>
        <v>0</v>
      </c>
      <c r="T105" s="71">
        <f t="shared" si="73"/>
        <v>0</v>
      </c>
      <c r="U105" s="71">
        <v>20</v>
      </c>
      <c r="V105" s="71"/>
      <c r="W105" s="74"/>
      <c r="X105" s="74"/>
      <c r="Y105" s="71">
        <f t="shared" si="74"/>
        <v>20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>
        <v>72.16</v>
      </c>
      <c r="BX105" s="74"/>
      <c r="BY105" s="79"/>
      <c r="BZ105" s="242"/>
      <c r="CA105" s="71">
        <f t="shared" si="83"/>
        <v>72.16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6"/>
      <c r="CX105" s="236"/>
      <c r="CY105" s="71">
        <f t="shared" si="87"/>
        <v>7.22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>
        <v>0</v>
      </c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/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>
        <v>0</v>
      </c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2.06</v>
      </c>
      <c r="HB105" s="196"/>
      <c r="HC105" s="74">
        <f t="shared" si="116"/>
        <v>2.06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>
        <v>0</v>
      </c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</v>
      </c>
      <c r="P106" s="248"/>
      <c r="Q106" s="247"/>
      <c r="R106" s="249"/>
      <c r="S106" s="71">
        <f t="shared" si="73"/>
        <v>0</v>
      </c>
      <c r="T106" s="71">
        <f t="shared" si="73"/>
        <v>0</v>
      </c>
      <c r="U106" s="249">
        <v>20</v>
      </c>
      <c r="V106" s="249"/>
      <c r="W106" s="247"/>
      <c r="X106" s="247"/>
      <c r="Y106" s="71">
        <f t="shared" si="74"/>
        <v>20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0</v>
      </c>
      <c r="AH106" s="249"/>
      <c r="AI106" s="71"/>
      <c r="AJ106" s="71"/>
      <c r="AK106" s="71">
        <f t="shared" si="76"/>
        <v>0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>
        <v>72.16</v>
      </c>
      <c r="BX106" s="247"/>
      <c r="BY106" s="258"/>
      <c r="BZ106" s="259"/>
      <c r="CA106" s="71">
        <f t="shared" si="83"/>
        <v>72.16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7.22</v>
      </c>
      <c r="CV106" s="247"/>
      <c r="CW106" s="238"/>
      <c r="CX106" s="238"/>
      <c r="CY106" s="71">
        <f t="shared" si="87"/>
        <v>7.22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>
        <v>0</v>
      </c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/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>
        <v>0</v>
      </c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2.06</v>
      </c>
      <c r="HB106" s="196"/>
      <c r="HC106" s="74">
        <f t="shared" si="116"/>
        <v>2.06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>
        <v>0</v>
      </c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39.18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39.18</v>
      </c>
      <c r="N107" s="265">
        <f t="shared" si="138"/>
        <v>0</v>
      </c>
      <c r="O107" s="265">
        <f t="shared" si="138"/>
        <v>0.41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0.41</v>
      </c>
      <c r="T107" s="265">
        <f t="shared" si="138"/>
        <v>0</v>
      </c>
      <c r="U107" s="265">
        <f t="shared" si="138"/>
        <v>20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20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51.55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51.55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72.16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72.16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7.22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7.22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10.31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10.31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0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0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0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0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1.55</v>
      </c>
      <c r="GH107" s="266">
        <f t="shared" si="142"/>
        <v>0</v>
      </c>
      <c r="GI107" s="266">
        <f t="shared" si="142"/>
        <v>1.55</v>
      </c>
      <c r="GJ107" s="266">
        <f t="shared" si="142"/>
        <v>0</v>
      </c>
      <c r="GK107" s="266">
        <f t="shared" si="142"/>
        <v>0</v>
      </c>
      <c r="GL107" s="266">
        <f t="shared" si="142"/>
        <v>0</v>
      </c>
      <c r="GM107" s="266">
        <f t="shared" si="142"/>
        <v>0</v>
      </c>
      <c r="GN107" s="266">
        <f t="shared" si="142"/>
        <v>0</v>
      </c>
      <c r="GO107" s="266">
        <f t="shared" ref="GO107:GR107" si="143">MAX(GO11:GO106)</f>
        <v>3.71</v>
      </c>
      <c r="GP107" s="266">
        <f t="shared" si="143"/>
        <v>0</v>
      </c>
      <c r="GQ107" s="266">
        <f t="shared" si="143"/>
        <v>3.71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0</v>
      </c>
      <c r="GX107" s="266">
        <f t="shared" si="144"/>
        <v>0</v>
      </c>
      <c r="GY107" s="266">
        <f t="shared" ref="GY107:HB107" si="145">MAX(GY11:GY106)</f>
        <v>0</v>
      </c>
      <c r="GZ107" s="266">
        <f t="shared" si="145"/>
        <v>0</v>
      </c>
      <c r="HA107" s="266">
        <f t="shared" si="145"/>
        <v>5.15</v>
      </c>
      <c r="HB107" s="266">
        <f t="shared" si="145"/>
        <v>0</v>
      </c>
      <c r="HC107" s="266">
        <f t="shared" ref="HC107:IB107" si="146">MAX(HC11:HC106)</f>
        <v>5.15</v>
      </c>
      <c r="HD107" s="266">
        <f t="shared" si="146"/>
        <v>0</v>
      </c>
      <c r="HE107" s="266">
        <f t="shared" si="146"/>
        <v>0</v>
      </c>
      <c r="HF107" s="266">
        <f t="shared" si="146"/>
        <v>0</v>
      </c>
      <c r="HG107" s="266">
        <f t="shared" si="146"/>
        <v>0</v>
      </c>
      <c r="HH107" s="266">
        <f t="shared" si="146"/>
        <v>0</v>
      </c>
      <c r="HI107" s="266">
        <f t="shared" si="146"/>
        <v>0</v>
      </c>
      <c r="HJ107" s="266">
        <f t="shared" si="146"/>
        <v>0</v>
      </c>
      <c r="HK107" s="266">
        <f t="shared" si="146"/>
        <v>0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0</v>
      </c>
      <c r="HV107" s="266">
        <f t="shared" si="146"/>
        <v>0</v>
      </c>
      <c r="HW107" s="266">
        <f t="shared" si="146"/>
        <v>0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1.88</v>
      </c>
      <c r="IH107" s="166">
        <f t="shared" si="147"/>
        <v>0</v>
      </c>
      <c r="II107" s="166">
        <f t="shared" si="147"/>
        <v>1.88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1.44</v>
      </c>
      <c r="JF107" s="266">
        <f t="shared" si="147"/>
        <v>0</v>
      </c>
      <c r="JG107" s="266">
        <f t="shared" si="147"/>
        <v>1.44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5.6486458333333331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5.6486458333333331</v>
      </c>
      <c r="N109" s="269">
        <f t="shared" si="158"/>
        <v>0</v>
      </c>
      <c r="O109" s="269">
        <f t="shared" si="158"/>
        <v>0.11104166666666669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0.11104166666666669</v>
      </c>
      <c r="T109" s="269">
        <f t="shared" si="158"/>
        <v>0</v>
      </c>
      <c r="U109" s="269">
        <f t="shared" si="158"/>
        <v>3.75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3.75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22.358645833333338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22.358645833333338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>
        <f t="shared" si="159"/>
        <v>12.027291666666665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12.027291666666665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3.2852083333333368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3.2852083333333368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>
        <f t="shared" si="159"/>
        <v>2.2539583333333346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2.2539583333333346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 t="e">
        <f t="shared" si="160"/>
        <v>#DIV/0!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 t="e">
        <f t="shared" si="162"/>
        <v>#DIV/0!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>
        <f t="shared" si="162"/>
        <v>9.6875000000000003E-2</v>
      </c>
      <c r="GH109" s="269" t="e">
        <f t="shared" si="162"/>
        <v>#DIV/0!</v>
      </c>
      <c r="GI109" s="269">
        <f t="shared" si="162"/>
        <v>9.6875000000000003E-2</v>
      </c>
      <c r="GJ109" s="269">
        <f t="shared" si="162"/>
        <v>0</v>
      </c>
      <c r="GK109" s="269" t="e">
        <f t="shared" si="162"/>
        <v>#DIV/0!</v>
      </c>
      <c r="GL109" s="269" t="e">
        <f t="shared" si="162"/>
        <v>#DIV/0!</v>
      </c>
      <c r="GM109" s="269">
        <f t="shared" si="162"/>
        <v>0</v>
      </c>
      <c r="GN109" s="269">
        <f t="shared" si="162"/>
        <v>0</v>
      </c>
      <c r="GO109" s="269">
        <f t="shared" ref="GO109:GR109" si="163">AVERAGE(GO11:GO106)</f>
        <v>0.63239583333333338</v>
      </c>
      <c r="GP109" s="269" t="e">
        <f t="shared" si="163"/>
        <v>#DIV/0!</v>
      </c>
      <c r="GQ109" s="269">
        <f t="shared" si="163"/>
        <v>0.63239583333333338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 t="e">
        <f t="shared" ref="GW109:GZ109" si="165">AVERAGE(GW11:GW106)</f>
        <v>#DIV/0!</v>
      </c>
      <c r="GX109" s="269" t="e">
        <f t="shared" si="165"/>
        <v>#DIV/0!</v>
      </c>
      <c r="GY109" s="269">
        <f t="shared" si="165"/>
        <v>0</v>
      </c>
      <c r="GZ109" s="269">
        <f t="shared" si="165"/>
        <v>0</v>
      </c>
      <c r="HA109" s="269">
        <f t="shared" ref="HA109:IB109" si="166">AVERAGE(HA11:HA106)</f>
        <v>1.0085416666666671</v>
      </c>
      <c r="HB109" s="269" t="e">
        <f t="shared" si="166"/>
        <v>#DIV/0!</v>
      </c>
      <c r="HC109" s="269">
        <f t="shared" si="166"/>
        <v>1.0085416666666671</v>
      </c>
      <c r="HD109" s="269">
        <f t="shared" si="166"/>
        <v>0</v>
      </c>
      <c r="HE109" s="269" t="e">
        <f t="shared" si="166"/>
        <v>#DIV/0!</v>
      </c>
      <c r="HF109" s="269" t="e">
        <f t="shared" si="166"/>
        <v>#DIV/0!</v>
      </c>
      <c r="HG109" s="269">
        <f t="shared" si="166"/>
        <v>0</v>
      </c>
      <c r="HH109" s="269">
        <f t="shared" si="166"/>
        <v>0</v>
      </c>
      <c r="HI109" s="269" t="e">
        <f t="shared" si="166"/>
        <v>#DIV/0!</v>
      </c>
      <c r="HJ109" s="269" t="e">
        <f t="shared" si="166"/>
        <v>#DIV/0!</v>
      </c>
      <c r="HK109" s="269">
        <f t="shared" si="166"/>
        <v>0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 t="e">
        <f>AVERAGE(HU11:HU106)</f>
        <v>#DIV/0!</v>
      </c>
      <c r="HV109" s="269" t="e">
        <f t="shared" si="166"/>
        <v>#DIV/0!</v>
      </c>
      <c r="HW109" s="269">
        <f t="shared" si="166"/>
        <v>0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0.15937499999999999</v>
      </c>
      <c r="IH109" s="166" t="e">
        <f t="shared" si="167"/>
        <v>#DIV/0!</v>
      </c>
      <c r="II109" s="166">
        <f t="shared" si="167"/>
        <v>0.15937499999999999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0.95406249999999915</v>
      </c>
      <c r="JF109" s="269" t="e">
        <f t="shared" si="167"/>
        <v>#DIV/0!</v>
      </c>
      <c r="JG109" s="269">
        <f t="shared" si="167"/>
        <v>0.95406249999999915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33" t="s">
        <v>136</v>
      </c>
      <c r="J112" s="434"/>
      <c r="K112" s="434"/>
      <c r="L112" s="434"/>
      <c r="M112" s="434"/>
      <c r="N112" s="434"/>
      <c r="O112" s="434"/>
      <c r="P112" s="434"/>
      <c r="Q112" s="434"/>
      <c r="R112" s="434"/>
      <c r="S112" s="434"/>
      <c r="T112" s="435"/>
      <c r="U112" s="120"/>
      <c r="V112" s="120"/>
    </row>
    <row r="113" spans="9:22" ht="21.75" customHeight="1">
      <c r="I113" s="430" t="s">
        <v>179</v>
      </c>
      <c r="J113" s="430"/>
      <c r="K113" s="521"/>
      <c r="L113" s="521"/>
      <c r="M113" s="432" t="s">
        <v>180</v>
      </c>
      <c r="N113" s="432"/>
      <c r="O113" s="432"/>
      <c r="P113" s="432"/>
      <c r="Q113" s="432"/>
      <c r="R113" s="432"/>
      <c r="S113" s="432"/>
      <c r="T113" s="432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E70" zoomScaleNormal="100" workbookViewId="0">
      <selection activeCell="W23" sqref="W23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7">
        <f>'CGP SCHEDULE'!$AG$5</f>
        <v>0.98958333333333337</v>
      </c>
      <c r="S4" s="507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8" t="str">
        <f>'CGP SCHEDULE'!AG7</f>
        <v>Revision-4</v>
      </c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10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03.08.2026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02" t="s">
        <v>284</v>
      </c>
      <c r="D8" s="374"/>
      <c r="E8" s="374"/>
      <c r="F8" s="374"/>
      <c r="G8" s="374"/>
      <c r="H8" s="374"/>
      <c r="I8" s="402" t="s">
        <v>309</v>
      </c>
      <c r="J8" s="374"/>
      <c r="K8" s="374"/>
      <c r="L8" s="374"/>
      <c r="M8" s="374"/>
      <c r="N8" s="374"/>
      <c r="O8" s="402" t="s">
        <v>335</v>
      </c>
      <c r="P8" s="374"/>
      <c r="Q8" s="374"/>
      <c r="R8" s="374"/>
      <c r="S8" s="374"/>
      <c r="T8" s="374"/>
      <c r="U8" s="402" t="s">
        <v>336</v>
      </c>
      <c r="V8" s="374"/>
      <c r="W8" s="374"/>
      <c r="X8" s="374"/>
      <c r="Y8" s="374"/>
      <c r="Z8" s="374"/>
      <c r="AA8" s="402" t="s">
        <v>361</v>
      </c>
      <c r="AB8" s="374"/>
      <c r="AC8" s="374"/>
      <c r="AD8" s="374"/>
      <c r="AE8" s="374"/>
      <c r="AF8" s="374"/>
    </row>
    <row r="9" spans="1:32">
      <c r="A9" s="178"/>
      <c r="B9" s="178"/>
      <c r="C9" s="387" t="s">
        <v>162</v>
      </c>
      <c r="D9" s="387"/>
      <c r="E9" s="402" t="s">
        <v>195</v>
      </c>
      <c r="F9" s="402"/>
      <c r="G9" s="387" t="s">
        <v>163</v>
      </c>
      <c r="H9" s="387"/>
      <c r="I9" s="387" t="s">
        <v>162</v>
      </c>
      <c r="J9" s="387"/>
      <c r="K9" s="402" t="s">
        <v>195</v>
      </c>
      <c r="L9" s="402"/>
      <c r="M9" s="387" t="s">
        <v>163</v>
      </c>
      <c r="N9" s="387"/>
      <c r="O9" s="387" t="s">
        <v>162</v>
      </c>
      <c r="P9" s="387"/>
      <c r="Q9" s="402" t="s">
        <v>195</v>
      </c>
      <c r="R9" s="402"/>
      <c r="S9" s="387" t="s">
        <v>163</v>
      </c>
      <c r="T9" s="387"/>
      <c r="U9" s="387" t="s">
        <v>162</v>
      </c>
      <c r="V9" s="387"/>
      <c r="W9" s="402" t="s">
        <v>195</v>
      </c>
      <c r="X9" s="402"/>
      <c r="Y9" s="387" t="s">
        <v>163</v>
      </c>
      <c r="Z9" s="387"/>
      <c r="AA9" s="387" t="s">
        <v>162</v>
      </c>
      <c r="AB9" s="387"/>
      <c r="AC9" s="402" t="s">
        <v>195</v>
      </c>
      <c r="AD9" s="402"/>
      <c r="AE9" s="387" t="s">
        <v>163</v>
      </c>
      <c r="AF9" s="387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0.21</v>
      </c>
      <c r="V39" s="71"/>
      <c r="W39" s="71"/>
      <c r="X39" s="71"/>
      <c r="Y39" s="71">
        <f t="shared" si="4"/>
        <v>0.21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0.72</v>
      </c>
      <c r="V40" s="71"/>
      <c r="W40" s="71"/>
      <c r="X40" s="71"/>
      <c r="Y40" s="71">
        <f t="shared" si="4"/>
        <v>0.72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1.44</v>
      </c>
      <c r="V41" s="71"/>
      <c r="W41" s="71"/>
      <c r="X41" s="71"/>
      <c r="Y41" s="71">
        <f t="shared" si="4"/>
        <v>1.44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2.78</v>
      </c>
      <c r="V42" s="71"/>
      <c r="W42" s="71"/>
      <c r="X42" s="71"/>
      <c r="Y42" s="71">
        <f t="shared" si="4"/>
        <v>2.78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4.2300000000000004</v>
      </c>
      <c r="V43" s="71"/>
      <c r="W43" s="71"/>
      <c r="X43" s="71"/>
      <c r="Y43" s="71">
        <f t="shared" si="4"/>
        <v>4.2300000000000004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0.82</v>
      </c>
      <c r="P44" s="71"/>
      <c r="Q44" s="74"/>
      <c r="R44" s="74"/>
      <c r="S44" s="71">
        <f t="shared" si="2"/>
        <v>0.82</v>
      </c>
      <c r="T44" s="71">
        <f t="shared" si="3"/>
        <v>0</v>
      </c>
      <c r="U44" s="91">
        <v>6.7</v>
      </c>
      <c r="V44" s="71"/>
      <c r="W44" s="71"/>
      <c r="X44" s="71"/>
      <c r="Y44" s="71">
        <f t="shared" si="4"/>
        <v>6.7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3.09</v>
      </c>
      <c r="P45" s="71"/>
      <c r="Q45" s="74"/>
      <c r="R45" s="74"/>
      <c r="S45" s="71">
        <f t="shared" si="2"/>
        <v>3.09</v>
      </c>
      <c r="T45" s="71">
        <f t="shared" si="3"/>
        <v>0</v>
      </c>
      <c r="U45" s="91">
        <v>6.8</v>
      </c>
      <c r="V45" s="71"/>
      <c r="W45" s="71"/>
      <c r="X45" s="71"/>
      <c r="Y45" s="71">
        <f t="shared" si="4"/>
        <v>6.8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3.4</v>
      </c>
      <c r="P46" s="71"/>
      <c r="Q46" s="74"/>
      <c r="R46" s="74"/>
      <c r="S46" s="71">
        <f t="shared" si="2"/>
        <v>3.4</v>
      </c>
      <c r="T46" s="71">
        <f t="shared" si="3"/>
        <v>0</v>
      </c>
      <c r="U46" s="91">
        <v>7.63</v>
      </c>
      <c r="V46" s="71"/>
      <c r="W46" s="71"/>
      <c r="X46" s="71"/>
      <c r="Y46" s="71">
        <f t="shared" si="4"/>
        <v>7.63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5.98</v>
      </c>
      <c r="P47" s="71"/>
      <c r="Q47" s="74"/>
      <c r="R47" s="74"/>
      <c r="S47" s="71">
        <f t="shared" si="2"/>
        <v>5.98</v>
      </c>
      <c r="T47" s="71">
        <f t="shared" si="3"/>
        <v>0</v>
      </c>
      <c r="U47" s="91">
        <v>8.76</v>
      </c>
      <c r="V47" s="71"/>
      <c r="W47" s="71"/>
      <c r="X47" s="71"/>
      <c r="Y47" s="71">
        <f t="shared" si="4"/>
        <v>8.76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3.61</v>
      </c>
      <c r="P48" s="71"/>
      <c r="Q48" s="74"/>
      <c r="R48" s="74"/>
      <c r="S48" s="71">
        <f t="shared" si="2"/>
        <v>3.61</v>
      </c>
      <c r="T48" s="71">
        <f t="shared" si="3"/>
        <v>0</v>
      </c>
      <c r="U48" s="91">
        <v>11.24</v>
      </c>
      <c r="V48" s="71"/>
      <c r="W48" s="71"/>
      <c r="X48" s="71"/>
      <c r="Y48" s="71">
        <f t="shared" si="4"/>
        <v>11.24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9.2799999999999994</v>
      </c>
      <c r="P49" s="71"/>
      <c r="Q49" s="74"/>
      <c r="R49" s="74"/>
      <c r="S49" s="71">
        <f t="shared" si="2"/>
        <v>9.2799999999999994</v>
      </c>
      <c r="T49" s="71">
        <f t="shared" si="3"/>
        <v>0</v>
      </c>
      <c r="U49" s="91">
        <v>9.3800000000000008</v>
      </c>
      <c r="V49" s="71"/>
      <c r="W49" s="71"/>
      <c r="X49" s="71"/>
      <c r="Y49" s="71">
        <f t="shared" si="4"/>
        <v>9.3800000000000008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8.76</v>
      </c>
      <c r="P50" s="71"/>
      <c r="Q50" s="74"/>
      <c r="R50" s="74"/>
      <c r="S50" s="71">
        <f t="shared" si="2"/>
        <v>8.76</v>
      </c>
      <c r="T50" s="71">
        <f t="shared" si="3"/>
        <v>0</v>
      </c>
      <c r="U50" s="91">
        <v>12.16</v>
      </c>
      <c r="V50" s="71"/>
      <c r="W50" s="71"/>
      <c r="X50" s="71"/>
      <c r="Y50" s="71">
        <f t="shared" si="4"/>
        <v>12.16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7.53</v>
      </c>
      <c r="P51" s="71"/>
      <c r="Q51" s="74"/>
      <c r="R51" s="74"/>
      <c r="S51" s="71">
        <f t="shared" si="2"/>
        <v>7.53</v>
      </c>
      <c r="T51" s="71">
        <f t="shared" si="3"/>
        <v>0</v>
      </c>
      <c r="U51" s="91">
        <v>14.74</v>
      </c>
      <c r="V51" s="71"/>
      <c r="W51" s="71"/>
      <c r="X51" s="71"/>
      <c r="Y51" s="71">
        <f t="shared" si="4"/>
        <v>14.74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8.76</v>
      </c>
      <c r="P52" s="71"/>
      <c r="Q52" s="74"/>
      <c r="R52" s="74"/>
      <c r="S52" s="71">
        <f t="shared" si="2"/>
        <v>8.76</v>
      </c>
      <c r="T52" s="71">
        <f t="shared" si="3"/>
        <v>0</v>
      </c>
      <c r="U52" s="91">
        <v>17.53</v>
      </c>
      <c r="V52" s="71"/>
      <c r="W52" s="71"/>
      <c r="X52" s="71"/>
      <c r="Y52" s="71">
        <f t="shared" si="4"/>
        <v>17.53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9.7899999999999991</v>
      </c>
      <c r="P53" s="71"/>
      <c r="Q53" s="74"/>
      <c r="R53" s="74"/>
      <c r="S53" s="71">
        <f t="shared" si="2"/>
        <v>9.7899999999999991</v>
      </c>
      <c r="T53" s="71">
        <f t="shared" si="3"/>
        <v>0</v>
      </c>
      <c r="U53" s="91">
        <v>18.350000000000001</v>
      </c>
      <c r="V53" s="71"/>
      <c r="W53" s="71"/>
      <c r="X53" s="71"/>
      <c r="Y53" s="71">
        <f t="shared" si="4"/>
        <v>18.350000000000001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11.96</v>
      </c>
      <c r="P54" s="71"/>
      <c r="Q54" s="74"/>
      <c r="R54" s="74"/>
      <c r="S54" s="71">
        <f t="shared" si="2"/>
        <v>11.96</v>
      </c>
      <c r="T54" s="71">
        <f t="shared" si="3"/>
        <v>0</v>
      </c>
      <c r="U54" s="91">
        <v>18.559999999999999</v>
      </c>
      <c r="V54" s="71"/>
      <c r="W54" s="71"/>
      <c r="X54" s="71"/>
      <c r="Y54" s="71">
        <f t="shared" si="4"/>
        <v>18.559999999999999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14.95</v>
      </c>
      <c r="P55" s="71"/>
      <c r="Q55" s="74"/>
      <c r="R55" s="74"/>
      <c r="S55" s="71">
        <f t="shared" si="2"/>
        <v>14.95</v>
      </c>
      <c r="T55" s="71">
        <f t="shared" si="3"/>
        <v>0</v>
      </c>
      <c r="U55" s="91">
        <v>14.33</v>
      </c>
      <c r="V55" s="71"/>
      <c r="W55" s="71"/>
      <c r="X55" s="71"/>
      <c r="Y55" s="71">
        <f t="shared" si="4"/>
        <v>14.33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12.68</v>
      </c>
      <c r="P56" s="71"/>
      <c r="Q56" s="74"/>
      <c r="R56" s="74"/>
      <c r="S56" s="71">
        <f t="shared" si="2"/>
        <v>12.68</v>
      </c>
      <c r="T56" s="71">
        <f t="shared" si="3"/>
        <v>0</v>
      </c>
      <c r="U56" s="91">
        <v>18.559999999999999</v>
      </c>
      <c r="V56" s="71"/>
      <c r="W56" s="71"/>
      <c r="X56" s="71"/>
      <c r="Y56" s="71">
        <f t="shared" si="4"/>
        <v>18.559999999999999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14.95</v>
      </c>
      <c r="P57" s="71"/>
      <c r="Q57" s="74"/>
      <c r="R57" s="74"/>
      <c r="S57" s="71">
        <f t="shared" si="2"/>
        <v>14.95</v>
      </c>
      <c r="T57" s="71">
        <f t="shared" si="3"/>
        <v>0</v>
      </c>
      <c r="U57" s="91">
        <v>15.05</v>
      </c>
      <c r="V57" s="71"/>
      <c r="W57" s="71"/>
      <c r="X57" s="71"/>
      <c r="Y57" s="71">
        <f t="shared" si="4"/>
        <v>15.05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13.51</v>
      </c>
      <c r="P58" s="71"/>
      <c r="Q58" s="74"/>
      <c r="R58" s="74"/>
      <c r="S58" s="71">
        <f t="shared" si="2"/>
        <v>13.51</v>
      </c>
      <c r="T58" s="71">
        <f t="shared" si="3"/>
        <v>0</v>
      </c>
      <c r="U58" s="91">
        <v>16.7</v>
      </c>
      <c r="V58" s="71"/>
      <c r="W58" s="71"/>
      <c r="X58" s="71"/>
      <c r="Y58" s="71">
        <f t="shared" si="4"/>
        <v>16.7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14.95</v>
      </c>
      <c r="P59" s="71"/>
      <c r="Q59" s="74"/>
      <c r="R59" s="74"/>
      <c r="S59" s="71">
        <f t="shared" si="2"/>
        <v>14.95</v>
      </c>
      <c r="T59" s="71">
        <f t="shared" si="3"/>
        <v>0</v>
      </c>
      <c r="U59" s="91">
        <v>19.07</v>
      </c>
      <c r="V59" s="71"/>
      <c r="W59" s="71"/>
      <c r="X59" s="71"/>
      <c r="Y59" s="71">
        <f t="shared" si="4"/>
        <v>19.07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14.64</v>
      </c>
      <c r="P60" s="71"/>
      <c r="Q60" s="74"/>
      <c r="R60" s="74"/>
      <c r="S60" s="71">
        <f t="shared" si="2"/>
        <v>14.64</v>
      </c>
      <c r="T60" s="71">
        <f t="shared" si="3"/>
        <v>0</v>
      </c>
      <c r="U60" s="91">
        <v>16.91</v>
      </c>
      <c r="V60" s="71"/>
      <c r="W60" s="71"/>
      <c r="X60" s="71"/>
      <c r="Y60" s="71">
        <f t="shared" si="4"/>
        <v>16.91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10.52</v>
      </c>
      <c r="P61" s="71"/>
      <c r="Q61" s="74"/>
      <c r="R61" s="74"/>
      <c r="S61" s="71">
        <f t="shared" si="2"/>
        <v>10.52</v>
      </c>
      <c r="T61" s="71">
        <f t="shared" si="3"/>
        <v>0</v>
      </c>
      <c r="U61" s="91">
        <v>18.14</v>
      </c>
      <c r="V61" s="71"/>
      <c r="W61" s="71"/>
      <c r="X61" s="71"/>
      <c r="Y61" s="71">
        <f t="shared" si="4"/>
        <v>18.14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12.06</v>
      </c>
      <c r="P62" s="71"/>
      <c r="Q62" s="74"/>
      <c r="R62" s="74"/>
      <c r="S62" s="71">
        <f t="shared" si="2"/>
        <v>12.06</v>
      </c>
      <c r="T62" s="71">
        <f t="shared" si="3"/>
        <v>0</v>
      </c>
      <c r="U62" s="91">
        <v>16.91</v>
      </c>
      <c r="V62" s="71"/>
      <c r="W62" s="71"/>
      <c r="X62" s="71"/>
      <c r="Y62" s="71">
        <f t="shared" si="4"/>
        <v>16.91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13.81</v>
      </c>
      <c r="P63" s="71"/>
      <c r="Q63" s="74"/>
      <c r="R63" s="74"/>
      <c r="S63" s="71">
        <f t="shared" si="2"/>
        <v>13.81</v>
      </c>
      <c r="T63" s="71">
        <f t="shared" si="3"/>
        <v>0</v>
      </c>
      <c r="U63" s="91">
        <v>17.63</v>
      </c>
      <c r="V63" s="71"/>
      <c r="W63" s="71"/>
      <c r="X63" s="71"/>
      <c r="Y63" s="71">
        <f t="shared" si="4"/>
        <v>17.63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14.23</v>
      </c>
      <c r="P64" s="71"/>
      <c r="Q64" s="74"/>
      <c r="R64" s="74"/>
      <c r="S64" s="71">
        <f t="shared" si="2"/>
        <v>14.23</v>
      </c>
      <c r="T64" s="71">
        <f t="shared" si="3"/>
        <v>0</v>
      </c>
      <c r="U64" s="91">
        <v>20</v>
      </c>
      <c r="V64" s="71"/>
      <c r="W64" s="71"/>
      <c r="X64" s="71"/>
      <c r="Y64" s="71">
        <f t="shared" si="4"/>
        <v>20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11.55</v>
      </c>
      <c r="P65" s="71"/>
      <c r="Q65" s="74"/>
      <c r="R65" s="74"/>
      <c r="S65" s="71">
        <f t="shared" si="2"/>
        <v>11.55</v>
      </c>
      <c r="T65" s="71">
        <f t="shared" si="3"/>
        <v>0</v>
      </c>
      <c r="U65" s="91">
        <v>17.22</v>
      </c>
      <c r="V65" s="71"/>
      <c r="W65" s="71"/>
      <c r="X65" s="71"/>
      <c r="Y65" s="71">
        <f t="shared" si="4"/>
        <v>17.22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13.09</v>
      </c>
      <c r="P66" s="71"/>
      <c r="Q66" s="74"/>
      <c r="R66" s="74"/>
      <c r="S66" s="71">
        <f t="shared" si="2"/>
        <v>13.09</v>
      </c>
      <c r="T66" s="71">
        <f t="shared" si="3"/>
        <v>0</v>
      </c>
      <c r="U66" s="91">
        <v>15.46</v>
      </c>
      <c r="V66" s="71"/>
      <c r="W66" s="71"/>
      <c r="X66" s="71"/>
      <c r="Y66" s="71">
        <f t="shared" si="4"/>
        <v>15.46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11.65</v>
      </c>
      <c r="P67" s="71"/>
      <c r="Q67" s="74"/>
      <c r="R67" s="74"/>
      <c r="S67" s="71">
        <f t="shared" si="2"/>
        <v>11.65</v>
      </c>
      <c r="T67" s="71">
        <f t="shared" si="3"/>
        <v>0</v>
      </c>
      <c r="U67" s="91">
        <v>12.68</v>
      </c>
      <c r="V67" s="71"/>
      <c r="W67" s="71"/>
      <c r="X67" s="71"/>
      <c r="Y67" s="71">
        <f t="shared" si="4"/>
        <v>12.68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11.13</v>
      </c>
      <c r="P68" s="71"/>
      <c r="Q68" s="74"/>
      <c r="R68" s="74"/>
      <c r="S68" s="71">
        <f t="shared" si="2"/>
        <v>11.13</v>
      </c>
      <c r="T68" s="71">
        <f t="shared" si="3"/>
        <v>0</v>
      </c>
      <c r="U68" s="91">
        <v>16.8</v>
      </c>
      <c r="V68" s="71"/>
      <c r="W68" s="71"/>
      <c r="X68" s="71"/>
      <c r="Y68" s="71">
        <f t="shared" si="4"/>
        <v>16.8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8.0399999999999991</v>
      </c>
      <c r="P69" s="71"/>
      <c r="Q69" s="74"/>
      <c r="R69" s="74"/>
      <c r="S69" s="71">
        <f t="shared" si="2"/>
        <v>8.0399999999999991</v>
      </c>
      <c r="T69" s="71">
        <f t="shared" si="3"/>
        <v>0</v>
      </c>
      <c r="U69" s="91">
        <v>12.37</v>
      </c>
      <c r="V69" s="71"/>
      <c r="W69" s="71"/>
      <c r="X69" s="71"/>
      <c r="Y69" s="71">
        <f t="shared" si="4"/>
        <v>12.37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8.14</v>
      </c>
      <c r="P70" s="71"/>
      <c r="Q70" s="74"/>
      <c r="R70" s="74"/>
      <c r="S70" s="71">
        <f t="shared" si="2"/>
        <v>8.14</v>
      </c>
      <c r="T70" s="71">
        <f t="shared" si="3"/>
        <v>0</v>
      </c>
      <c r="U70" s="91">
        <v>8.14</v>
      </c>
      <c r="V70" s="71"/>
      <c r="W70" s="71"/>
      <c r="X70" s="71"/>
      <c r="Y70" s="71">
        <f t="shared" si="4"/>
        <v>8.14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10.1</v>
      </c>
      <c r="P71" s="71"/>
      <c r="Q71" s="74"/>
      <c r="R71" s="74"/>
      <c r="S71" s="71">
        <f t="shared" si="2"/>
        <v>10.1</v>
      </c>
      <c r="T71" s="71">
        <f t="shared" si="3"/>
        <v>0</v>
      </c>
      <c r="U71" s="91">
        <v>9.48</v>
      </c>
      <c r="V71" s="71"/>
      <c r="W71" s="71"/>
      <c r="X71" s="71"/>
      <c r="Y71" s="71">
        <f t="shared" si="4"/>
        <v>9.48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8.25</v>
      </c>
      <c r="P72" s="71"/>
      <c r="Q72" s="74"/>
      <c r="R72" s="74"/>
      <c r="S72" s="71">
        <f t="shared" si="2"/>
        <v>8.25</v>
      </c>
      <c r="T72" s="71">
        <f t="shared" si="3"/>
        <v>0</v>
      </c>
      <c r="U72" s="91">
        <v>11.96</v>
      </c>
      <c r="V72" s="71"/>
      <c r="W72" s="71"/>
      <c r="X72" s="71"/>
      <c r="Y72" s="71">
        <f t="shared" si="4"/>
        <v>11.96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4.8499999999999996</v>
      </c>
      <c r="P73" s="71"/>
      <c r="Q73" s="74"/>
      <c r="R73" s="74"/>
      <c r="S73" s="71">
        <f t="shared" si="2"/>
        <v>4.8499999999999996</v>
      </c>
      <c r="T73" s="71">
        <f t="shared" si="3"/>
        <v>0</v>
      </c>
      <c r="U73" s="91">
        <v>12.37</v>
      </c>
      <c r="V73" s="71"/>
      <c r="W73" s="71"/>
      <c r="X73" s="71"/>
      <c r="Y73" s="71">
        <f t="shared" si="4"/>
        <v>12.37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5.36</v>
      </c>
      <c r="P74" s="71"/>
      <c r="Q74" s="74"/>
      <c r="R74" s="74"/>
      <c r="S74" s="71">
        <f t="shared" si="2"/>
        <v>5.36</v>
      </c>
      <c r="T74" s="71">
        <f t="shared" si="3"/>
        <v>0</v>
      </c>
      <c r="U74" s="91">
        <v>9.18</v>
      </c>
      <c r="V74" s="71"/>
      <c r="W74" s="71"/>
      <c r="X74" s="71"/>
      <c r="Y74" s="71">
        <f t="shared" si="4"/>
        <v>9.18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2.99</v>
      </c>
      <c r="P75" s="71"/>
      <c r="Q75" s="74"/>
      <c r="R75" s="74"/>
      <c r="S75" s="71">
        <f t="shared" ref="S75:S106" si="9">O75+Q75</f>
        <v>2.99</v>
      </c>
      <c r="T75" s="71">
        <f t="shared" ref="T75:T106" si="10">P75+R75</f>
        <v>0</v>
      </c>
      <c r="U75" s="91">
        <v>4.74</v>
      </c>
      <c r="V75" s="71"/>
      <c r="W75" s="71"/>
      <c r="X75" s="71"/>
      <c r="Y75" s="71">
        <f t="shared" ref="Y75:Y106" si="11">U75+W75</f>
        <v>4.74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4.12</v>
      </c>
      <c r="V76" s="71"/>
      <c r="W76" s="71"/>
      <c r="X76" s="71"/>
      <c r="Y76" s="71">
        <f t="shared" si="11"/>
        <v>4.12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1.03</v>
      </c>
      <c r="V77" s="71"/>
      <c r="W77" s="71"/>
      <c r="X77" s="71"/>
      <c r="Y77" s="71">
        <f t="shared" si="11"/>
        <v>1.03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14.95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14.95</v>
      </c>
      <c r="T107" s="166">
        <f t="shared" si="19"/>
        <v>0</v>
      </c>
      <c r="U107" s="166">
        <f t="shared" si="19"/>
        <v>20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20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3.171145833333334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3.171145833333334</v>
      </c>
      <c r="T109" s="166">
        <f t="shared" si="26"/>
        <v>0</v>
      </c>
      <c r="U109" s="166">
        <f t="shared" si="26"/>
        <v>4.6883333333333335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4.6883333333333335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33" t="s">
        <v>136</v>
      </c>
      <c r="J112" s="434"/>
      <c r="K112" s="434"/>
      <c r="L112" s="434"/>
      <c r="M112" s="434"/>
      <c r="N112" s="434"/>
      <c r="O112" s="434"/>
      <c r="P112" s="434"/>
      <c r="Q112" s="434"/>
      <c r="R112" s="434"/>
      <c r="S112" s="434"/>
      <c r="T112" s="435"/>
      <c r="U112" s="120"/>
      <c r="V112" s="120"/>
    </row>
    <row r="113" spans="9:22">
      <c r="I113" s="430" t="s">
        <v>179</v>
      </c>
      <c r="J113" s="430"/>
      <c r="K113" s="521"/>
      <c r="L113" s="521"/>
      <c r="M113" s="432" t="s">
        <v>180</v>
      </c>
      <c r="N113" s="432"/>
      <c r="O113" s="432"/>
      <c r="P113" s="432"/>
      <c r="Q113" s="432"/>
      <c r="R113" s="432"/>
      <c r="S113" s="432"/>
      <c r="T113" s="432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25" t="s">
        <v>240</v>
      </c>
      <c r="D1" s="525"/>
      <c r="E1" s="525" t="s">
        <v>241</v>
      </c>
      <c r="F1" s="525"/>
      <c r="G1" s="525" t="s">
        <v>242</v>
      </c>
      <c r="H1" s="525"/>
      <c r="I1" s="525" t="s">
        <v>248</v>
      </c>
      <c r="J1" s="525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1210</v>
      </c>
      <c r="H3" s="163">
        <f>G3</f>
        <v>1210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1210</v>
      </c>
      <c r="H4" s="163">
        <f t="shared" ref="H4:H67" si="0">G4</f>
        <v>1210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1210</v>
      </c>
      <c r="H5" s="163">
        <f t="shared" si="0"/>
        <v>1210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1210</v>
      </c>
      <c r="H6" s="163">
        <f t="shared" si="0"/>
        <v>1210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1210</v>
      </c>
      <c r="H7" s="163">
        <f t="shared" si="0"/>
        <v>1210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1210</v>
      </c>
      <c r="H8" s="163">
        <f t="shared" si="0"/>
        <v>1210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1210</v>
      </c>
      <c r="H9" s="163">
        <f t="shared" si="0"/>
        <v>1210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1210</v>
      </c>
      <c r="H10" s="163">
        <f t="shared" si="0"/>
        <v>1210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1210</v>
      </c>
      <c r="H11" s="163">
        <f t="shared" si="0"/>
        <v>1210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1210</v>
      </c>
      <c r="H12" s="163">
        <f t="shared" si="0"/>
        <v>1210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1210</v>
      </c>
      <c r="H13" s="163">
        <f t="shared" si="0"/>
        <v>1210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1210</v>
      </c>
      <c r="H14" s="163">
        <f t="shared" si="0"/>
        <v>1210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1210</v>
      </c>
      <c r="H15" s="163">
        <f t="shared" si="0"/>
        <v>1210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1210</v>
      </c>
      <c r="H16" s="163">
        <f t="shared" si="0"/>
        <v>1210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1210</v>
      </c>
      <c r="H17" s="163">
        <f t="shared" si="0"/>
        <v>1210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1210</v>
      </c>
      <c r="H18" s="163">
        <f t="shared" si="0"/>
        <v>1210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1210</v>
      </c>
      <c r="H19" s="163">
        <f t="shared" si="0"/>
        <v>1210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1210</v>
      </c>
      <c r="H20" s="163">
        <f t="shared" si="0"/>
        <v>1210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1210</v>
      </c>
      <c r="H21" s="163">
        <f t="shared" si="0"/>
        <v>1210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1210</v>
      </c>
      <c r="H22" s="163">
        <f t="shared" si="0"/>
        <v>1210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1210</v>
      </c>
      <c r="H23" s="163">
        <f t="shared" si="0"/>
        <v>1210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1210</v>
      </c>
      <c r="H24" s="163">
        <f t="shared" si="0"/>
        <v>1210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1210</v>
      </c>
      <c r="H25" s="163">
        <f t="shared" si="0"/>
        <v>1210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1210</v>
      </c>
      <c r="H26" s="163">
        <f t="shared" si="0"/>
        <v>1210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1210</v>
      </c>
      <c r="H27" s="163">
        <f t="shared" si="0"/>
        <v>1210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1210</v>
      </c>
      <c r="H28" s="163">
        <f t="shared" si="0"/>
        <v>1210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1210</v>
      </c>
      <c r="H29" s="163">
        <f t="shared" si="0"/>
        <v>1210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1210</v>
      </c>
      <c r="H30" s="163">
        <f t="shared" si="0"/>
        <v>1210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1210</v>
      </c>
      <c r="H31" s="163">
        <f t="shared" si="0"/>
        <v>1210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1210</v>
      </c>
      <c r="H32" s="163">
        <f t="shared" si="0"/>
        <v>1210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1210</v>
      </c>
      <c r="H33" s="163">
        <f t="shared" si="0"/>
        <v>1210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1210</v>
      </c>
      <c r="H34" s="163">
        <f t="shared" si="0"/>
        <v>1210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1210</v>
      </c>
      <c r="H35" s="163">
        <f t="shared" si="0"/>
        <v>1210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1210</v>
      </c>
      <c r="H36" s="163">
        <f t="shared" si="0"/>
        <v>1210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1210</v>
      </c>
      <c r="H37" s="163">
        <f t="shared" si="0"/>
        <v>1210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1210</v>
      </c>
      <c r="H38" s="163">
        <f t="shared" si="0"/>
        <v>1210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1210</v>
      </c>
      <c r="H39" s="163">
        <f t="shared" si="0"/>
        <v>1210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1210</v>
      </c>
      <c r="H40" s="163">
        <f t="shared" si="0"/>
        <v>1210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1210</v>
      </c>
      <c r="H41" s="163">
        <f t="shared" si="0"/>
        <v>1210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1210</v>
      </c>
      <c r="H42" s="163">
        <f t="shared" si="0"/>
        <v>1210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1210</v>
      </c>
      <c r="H43" s="163">
        <f t="shared" si="0"/>
        <v>1210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1210</v>
      </c>
      <c r="H44" s="163">
        <f t="shared" si="0"/>
        <v>1210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1210</v>
      </c>
      <c r="H45" s="163">
        <f t="shared" si="0"/>
        <v>1210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1210</v>
      </c>
      <c r="H46" s="163">
        <f t="shared" si="0"/>
        <v>1210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1210</v>
      </c>
      <c r="H47" s="163">
        <f t="shared" si="0"/>
        <v>1210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1210</v>
      </c>
      <c r="H48" s="163">
        <f t="shared" si="0"/>
        <v>1210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1210</v>
      </c>
      <c r="H49" s="163">
        <f t="shared" si="0"/>
        <v>1210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1210</v>
      </c>
      <c r="H50" s="163">
        <f t="shared" si="0"/>
        <v>1210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194.90586597938142</v>
      </c>
      <c r="E51" s="198">
        <v>400</v>
      </c>
      <c r="F51" s="194">
        <f>'OA&amp;GRIDCO'!HQ59</f>
        <v>400</v>
      </c>
      <c r="G51" s="197">
        <v>1210</v>
      </c>
      <c r="H51" s="163">
        <f t="shared" si="0"/>
        <v>1210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147.40586597938142</v>
      </c>
      <c r="E52" s="198">
        <v>400</v>
      </c>
      <c r="F52" s="194">
        <f>'OA&amp;GRIDCO'!HQ60</f>
        <v>400</v>
      </c>
      <c r="G52" s="197">
        <v>1210</v>
      </c>
      <c r="H52" s="163">
        <f t="shared" si="0"/>
        <v>1210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147.40586597938142</v>
      </c>
      <c r="E53" s="198">
        <v>400</v>
      </c>
      <c r="F53" s="194">
        <f>'OA&amp;GRIDCO'!HQ61</f>
        <v>400</v>
      </c>
      <c r="G53" s="197">
        <v>1210</v>
      </c>
      <c r="H53" s="163">
        <f t="shared" si="0"/>
        <v>1210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147.40586597938142</v>
      </c>
      <c r="E54" s="198">
        <v>400</v>
      </c>
      <c r="F54" s="194">
        <f>'OA&amp;GRIDCO'!HQ62</f>
        <v>400</v>
      </c>
      <c r="G54" s="197">
        <v>1210</v>
      </c>
      <c r="H54" s="163">
        <f t="shared" si="0"/>
        <v>1210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147.40586597938142</v>
      </c>
      <c r="E55" s="198">
        <v>400</v>
      </c>
      <c r="F55" s="194">
        <f>'OA&amp;GRIDCO'!HQ63</f>
        <v>400</v>
      </c>
      <c r="G55" s="197">
        <v>1210</v>
      </c>
      <c r="H55" s="163">
        <f t="shared" si="0"/>
        <v>1210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199.90586597938142</v>
      </c>
      <c r="E56" s="198">
        <v>400</v>
      </c>
      <c r="F56" s="194">
        <f>'OA&amp;GRIDCO'!HQ64</f>
        <v>400</v>
      </c>
      <c r="G56" s="197">
        <v>1210</v>
      </c>
      <c r="H56" s="163">
        <f t="shared" si="0"/>
        <v>1210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1210</v>
      </c>
      <c r="H57" s="163">
        <f t="shared" si="0"/>
        <v>1210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1210</v>
      </c>
      <c r="H58" s="163">
        <f t="shared" si="0"/>
        <v>1210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1210</v>
      </c>
      <c r="H59" s="163">
        <f t="shared" si="0"/>
        <v>1210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1210</v>
      </c>
      <c r="H60" s="163">
        <f t="shared" si="0"/>
        <v>1210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1210</v>
      </c>
      <c r="H61" s="163">
        <f t="shared" si="0"/>
        <v>1210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1210</v>
      </c>
      <c r="H62" s="163">
        <f t="shared" si="0"/>
        <v>1210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1210</v>
      </c>
      <c r="H63" s="163">
        <f t="shared" si="0"/>
        <v>1210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1210</v>
      </c>
      <c r="H64" s="163">
        <f t="shared" si="0"/>
        <v>1210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1210</v>
      </c>
      <c r="H65" s="163">
        <f t="shared" si="0"/>
        <v>1210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1210</v>
      </c>
      <c r="H66" s="163">
        <f t="shared" si="0"/>
        <v>1210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1210</v>
      </c>
      <c r="H67" s="163">
        <f t="shared" si="0"/>
        <v>1210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1210</v>
      </c>
      <c r="H68" s="163">
        <f t="shared" ref="H68:H98" si="2">G68</f>
        <v>1210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1210</v>
      </c>
      <c r="H69" s="163">
        <f t="shared" si="2"/>
        <v>1210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1210</v>
      </c>
      <c r="H70" s="163">
        <f t="shared" si="2"/>
        <v>1210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1210</v>
      </c>
      <c r="H71" s="163">
        <f t="shared" si="2"/>
        <v>1210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1210</v>
      </c>
      <c r="H72" s="163">
        <f t="shared" si="2"/>
        <v>1210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1210</v>
      </c>
      <c r="H73" s="163">
        <f t="shared" si="2"/>
        <v>1210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1210</v>
      </c>
      <c r="H74" s="163">
        <f t="shared" si="2"/>
        <v>1210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1210</v>
      </c>
      <c r="H75" s="163">
        <f t="shared" si="2"/>
        <v>1210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1210</v>
      </c>
      <c r="H76" s="163">
        <f t="shared" si="2"/>
        <v>1210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1210</v>
      </c>
      <c r="H77" s="163">
        <f t="shared" si="2"/>
        <v>1210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1210</v>
      </c>
      <c r="H78" s="163">
        <f t="shared" si="2"/>
        <v>1210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1210</v>
      </c>
      <c r="H79" s="163">
        <f t="shared" si="2"/>
        <v>1210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1210</v>
      </c>
      <c r="H80" s="163">
        <f t="shared" si="2"/>
        <v>1210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1210</v>
      </c>
      <c r="H81" s="163">
        <f t="shared" si="2"/>
        <v>1210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1210</v>
      </c>
      <c r="H82" s="163">
        <f t="shared" si="2"/>
        <v>1210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1210</v>
      </c>
      <c r="H83" s="163">
        <f t="shared" si="2"/>
        <v>1210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1210</v>
      </c>
      <c r="H84" s="163">
        <f t="shared" si="2"/>
        <v>1210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1210</v>
      </c>
      <c r="H85" s="163">
        <f t="shared" si="2"/>
        <v>1210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1210</v>
      </c>
      <c r="H86" s="163">
        <f t="shared" si="2"/>
        <v>1210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1210</v>
      </c>
      <c r="H87" s="163">
        <f t="shared" si="2"/>
        <v>1210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1210</v>
      </c>
      <c r="H88" s="163">
        <f t="shared" si="2"/>
        <v>1210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1210</v>
      </c>
      <c r="H89" s="163">
        <f t="shared" si="2"/>
        <v>1210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1210</v>
      </c>
      <c r="H90" s="163">
        <f t="shared" si="2"/>
        <v>1210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1210</v>
      </c>
      <c r="H91" s="163">
        <f t="shared" si="2"/>
        <v>1210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1210</v>
      </c>
      <c r="H92" s="163">
        <f t="shared" si="2"/>
        <v>1210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1210</v>
      </c>
      <c r="H93" s="163">
        <f t="shared" si="2"/>
        <v>1210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1210</v>
      </c>
      <c r="H94" s="163">
        <f t="shared" si="2"/>
        <v>1210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1210</v>
      </c>
      <c r="H95" s="163">
        <f t="shared" si="2"/>
        <v>1210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1210</v>
      </c>
      <c r="H96" s="163">
        <f t="shared" si="2"/>
        <v>1210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1210</v>
      </c>
      <c r="H97" s="163">
        <f t="shared" si="2"/>
        <v>1210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1210</v>
      </c>
      <c r="H98" s="163">
        <f t="shared" si="2"/>
        <v>1210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2026-08-03T22:45:16Z</dcterms:modified>
</cp:coreProperties>
</file>