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04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G113" i="2" l="1"/>
  <c r="JG112" i="2"/>
  <c r="JG111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9" i="2" l="1"/>
  <c r="NV109" i="2"/>
  <c r="NW109" i="2"/>
  <c r="NU108" i="2"/>
  <c r="NV108" i="2"/>
  <c r="NW108" i="2"/>
  <c r="NX108" i="2"/>
  <c r="NU107" i="2"/>
  <c r="NV107" i="2"/>
  <c r="NW107" i="2"/>
  <c r="NX107" i="2"/>
  <c r="FP35" i="1" l="1"/>
  <c r="FP49" i="1"/>
  <c r="FP72" i="1"/>
  <c r="FP83" i="1"/>
  <c r="FP93" i="1"/>
  <c r="FP94" i="1"/>
  <c r="FP11" i="1"/>
  <c r="FN35" i="1"/>
  <c r="FN47" i="1"/>
  <c r="FN59" i="1"/>
  <c r="FN79" i="1"/>
  <c r="FN93" i="1"/>
  <c r="FN95" i="1"/>
  <c r="FN11" i="1"/>
  <c r="FL14" i="1"/>
  <c r="FL31" i="1"/>
  <c r="FL56" i="1"/>
  <c r="FL63" i="1"/>
  <c r="FL77" i="1"/>
  <c r="FL79" i="1"/>
  <c r="FL83" i="1"/>
  <c r="FL95" i="1"/>
  <c r="FK105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BI94" i="6"/>
  <c r="FO94" i="1" s="1"/>
  <c r="BJ93" i="6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BC95" i="6"/>
  <c r="FM95" i="1" s="1"/>
  <c r="BD94" i="6"/>
  <c r="FN94" i="1" s="1"/>
  <c r="BC94" i="6"/>
  <c r="FM94" i="1" s="1"/>
  <c r="BD93" i="6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AW79" i="6"/>
  <c r="FK79" i="1" s="1"/>
  <c r="AX78" i="6"/>
  <c r="FL78" i="1" s="1"/>
  <c r="AW78" i="6"/>
  <c r="FK78" i="1" s="1"/>
  <c r="AX77" i="6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13" i="1"/>
  <c r="FJ35" i="1"/>
  <c r="FJ44" i="1"/>
  <c r="FJ57" i="1"/>
  <c r="FJ59" i="1"/>
  <c r="FJ62" i="1"/>
  <c r="FJ63" i="1"/>
  <c r="FJ74" i="1"/>
  <c r="FJ80" i="1"/>
  <c r="FI83" i="1"/>
  <c r="FJ86" i="1"/>
  <c r="FI99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AQ63" i="6"/>
  <c r="FI63" i="1" s="1"/>
  <c r="AR62" i="6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AQ59" i="6"/>
  <c r="FI59" i="1" s="1"/>
  <c r="AR58" i="6"/>
  <c r="FJ58" i="1" s="1"/>
  <c r="AQ58" i="6"/>
  <c r="FI58" i="1" s="1"/>
  <c r="AR57" i="6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AQ13" i="6"/>
  <c r="FI13" i="1" s="1"/>
  <c r="AR12" i="6"/>
  <c r="FJ12" i="1" s="1"/>
  <c r="AQ12" i="6"/>
  <c r="FI12" i="1" s="1"/>
  <c r="AR11" i="6"/>
  <c r="FJ11" i="1" s="1"/>
  <c r="AQ11" i="6"/>
  <c r="FI11" i="1" s="1"/>
  <c r="FH12" i="1"/>
  <c r="FH15" i="1"/>
  <c r="FH52" i="1"/>
  <c r="FH60" i="1"/>
  <c r="FH63" i="1"/>
  <c r="FH84" i="1"/>
  <c r="FH96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AL13" i="6"/>
  <c r="AL14" i="6"/>
  <c r="FH14" i="1" s="1"/>
  <c r="AL15" i="6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AL61" i="6"/>
  <c r="FH61" i="1" s="1"/>
  <c r="AL62" i="6"/>
  <c r="FH62" i="1" s="1"/>
  <c r="AL63" i="6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<sst xmlns="http://schemas.openxmlformats.org/spreadsheetml/2006/main" count="2265" uniqueCount="414">
  <si>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</si>
  <si>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</si>
  <si>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</si>
  <si>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</si>
  <si>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</si>
  <si>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</si>
  <si>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</si>
  <si>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</si>
  <si>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</si>
  <si>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</si>
  <si>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</si>
  <si>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</si>
  <si>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</si>
  <si>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</si>
  <si>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</si>
  <si>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</si>
  <si>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</si>
  <si>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</si>
  <si>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</si>
  <si>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</si>
  <si>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</si>
  <si>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</si>
  <si>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</si>
  <si>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</si>
  <si>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</si>
  <si>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</si>
  <si>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</si>
  <si>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</si>
  <si>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</si>
  <si>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</si>
  <si>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</si>
  <si>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</si>
  <si>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</si>
  <si>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</si>
  <si>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</si>
  <si>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</si>
  <si>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</si>
  <si>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</si>
  <si>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</si>
  <si>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</si>
  <si>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</si>
  <si>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</si>
  <si>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</si>
  <si>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</si>
  <si>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</si>
  <si>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</si>
  <si>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</si>
  <si>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</si>
  <si>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</si>
  <si>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</si>
  <si>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</si>
  <si>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</si>
  <si>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</si>
  <si>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</si>
  <si>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</si>
  <si>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</si>
  <si>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</si>
  <si>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</si>
  <si>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</si>
  <si>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</si>
  <si>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</si>
  <si>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</si>
  <si>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</si>
  <si>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</si>
  <si>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</si>
  <si>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</si>
  <si>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</si>
  <si>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</si>
  <si>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</si>
  <si>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</si>
  <si>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</si>
  <si>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</si>
  <si>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</si>
  <si>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</si>
  <si>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</si>
  <si>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</si>
  <si>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</si>
  <si>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</si>
  <si>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</si>
  <si>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</si>
  <si>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</si>
  <si>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</si>
  <si>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</si>
  <si>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</si>
  <si>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</si>
  <si>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</si>
  <si>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</si>
  <si>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</si>
  <si>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</si>
  <si>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</si>
  <si>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</si>
  <si>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</si>
  <si>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</si>
  <si>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</si>
  <si>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</si>
  <si>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</si>
  <si>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</si>
  <si>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</si>
  <si>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</si>
  <si>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</si>
  <si>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</si>
  <si>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</si>
  <si>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</si>
  <si>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</si>
  <si>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</si>
  <si>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</si>
  <si>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</si>
  <si>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</si>
  <si>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</si>
  <si>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</si>
  <si>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</si>
  <si>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</si>
  <si>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</si>
  <si>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</si>
  <si>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</si>
  <si>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</si>
  <si>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</si>
  <si>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</si>
  <si>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</si>
  <si>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</si>
  <si>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</si>
  <si>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</si>
  <si>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</si>
  <si>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</si>
  <si>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</si>
  <si>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</si>
  <si>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</si>
  <si>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</si>
  <si>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</si>
  <si>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</si>
  <si>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</si>
  <si>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</si>
  <si>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</si>
  <si>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</si>
  <si>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</si>
  <si>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</si>
  <si>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</si>
  <si>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</si>
  <si>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</si>
  <si>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</si>
  <si>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</si>
  <si>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</si>
  <si>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</si>
  <si>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</si>
  <si>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</si>
  <si>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</si>
  <si>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</si>
  <si>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</si>
  <si>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</si>
  <si>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</si>
  <si>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</si>
  <si>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</si>
  <si>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</si>
  <si>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</si>
  <si>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</si>
  <si>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</si>
  <si>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</si>
  <si>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</si>
  <si>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</si>
  <si>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</si>
  <si>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</si>
  <si>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</si>
  <si>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</si>
  <si>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</si>
  <si>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</si>
  <si>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</si>
  <si>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</si>
  <si>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</si>
  <si>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</si>
  <si>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</si>
  <si>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</si>
  <si>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</si>
  <si>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</si>
  <si>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</si>
  <si>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</si>
  <si>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</si>
  <si>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</si>
  <si>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</si>
  <si>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</si>
  <si>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</si>
  <si>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</si>
  <si>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</si>
  <si>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</si>
  <si>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</si>
  <si>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</si>
  <si>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</si>
  <si>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</si>
  <si>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</si>
  <si>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</si>
  <si>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</si>
  <si>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</si>
  <si>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</si>
  <si>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</si>
  <si>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</si>
  <si>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</si>
  <si>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</si>
  <si>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</si>
  <si>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</si>
  <si>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</si>
  <si>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</si>
  <si>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</si>
  <si>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</si>
  <si>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</si>
  <si>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</si>
  <si>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</si>
  <si>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</si>
  <si>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</si>
  <si>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</si>
  <si>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</si>
  <si>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</si>
  <si>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</si>
  <si>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</si>
  <si>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</si>
  <si>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</si>
  <si>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</si>
  <si>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</si>
  <si>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</si>
  <si>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</si>
  <si>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</si>
  <si>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</si>
  <si>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</si>
  <si>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</si>
  <si>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</si>
  <si>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</si>
  <si>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</si>
  <si>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</si>
  <si>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</si>
  <si>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</si>
  <si>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</si>
  <si>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</si>
  <si>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</si>
  <si>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</si>
  <si>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</si>
  <si>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</si>
  <si>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</si>
  <si>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</si>
  <si>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</si>
  <si>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</si>
  <si>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</si>
  <si>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</si>
  <si>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</si>
  <si>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</si>
  <si>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</si>
  <si>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</si>
  <si>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</si>
  <si>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</si>
  <si>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</si>
  <si>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</si>
  <si>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</si>
  <si>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</si>
  <si>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</si>
  <si>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</si>
  <si>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</si>
  <si>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</si>
  <si>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</si>
  <si>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</si>
  <si>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</si>
  <si>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</si>
  <si>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</si>
  <si>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</si>
  <si>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</si>
  <si>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</si>
  <si>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</si>
  <si>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</si>
  <si>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</si>
  <si>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</si>
  <si>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</si>
  <si>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</si>
  <si>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</si>
  <si>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</si>
  <si>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</si>
  <si>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</si>
  <si>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</si>
  <si>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</si>
  <si>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</si>
  <si>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</si>
  <si>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</si>
  <si>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</si>
  <si>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</si>
  <si>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</si>
  <si>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</si>
  <si>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</si>
  <si>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</si>
  <si>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</si>
  <si>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</si>
  <si>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</si>
  <si>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</si>
  <si>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</si>
  <si>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</si>
  <si>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</si>
  <si>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</si>
  <si>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</si>
  <si>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</si>
  <si>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</si>
  <si>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</si>
  <si>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</si>
  <si>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</si>
  <si>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</si>
  <si>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</si>
  <si>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</si>
  <si>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</si>
  <si>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</si>
  <si>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</si>
  <si>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</si>
  <si>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</si>
  <si>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</si>
  <si>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</si>
  <si>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</si>
  <si>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</si>
  <si>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</si>
  <si>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</si>
  <si>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</si>
  <si>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</si>
  <si>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</si>
  <si>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</si>
  <si>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</si>
  <si>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</si>
  <si>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</si>
  <si>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</si>
  <si>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</si>
  <si>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</si>
  <si>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</si>
  <si>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</si>
  <si>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</si>
  <si>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</si>
  <si>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</si>
  <si>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</si>
  <si>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</si>
  <si>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</si>
  <si>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</si>
  <si>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</si>
  <si>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</si>
  <si>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</si>
  <si>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</si>
  <si>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</si>
  <si>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</si>
  <si>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</si>
  <si>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</si>
  <si>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</si>
  <si>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</si>
  <si>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</si>
  <si>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</si>
  <si>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</si>
  <si>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</si>
  <si>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</si>
  <si>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</si>
  <si>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</si>
  <si>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</si>
  <si>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</si>
  <si>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</si>
  <si>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</si>
  <si>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</si>
  <si>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</si>
  <si>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</si>
  <si>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</si>
  <si>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</si>
  <si>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</si>
  <si>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</si>
  <si>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</si>
  <si>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</si>
  <si>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</si>
  <si>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</si>
  <si>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</si>
  <si>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</si>
  <si>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</si>
  <si>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</si>
  <si>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</si>
  <si>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</si>
  <si>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</si>
  <si>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</si>
  <si>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</si>
  <si>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</si>
  <si>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</si>
  <si>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</si>
  <si>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</si>
  <si>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</si>
  <si>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</si>
  <si>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</si>
  <si>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</si>
  <si>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</si>
  <si>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</si>
  <si>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</si>
  <si>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</si>
  <si>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</si>
  <si>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</si>
  <si>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</si>
  <si>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</si>
  <si>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</si>
  <si>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</si>
  <si>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</si>
  <si>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</si>
  <si>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</si>
  <si>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</si>
  <si>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</si>
  <si>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</si>
  <si>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</si>
  <si>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</si>
  <si>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</si>
  <si>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</si>
  <si>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</si>
  <si>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</si>
  <si>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</si>
  <si>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</si>
  <si>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</si>
  <si>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</si>
  <si>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</si>
  <si>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</si>
  <si>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</si>
  <si>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</si>
  <si>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</si>
  <si>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18.08.2026</t>
  </si>
  <si>
    <t>TPDDL</t>
  </si>
  <si>
    <t>23:25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</si>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</sst>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0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166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13" xfId="0" applyFont="1" applyFill="1" applyBorder="1" applyAlignment="1">
      <alignment horizontal="center" vertical="center" wrapText="1"/>
    </xf>
    <xf numFmtId="166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57" xfId="0" applyFont="1" applyFill="1" applyBorder="1" applyAlignment="1">
      <alignment horizontal="center" vertical="center" wrapText="1"/>
    </xf>
    <xf numFmtId="0" fontId="107" fillId="27" borderId="18" xfId="0" applyFont="1" applyFill="1" applyBorder="1" applyAlignment="1">
      <alignment horizontal="center" vertical="center" wrapText="1"/>
    </xf>
    <xf numFmtId="166" fontId="107" fillId="27" borderId="17" xfId="0" applyNumberFormat="1" applyFont="1" applyFill="1" applyBorder="1" applyAlignment="1" applyProtection="1">
      <alignment horizontal="center" vertical="center"/>
      <protection locked="0"/>
    </xf>
    <xf numFmtId="0" fontId="107" fillId="27" borderId="57" xfId="0" applyFont="1" applyFill="1" applyBorder="1" applyAlignment="1">
      <alignment horizontal="center" vertical="center"/>
    </xf>
    <xf numFmtId="0" fontId="107" fillId="27" borderId="18" xfId="0" applyFont="1" applyFill="1" applyBorder="1" applyAlignment="1">
      <alignment horizontal="center" vertical="center"/>
    </xf>
    <xf numFmtId="166" fontId="107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7" fillId="27" borderId="17" xfId="0" applyFont="1" applyFill="1" applyBorder="1" applyAlignment="1">
      <alignment horizontal="center" vertical="center" wrapText="1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5"/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95"/>
      <c r="AX1" s="395"/>
      <c r="AY1" s="395"/>
      <c r="AZ1" s="395"/>
      <c r="BA1" s="395"/>
      <c r="BB1" s="395"/>
      <c r="BC1" s="395"/>
      <c r="BD1" s="395"/>
      <c r="BE1" s="395"/>
      <c r="BF1" s="395"/>
      <c r="BG1" s="395"/>
      <c r="BH1" s="395"/>
      <c r="BI1" s="395"/>
      <c r="BJ1" s="395"/>
      <c r="BK1" s="395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</row>
    <row r="2" spans="1:174">
      <c r="A2" s="411" t="s">
        <v>181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5"/>
      <c r="AE2" s="395"/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95"/>
      <c r="AT2" s="395"/>
      <c r="AU2" s="395"/>
      <c r="AV2" s="395"/>
      <c r="AW2" s="395"/>
      <c r="AX2" s="395"/>
      <c r="AY2" s="395"/>
      <c r="AZ2" s="395"/>
      <c r="BA2" s="395"/>
      <c r="BB2" s="395"/>
      <c r="BC2" s="395"/>
      <c r="BD2" s="395"/>
      <c r="BE2" s="395"/>
      <c r="BF2" s="395"/>
      <c r="BG2" s="395"/>
      <c r="BH2" s="395"/>
      <c r="BI2" s="395"/>
      <c r="BJ2" s="395"/>
      <c r="BK2" s="395"/>
      <c r="BL2" s="395"/>
      <c r="BM2" s="395"/>
      <c r="BN2" s="395"/>
      <c r="BO2" s="395"/>
      <c r="BP2" s="395"/>
      <c r="BQ2" s="395"/>
      <c r="BR2" s="395"/>
      <c r="BS2" s="395"/>
      <c r="BT2" s="395"/>
      <c r="BU2" s="395"/>
      <c r="BV2" s="395"/>
      <c r="BW2" s="395"/>
      <c r="BX2" s="395"/>
      <c r="BY2" s="395"/>
      <c r="BZ2" s="395"/>
      <c r="CA2" s="395"/>
    </row>
    <row r="3" spans="1:174">
      <c r="A3" s="412" t="s">
        <v>24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2"/>
      <c r="AD3" s="412"/>
      <c r="AE3" s="412"/>
      <c r="AF3" s="412"/>
      <c r="AG3" s="412"/>
      <c r="AH3" s="412"/>
      <c r="AI3" s="412"/>
      <c r="AJ3" s="412"/>
      <c r="AK3" s="412"/>
      <c r="AL3" s="412"/>
      <c r="AM3" s="412"/>
      <c r="AN3" s="412"/>
      <c r="AO3" s="412"/>
      <c r="AP3" s="412"/>
      <c r="AQ3" s="412"/>
      <c r="AR3" s="412"/>
      <c r="AS3" s="412"/>
      <c r="AT3" s="412"/>
      <c r="AU3" s="412"/>
      <c r="AV3" s="412"/>
      <c r="AW3" s="412"/>
      <c r="AX3" s="412"/>
      <c r="AY3" s="412"/>
      <c r="AZ3" s="412"/>
      <c r="BA3" s="412"/>
      <c r="BB3" s="412"/>
      <c r="BC3" s="412"/>
      <c r="BD3" s="412"/>
      <c r="BE3" s="412"/>
      <c r="BF3" s="412"/>
      <c r="BG3" s="412"/>
      <c r="BH3" s="412"/>
      <c r="BI3" s="412"/>
      <c r="BJ3" s="412"/>
      <c r="BK3" s="412"/>
      <c r="BL3" s="412"/>
      <c r="BM3" s="412"/>
      <c r="BN3" s="412"/>
      <c r="BO3" s="412"/>
      <c r="BP3" s="412"/>
      <c r="BQ3" s="412"/>
      <c r="BR3" s="412"/>
      <c r="BS3" s="412"/>
      <c r="BT3" s="412"/>
      <c r="BU3" s="412"/>
      <c r="BV3" s="412"/>
      <c r="BW3" s="412"/>
      <c r="BX3" s="412"/>
      <c r="BY3" s="412"/>
      <c r="BZ3" s="412"/>
      <c r="CA3" s="412"/>
    </row>
    <row r="4" spans="1:174">
      <c r="A4" s="395" t="s">
        <v>25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412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6" t="s">
        <v>413</v>
      </c>
      <c r="AH7" s="41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03" t="s">
        <v>22</v>
      </c>
      <c r="D9" s="404"/>
      <c r="E9" s="413" t="s">
        <v>21</v>
      </c>
      <c r="F9" s="413"/>
      <c r="G9" s="403" t="s">
        <v>196</v>
      </c>
      <c r="H9" s="404"/>
      <c r="I9" s="405" t="s">
        <v>197</v>
      </c>
      <c r="J9" s="406"/>
      <c r="K9" s="409" t="s">
        <v>341</v>
      </c>
      <c r="L9" s="410"/>
      <c r="M9" s="403" t="s">
        <v>205</v>
      </c>
      <c r="N9" s="404"/>
      <c r="O9" s="403" t="s">
        <v>20</v>
      </c>
      <c r="P9" s="404"/>
      <c r="Q9" s="403" t="s">
        <v>212</v>
      </c>
      <c r="R9" s="404"/>
      <c r="S9" s="403" t="s">
        <v>304</v>
      </c>
      <c r="T9" s="404"/>
      <c r="U9" s="403" t="s">
        <v>295</v>
      </c>
      <c r="V9" s="404"/>
      <c r="W9" s="403" t="s">
        <v>253</v>
      </c>
      <c r="X9" s="404"/>
      <c r="Y9" s="403" t="s">
        <v>254</v>
      </c>
      <c r="Z9" s="404"/>
      <c r="AA9" s="403" t="s">
        <v>255</v>
      </c>
      <c r="AB9" s="404"/>
      <c r="AC9" s="403" t="s">
        <v>182</v>
      </c>
      <c r="AD9" s="404"/>
      <c r="AE9" s="382" t="s">
        <v>172</v>
      </c>
      <c r="AF9" s="382"/>
      <c r="AG9" s="382" t="s">
        <v>0</v>
      </c>
      <c r="AH9" s="382"/>
      <c r="AI9" s="382" t="s">
        <v>177</v>
      </c>
      <c r="AJ9" s="383"/>
      <c r="AK9" s="380" t="s">
        <v>193</v>
      </c>
      <c r="AL9" s="381"/>
      <c r="AM9" s="380" t="s">
        <v>1</v>
      </c>
      <c r="AN9" s="381"/>
      <c r="AO9" s="380" t="s">
        <v>23</v>
      </c>
      <c r="AP9" s="381"/>
      <c r="AQ9" s="380" t="s">
        <v>2</v>
      </c>
      <c r="AR9" s="381"/>
      <c r="AS9" s="380" t="s">
        <v>18</v>
      </c>
      <c r="AT9" s="381"/>
      <c r="AU9" s="382" t="s">
        <v>3</v>
      </c>
      <c r="AV9" s="382"/>
      <c r="AW9" s="380" t="s">
        <v>5</v>
      </c>
      <c r="AX9" s="381"/>
      <c r="AY9" s="382" t="s">
        <v>4</v>
      </c>
      <c r="AZ9" s="382"/>
      <c r="BA9" s="382" t="s">
        <v>6</v>
      </c>
      <c r="BB9" s="382"/>
      <c r="BC9" s="382" t="s">
        <v>7</v>
      </c>
      <c r="BD9" s="382"/>
      <c r="BE9" s="382" t="s">
        <v>336</v>
      </c>
      <c r="BF9" s="382"/>
      <c r="BG9" s="382" t="s">
        <v>10</v>
      </c>
      <c r="BH9" s="380"/>
      <c r="BI9" s="382" t="s">
        <v>176</v>
      </c>
      <c r="BJ9" s="383"/>
      <c r="BK9" s="382" t="s">
        <v>8</v>
      </c>
      <c r="BL9" s="383"/>
      <c r="BM9" s="382" t="s">
        <v>9</v>
      </c>
      <c r="BN9" s="380"/>
      <c r="BO9" s="382" t="s">
        <v>11</v>
      </c>
      <c r="BP9" s="382"/>
      <c r="BQ9" s="382" t="s">
        <v>12</v>
      </c>
      <c r="BR9" s="382"/>
      <c r="BS9" s="382" t="s">
        <v>200</v>
      </c>
      <c r="BT9" s="382"/>
      <c r="BU9" s="382" t="s">
        <v>302</v>
      </c>
      <c r="BV9" s="382"/>
      <c r="BW9" s="382" t="s">
        <v>13</v>
      </c>
      <c r="BX9" s="382"/>
      <c r="BY9" s="380" t="s">
        <v>225</v>
      </c>
      <c r="BZ9" s="381"/>
      <c r="CA9" s="382" t="s">
        <v>14</v>
      </c>
      <c r="CB9" s="382"/>
      <c r="CC9" s="380" t="s">
        <v>230</v>
      </c>
      <c r="CD9" s="381"/>
      <c r="CE9" s="380" t="s">
        <v>15</v>
      </c>
      <c r="CF9" s="381"/>
      <c r="CG9" s="380" t="s">
        <v>245</v>
      </c>
      <c r="CH9" s="381"/>
      <c r="CI9" s="380" t="s">
        <v>16</v>
      </c>
      <c r="CJ9" s="381"/>
      <c r="CK9" s="380" t="s">
        <v>216</v>
      </c>
      <c r="CL9" s="381"/>
      <c r="CM9" s="380" t="s">
        <v>214</v>
      </c>
      <c r="CN9" s="381"/>
      <c r="CO9" s="380" t="s">
        <v>303</v>
      </c>
      <c r="CP9" s="381"/>
      <c r="CQ9" s="380" t="s">
        <v>209</v>
      </c>
      <c r="CR9" s="381"/>
      <c r="CS9" s="380" t="s">
        <v>208</v>
      </c>
      <c r="CT9" s="381"/>
      <c r="CU9" s="380" t="s">
        <v>213</v>
      </c>
      <c r="CV9" s="381"/>
      <c r="CW9" s="380" t="s">
        <v>174</v>
      </c>
      <c r="CX9" s="419"/>
      <c r="CY9" s="380" t="s">
        <v>282</v>
      </c>
      <c r="CZ9" s="381"/>
      <c r="DA9" s="380" t="s">
        <v>175</v>
      </c>
      <c r="DB9" s="419"/>
      <c r="DC9" s="380" t="s">
        <v>17</v>
      </c>
      <c r="DD9" s="419"/>
      <c r="DE9" s="380" t="s">
        <v>203</v>
      </c>
      <c r="DF9" s="381"/>
      <c r="DG9" s="380" t="s">
        <v>19</v>
      </c>
      <c r="DH9" s="418"/>
      <c r="DI9" s="380" t="s">
        <v>228</v>
      </c>
      <c r="DJ9" s="418"/>
      <c r="DK9" s="380" t="s">
        <v>221</v>
      </c>
      <c r="DL9" s="418"/>
      <c r="DM9" s="417" t="s">
        <v>251</v>
      </c>
      <c r="DN9" s="418"/>
      <c r="DO9" s="417" t="s">
        <v>250</v>
      </c>
      <c r="DP9" s="418"/>
      <c r="DQ9" s="417" t="s">
        <v>275</v>
      </c>
      <c r="DR9" s="418"/>
      <c r="DS9" s="417" t="s">
        <v>272</v>
      </c>
      <c r="DT9" s="418"/>
      <c r="DU9" s="417" t="s">
        <v>273</v>
      </c>
      <c r="DV9" s="418"/>
      <c r="DW9" s="417" t="s">
        <v>274</v>
      </c>
      <c r="DX9" s="418"/>
      <c r="DY9" s="417" t="s">
        <v>264</v>
      </c>
      <c r="DZ9" s="418"/>
      <c r="EA9" s="417" t="s">
        <v>276</v>
      </c>
      <c r="EB9" s="418"/>
      <c r="EC9" s="417" t="s">
        <v>279</v>
      </c>
      <c r="ED9" s="418"/>
      <c r="EE9" s="417" t="s">
        <v>280</v>
      </c>
      <c r="EF9" s="418"/>
      <c r="EG9" s="417" t="s">
        <v>284</v>
      </c>
      <c r="EH9" s="418"/>
      <c r="EI9" s="417" t="s">
        <v>286</v>
      </c>
      <c r="EJ9" s="418"/>
      <c r="EK9" s="417" t="s">
        <v>294</v>
      </c>
      <c r="EL9" s="418"/>
      <c r="EM9" s="417" t="s">
        <v>299</v>
      </c>
      <c r="EN9" s="418"/>
      <c r="EO9" s="417" t="s">
        <v>311</v>
      </c>
      <c r="EP9" s="418"/>
      <c r="EQ9" s="417" t="s">
        <v>314</v>
      </c>
      <c r="ER9" s="418"/>
      <c r="ES9" s="422" t="s">
        <v>321</v>
      </c>
      <c r="ET9" s="418"/>
      <c r="EU9" s="422" t="s">
        <v>316</v>
      </c>
      <c r="EV9" s="418"/>
      <c r="EW9" s="422" t="s">
        <v>326</v>
      </c>
      <c r="EX9" s="418"/>
      <c r="EY9" s="422" t="s">
        <v>335</v>
      </c>
      <c r="EZ9" s="418"/>
      <c r="FA9" s="422" t="s">
        <v>336</v>
      </c>
      <c r="FB9" s="418"/>
      <c r="FC9" s="423" t="s">
        <v>360</v>
      </c>
      <c r="FD9" s="424"/>
      <c r="FE9" s="425" t="s">
        <v>361</v>
      </c>
      <c r="FF9" s="424"/>
      <c r="FG9" s="414" t="s">
        <v>404</v>
      </c>
      <c r="FH9" s="415"/>
      <c r="FI9" s="414" t="s">
        <v>405</v>
      </c>
      <c r="FJ9" s="415"/>
      <c r="FK9" s="414" t="s">
        <v>406</v>
      </c>
      <c r="FL9" s="415"/>
      <c r="FM9" s="414" t="s">
        <v>407</v>
      </c>
      <c r="FN9" s="415"/>
      <c r="FO9" s="414" t="s">
        <v>408</v>
      </c>
      <c r="FP9" s="415"/>
      <c r="FQ9" s="420" t="s">
        <v>171</v>
      </c>
      <c r="FR9" s="421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/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7.7799999999999994</v>
      </c>
      <c r="AH11" s="4">
        <f>'OA&amp;GRIDCO'!AD11+'Day Ahead IEX PXIL'!T11+RTM!T11</f>
        <v>2.2222222222222223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5.15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8.9700000000000006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138.13999999999999</v>
      </c>
      <c r="BD11" s="4">
        <f>'OA&amp;GRIDCO'!ER11+'Day Ahead IEX PXIL'!CB11+RTM!CB11</f>
        <v>34.534999999999997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22.4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2.06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3.55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9.2799999999999994</v>
      </c>
      <c r="DF11" s="4">
        <f>'Day Ahead IEX PXIL'!FD11+'OA&amp;GRIDCO'!KB11</f>
        <v>0</v>
      </c>
      <c r="DG11" s="4">
        <f>'OA&amp;GRIDCO'!JE11+'Day Ahead IEX PXIL'!EU11+RTM!EO11</f>
        <v>16.5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0.21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44.29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1.34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3">
        <f>GDAM!AK11</f>
        <v>0</v>
      </c>
      <c r="FH11" s="343">
        <f>GDAM!AL11</f>
        <v>0</v>
      </c>
      <c r="FI11" s="343">
        <f>GDAM!AQ11</f>
        <v>0</v>
      </c>
      <c r="FJ11" s="343">
        <f>GDAM!AR11</f>
        <v>0</v>
      </c>
      <c r="FK11" s="343">
        <f>GDAM!AW11</f>
        <v>0</v>
      </c>
      <c r="FL11" s="343">
        <f>GDAM!AX11</f>
        <v>0</v>
      </c>
      <c r="FM11" s="343">
        <f>GDAM!BC11</f>
        <v>0</v>
      </c>
      <c r="FN11" s="343">
        <f>GDAM!BD11</f>
        <v>0</v>
      </c>
      <c r="FO11" s="343">
        <f>GDAM!BI11</f>
        <v>0</v>
      </c>
      <c r="FP11" s="343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1398.5368840206183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112.13722222222222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/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7.7799999999999994</v>
      </c>
      <c r="AH12" s="4">
        <f>'OA&amp;GRIDCO'!AD12+'Day Ahead IEX PXIL'!T12+RTM!T12</f>
        <v>2.2222222222222223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8.9700000000000006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138.13999999999999</v>
      </c>
      <c r="BD12" s="4">
        <f>'OA&amp;GRIDCO'!ER12+'Day Ahead IEX PXIL'!CB12+RTM!CB12</f>
        <v>34.534999999999997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22.4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2.06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14.2</v>
      </c>
      <c r="CZ12" s="4">
        <f>'OA&amp;GRIDCO'!IH12+'Day Ahead IEX PXIL'!EJ12+RTM!ED12</f>
        <v>3.55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9.2799999999999994</v>
      </c>
      <c r="DF12" s="4">
        <f>'Day Ahead IEX PXIL'!FD12+'OA&amp;GRIDCO'!KB12</f>
        <v>0</v>
      </c>
      <c r="DG12" s="4">
        <f>'OA&amp;GRIDCO'!JE12+'Day Ahead IEX PXIL'!EU12+RTM!EO12</f>
        <v>16.5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0.21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44.29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1.34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3">
        <f>GDAM!AK12</f>
        <v>0</v>
      </c>
      <c r="FH12" s="343">
        <f>GDAM!AL12</f>
        <v>0</v>
      </c>
      <c r="FI12" s="343">
        <f>GDAM!AQ12</f>
        <v>0</v>
      </c>
      <c r="FJ12" s="343">
        <f>GDAM!AR12</f>
        <v>0</v>
      </c>
      <c r="FK12" s="343">
        <f>GDAM!AW12</f>
        <v>0</v>
      </c>
      <c r="FL12" s="343">
        <f>GDAM!AX12</f>
        <v>0</v>
      </c>
      <c r="FM12" s="343">
        <f>GDAM!BC12</f>
        <v>0</v>
      </c>
      <c r="FN12" s="343">
        <f>GDAM!BD12</f>
        <v>0</v>
      </c>
      <c r="FO12" s="343">
        <f>GDAM!BI12</f>
        <v>0</v>
      </c>
      <c r="FP12" s="343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1407.5868840206183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112.13722222222222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/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7.7799999999999994</v>
      </c>
      <c r="AH13" s="4">
        <f>'OA&amp;GRIDCO'!AD13+'Day Ahead IEX PXIL'!T13+RTM!T13</f>
        <v>2.2222222222222223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5.15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8.9700000000000006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138.13999999999999</v>
      </c>
      <c r="BD13" s="4">
        <f>'OA&amp;GRIDCO'!ER13+'Day Ahead IEX PXIL'!CB13+RTM!CB13</f>
        <v>34.534999999999997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22.4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2.06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14.2</v>
      </c>
      <c r="CZ13" s="4">
        <f>'OA&amp;GRIDCO'!IH13+'Day Ahead IEX PXIL'!EJ13+RTM!ED13</f>
        <v>3.55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9.2799999999999994</v>
      </c>
      <c r="DF13" s="4">
        <f>'Day Ahead IEX PXIL'!FD13+'OA&amp;GRIDCO'!KB13</f>
        <v>0</v>
      </c>
      <c r="DG13" s="4">
        <f>'OA&amp;GRIDCO'!JE13+'Day Ahead IEX PXIL'!EU13+RTM!EO13</f>
        <v>16.5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0.21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44.29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1.34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3">
        <f>GDAM!AK13</f>
        <v>0</v>
      </c>
      <c r="FH13" s="343">
        <f>GDAM!AL13</f>
        <v>0</v>
      </c>
      <c r="FI13" s="343">
        <f>GDAM!AQ13</f>
        <v>0</v>
      </c>
      <c r="FJ13" s="343">
        <f>GDAM!AR13</f>
        <v>0</v>
      </c>
      <c r="FK13" s="343">
        <f>GDAM!AW13</f>
        <v>0</v>
      </c>
      <c r="FL13" s="343">
        <f>GDAM!AX13</f>
        <v>0</v>
      </c>
      <c r="FM13" s="343">
        <f>GDAM!BC13</f>
        <v>0</v>
      </c>
      <c r="FN13" s="343">
        <f>GDAM!BD13</f>
        <v>0</v>
      </c>
      <c r="FO13" s="343">
        <f>GDAM!BI13</f>
        <v>0</v>
      </c>
      <c r="FP13" s="343">
        <f>GDAM!BJ13</f>
        <v>0</v>
      </c>
      <c r="FQ13" s="1">
        <f t="shared" si="0"/>
        <v>1412.7368840206184</v>
      </c>
      <c r="FR13" s="1">
        <f t="shared" si="1"/>
        <v>112.13722222222222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/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7.7799999999999994</v>
      </c>
      <c r="AH14" s="4">
        <f>'OA&amp;GRIDCO'!AD14+'Day Ahead IEX PXIL'!T14+RTM!T14</f>
        <v>2.2222222222222223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8.9700000000000006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138.13999999999999</v>
      </c>
      <c r="BD14" s="4">
        <f>'OA&amp;GRIDCO'!ER14+'Day Ahead IEX PXIL'!CB14+RTM!CB14</f>
        <v>34.534999999999997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22.4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2.06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14.2</v>
      </c>
      <c r="CZ14" s="4">
        <f>'OA&amp;GRIDCO'!IH14+'Day Ahead IEX PXIL'!EJ14+RTM!ED14</f>
        <v>3.55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9.2799999999999994</v>
      </c>
      <c r="DF14" s="4">
        <f>'Day Ahead IEX PXIL'!FD14+'OA&amp;GRIDCO'!KB14</f>
        <v>0</v>
      </c>
      <c r="DG14" s="4">
        <f>'OA&amp;GRIDCO'!JE14+'Day Ahead IEX PXIL'!EU14+RTM!EO14</f>
        <v>16.5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0.21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44.29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1.34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3">
        <f>GDAM!AK14</f>
        <v>0</v>
      </c>
      <c r="FH14" s="343">
        <f>GDAM!AL14</f>
        <v>0</v>
      </c>
      <c r="FI14" s="343">
        <f>GDAM!AQ14</f>
        <v>0</v>
      </c>
      <c r="FJ14" s="343">
        <f>GDAM!AR14</f>
        <v>0</v>
      </c>
      <c r="FK14" s="343">
        <f>GDAM!AW14</f>
        <v>0</v>
      </c>
      <c r="FL14" s="343">
        <f>GDAM!AX14</f>
        <v>0</v>
      </c>
      <c r="FM14" s="343">
        <f>GDAM!BC14</f>
        <v>0</v>
      </c>
      <c r="FN14" s="343">
        <f>GDAM!BD14</f>
        <v>0</v>
      </c>
      <c r="FO14" s="343">
        <f>GDAM!BI14</f>
        <v>0</v>
      </c>
      <c r="FP14" s="343">
        <f>GDAM!BJ14</f>
        <v>0</v>
      </c>
      <c r="FQ14" s="1">
        <f t="shared" si="0"/>
        <v>1407.5868840206183</v>
      </c>
      <c r="FR14" s="1">
        <f t="shared" si="1"/>
        <v>112.13722222222222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/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7.7799999999999994</v>
      </c>
      <c r="AH15" s="4">
        <f>'OA&amp;GRIDCO'!AD15+'Day Ahead IEX PXIL'!T15+RTM!T15</f>
        <v>2.2222222222222223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8.9700000000000006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138.13999999999999</v>
      </c>
      <c r="BD15" s="4">
        <f>'OA&amp;GRIDCO'!ER15+'Day Ahead IEX PXIL'!CB15+RTM!CB15</f>
        <v>34.534999999999997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22.4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6.19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14.2</v>
      </c>
      <c r="CZ15" s="4">
        <f>'OA&amp;GRIDCO'!IH15+'Day Ahead IEX PXIL'!EJ15+RTM!ED15</f>
        <v>3.55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9.2799999999999994</v>
      </c>
      <c r="DF15" s="4">
        <f>'Day Ahead IEX PXIL'!FD15+'OA&amp;GRIDCO'!KB15</f>
        <v>0</v>
      </c>
      <c r="DG15" s="4">
        <f>'OA&amp;GRIDCO'!JE15+'Day Ahead IEX PXIL'!EU15+RTM!EO15</f>
        <v>16.5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0.21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44.29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1.34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3">
        <f>GDAM!AK15</f>
        <v>0</v>
      </c>
      <c r="FH15" s="343">
        <f>GDAM!AL15</f>
        <v>0</v>
      </c>
      <c r="FI15" s="343">
        <f>GDAM!AQ15</f>
        <v>0</v>
      </c>
      <c r="FJ15" s="343">
        <f>GDAM!AR15</f>
        <v>0</v>
      </c>
      <c r="FK15" s="343">
        <f>GDAM!AW15</f>
        <v>0</v>
      </c>
      <c r="FL15" s="343">
        <f>GDAM!AX15</f>
        <v>0</v>
      </c>
      <c r="FM15" s="343">
        <f>GDAM!BC15</f>
        <v>0</v>
      </c>
      <c r="FN15" s="343">
        <f>GDAM!BD15</f>
        <v>0</v>
      </c>
      <c r="FO15" s="343">
        <f>GDAM!BI15</f>
        <v>0</v>
      </c>
      <c r="FP15" s="343">
        <f>GDAM!BJ15</f>
        <v>0</v>
      </c>
      <c r="FQ15" s="1">
        <f t="shared" si="0"/>
        <v>1411.7168840206184</v>
      </c>
      <c r="FR15" s="1">
        <f t="shared" si="1"/>
        <v>112.13722222222222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/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7.7799999999999994</v>
      </c>
      <c r="AH16" s="4">
        <f>'OA&amp;GRIDCO'!AD16+'Day Ahead IEX PXIL'!T16+RTM!T16</f>
        <v>2.2222222222222223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8.9700000000000006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138.13999999999999</v>
      </c>
      <c r="BD16" s="4">
        <f>'OA&amp;GRIDCO'!ER16+'Day Ahead IEX PXIL'!CB16+RTM!CB16</f>
        <v>34.534999999999997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22.4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6.19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14.2</v>
      </c>
      <c r="CZ16" s="4">
        <f>'OA&amp;GRIDCO'!IH16+'Day Ahead IEX PXIL'!EJ16+RTM!ED16</f>
        <v>3.55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9.2799999999999994</v>
      </c>
      <c r="DF16" s="4">
        <f>'Day Ahead IEX PXIL'!FD16+'OA&amp;GRIDCO'!KB16</f>
        <v>0</v>
      </c>
      <c r="DG16" s="4">
        <f>'OA&amp;GRIDCO'!JE16+'Day Ahead IEX PXIL'!EU16+RTM!EO16</f>
        <v>16.5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0.21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44.29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1.34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3">
        <f>GDAM!AK16</f>
        <v>0</v>
      </c>
      <c r="FH16" s="343">
        <f>GDAM!AL16</f>
        <v>0</v>
      </c>
      <c r="FI16" s="343">
        <f>GDAM!AQ16</f>
        <v>0</v>
      </c>
      <c r="FJ16" s="343">
        <f>GDAM!AR16</f>
        <v>0</v>
      </c>
      <c r="FK16" s="343">
        <f>GDAM!AW16</f>
        <v>0</v>
      </c>
      <c r="FL16" s="343">
        <f>GDAM!AX16</f>
        <v>0</v>
      </c>
      <c r="FM16" s="343">
        <f>GDAM!BC16</f>
        <v>0</v>
      </c>
      <c r="FN16" s="343">
        <f>GDAM!BD16</f>
        <v>0</v>
      </c>
      <c r="FO16" s="343">
        <f>GDAM!BI16</f>
        <v>0</v>
      </c>
      <c r="FP16" s="343">
        <f>GDAM!BJ16</f>
        <v>0</v>
      </c>
      <c r="FQ16" s="1">
        <f t="shared" si="0"/>
        <v>1411.7168840206184</v>
      </c>
      <c r="FR16" s="1">
        <f t="shared" si="1"/>
        <v>112.13722222222222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/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7.7799999999999994</v>
      </c>
      <c r="AH17" s="4">
        <f>'OA&amp;GRIDCO'!AD17+'Day Ahead IEX PXIL'!T17+RTM!T17</f>
        <v>2.2222222222222223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30.93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8.9700000000000006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138.13999999999999</v>
      </c>
      <c r="BD17" s="4">
        <f>'OA&amp;GRIDCO'!ER17+'Day Ahead IEX PXIL'!CB17+RTM!CB17</f>
        <v>34.534999999999997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22.4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6.19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14.2</v>
      </c>
      <c r="CZ17" s="4">
        <f>'OA&amp;GRIDCO'!IH17+'Day Ahead IEX PXIL'!EJ17+RTM!ED17</f>
        <v>3.55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9.2799999999999994</v>
      </c>
      <c r="DF17" s="4">
        <f>'Day Ahead IEX PXIL'!FD17+'OA&amp;GRIDCO'!KB17</f>
        <v>0</v>
      </c>
      <c r="DG17" s="4">
        <f>'OA&amp;GRIDCO'!JE17+'Day Ahead IEX PXIL'!EU17+RTM!EO17</f>
        <v>16.5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0.21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44.29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1.34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3">
        <f>GDAM!AK17</f>
        <v>0</v>
      </c>
      <c r="FH17" s="343">
        <f>GDAM!AL17</f>
        <v>0</v>
      </c>
      <c r="FI17" s="343">
        <f>GDAM!AQ17</f>
        <v>0</v>
      </c>
      <c r="FJ17" s="343">
        <f>GDAM!AR17</f>
        <v>0</v>
      </c>
      <c r="FK17" s="343">
        <f>GDAM!AW17</f>
        <v>0</v>
      </c>
      <c r="FL17" s="343">
        <f>GDAM!AX17</f>
        <v>0</v>
      </c>
      <c r="FM17" s="343">
        <f>GDAM!BC17</f>
        <v>0</v>
      </c>
      <c r="FN17" s="343">
        <f>GDAM!BD17</f>
        <v>0</v>
      </c>
      <c r="FO17" s="343">
        <f>GDAM!BI17</f>
        <v>0</v>
      </c>
      <c r="FP17" s="343">
        <f>GDAM!BJ17</f>
        <v>0</v>
      </c>
      <c r="FQ17" s="1">
        <f t="shared" si="0"/>
        <v>1442.6468840206187</v>
      </c>
      <c r="FR17" s="1">
        <f t="shared" si="1"/>
        <v>112.13722222222222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/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7.7799999999999994</v>
      </c>
      <c r="AH18" s="4">
        <f>'OA&amp;GRIDCO'!AD18+'Day Ahead IEX PXIL'!T18+RTM!T18</f>
        <v>2.2222222222222223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20.62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8.9700000000000006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138.13999999999999</v>
      </c>
      <c r="BD18" s="4">
        <f>'OA&amp;GRIDCO'!ER18+'Day Ahead IEX PXIL'!CB18+RTM!CB18</f>
        <v>34.534999999999997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22.4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6.19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14.2</v>
      </c>
      <c r="CZ18" s="4">
        <f>'OA&amp;GRIDCO'!IH18+'Day Ahead IEX PXIL'!EJ18+RTM!ED18</f>
        <v>3.55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9.2799999999999994</v>
      </c>
      <c r="DF18" s="4">
        <f>'Day Ahead IEX PXIL'!FD18+'OA&amp;GRIDCO'!KB18</f>
        <v>0</v>
      </c>
      <c r="DG18" s="4">
        <f>'OA&amp;GRIDCO'!JE18+'Day Ahead IEX PXIL'!EU18+RTM!EO18</f>
        <v>16.5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0.21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44.29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1.34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3">
        <f>GDAM!AK18</f>
        <v>0</v>
      </c>
      <c r="FH18" s="343">
        <f>GDAM!AL18</f>
        <v>0</v>
      </c>
      <c r="FI18" s="343">
        <f>GDAM!AQ18</f>
        <v>0</v>
      </c>
      <c r="FJ18" s="343">
        <f>GDAM!AR18</f>
        <v>0</v>
      </c>
      <c r="FK18" s="343">
        <f>GDAM!AW18</f>
        <v>0</v>
      </c>
      <c r="FL18" s="343">
        <f>GDAM!AX18</f>
        <v>0</v>
      </c>
      <c r="FM18" s="343">
        <f>GDAM!BC18</f>
        <v>0</v>
      </c>
      <c r="FN18" s="343">
        <f>GDAM!BD18</f>
        <v>0</v>
      </c>
      <c r="FO18" s="343">
        <f>GDAM!BI18</f>
        <v>0</v>
      </c>
      <c r="FP18" s="343">
        <f>GDAM!BJ18</f>
        <v>0</v>
      </c>
      <c r="FQ18" s="1">
        <f t="shared" si="0"/>
        <v>1432.3368840206183</v>
      </c>
      <c r="FR18" s="1">
        <f t="shared" si="1"/>
        <v>112.13722222222222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/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7.7799999999999994</v>
      </c>
      <c r="AH19" s="4">
        <f>'OA&amp;GRIDCO'!AD19+'Day Ahead IEX PXIL'!T19+RTM!T19</f>
        <v>2.2222222222222223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8.9700000000000006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138.13999999999999</v>
      </c>
      <c r="BD19" s="4">
        <f>'OA&amp;GRIDCO'!ER19+'Day Ahead IEX PXIL'!CB19+RTM!CB19</f>
        <v>34.534999999999997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22.4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6.19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14.2</v>
      </c>
      <c r="CZ19" s="4">
        <f>'OA&amp;GRIDCO'!IH19+'Day Ahead IEX PXIL'!EJ19+RTM!ED19</f>
        <v>3.55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9.2799999999999994</v>
      </c>
      <c r="DF19" s="4">
        <f>'Day Ahead IEX PXIL'!FD19+'OA&amp;GRIDCO'!KB19</f>
        <v>0</v>
      </c>
      <c r="DG19" s="4">
        <f>'OA&amp;GRIDCO'!JE19+'Day Ahead IEX PXIL'!EU19+RTM!EO19</f>
        <v>16.5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0.21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44.29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3">
        <f>GDAM!AK19</f>
        <v>0</v>
      </c>
      <c r="FH19" s="343">
        <f>GDAM!AL19</f>
        <v>0</v>
      </c>
      <c r="FI19" s="343">
        <f>GDAM!AQ19</f>
        <v>0</v>
      </c>
      <c r="FJ19" s="343">
        <f>GDAM!AR19</f>
        <v>0</v>
      </c>
      <c r="FK19" s="343">
        <f>GDAM!AW19</f>
        <v>0</v>
      </c>
      <c r="FL19" s="343">
        <f>GDAM!AX19</f>
        <v>0</v>
      </c>
      <c r="FM19" s="343">
        <f>GDAM!BC19</f>
        <v>0</v>
      </c>
      <c r="FN19" s="343">
        <f>GDAM!BD19</f>
        <v>0</v>
      </c>
      <c r="FO19" s="343">
        <f>GDAM!BI19</f>
        <v>0</v>
      </c>
      <c r="FP19" s="343">
        <f>GDAM!BJ19</f>
        <v>0</v>
      </c>
      <c r="FQ19" s="1">
        <f t="shared" si="0"/>
        <v>1381.7168840206184</v>
      </c>
      <c r="FR19" s="1">
        <f t="shared" si="1"/>
        <v>112.13722222222222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/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7.7799999999999994</v>
      </c>
      <c r="AH20" s="4">
        <f>'OA&amp;GRIDCO'!AD20+'Day Ahead IEX PXIL'!T20+RTM!T20</f>
        <v>2.2222222222222223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30.93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8.9700000000000006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138.13999999999999</v>
      </c>
      <c r="BD20" s="4">
        <f>'OA&amp;GRIDCO'!ER20+'Day Ahead IEX PXIL'!CB20+RTM!CB20</f>
        <v>34.534999999999997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22.4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6.19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14.2</v>
      </c>
      <c r="CZ20" s="4">
        <f>'OA&amp;GRIDCO'!IH20+'Day Ahead IEX PXIL'!EJ20+RTM!ED20</f>
        <v>3.55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9.2799999999999994</v>
      </c>
      <c r="DF20" s="4">
        <f>'Day Ahead IEX PXIL'!FD20+'OA&amp;GRIDCO'!KB20</f>
        <v>0</v>
      </c>
      <c r="DG20" s="4">
        <f>'OA&amp;GRIDCO'!JE20+'Day Ahead IEX PXIL'!EU20+RTM!EO20</f>
        <v>16.5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0.21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44.29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1.34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3">
        <f>GDAM!AK20</f>
        <v>0</v>
      </c>
      <c r="FH20" s="343">
        <f>GDAM!AL20</f>
        <v>0</v>
      </c>
      <c r="FI20" s="343">
        <f>GDAM!AQ20</f>
        <v>0</v>
      </c>
      <c r="FJ20" s="343">
        <f>GDAM!AR20</f>
        <v>0</v>
      </c>
      <c r="FK20" s="343">
        <f>GDAM!AW20</f>
        <v>0</v>
      </c>
      <c r="FL20" s="343">
        <f>GDAM!AX20</f>
        <v>0</v>
      </c>
      <c r="FM20" s="343">
        <f>GDAM!BC20</f>
        <v>0</v>
      </c>
      <c r="FN20" s="343">
        <f>GDAM!BD20</f>
        <v>0</v>
      </c>
      <c r="FO20" s="343">
        <f>GDAM!BI20</f>
        <v>0</v>
      </c>
      <c r="FP20" s="343">
        <f>GDAM!BJ20</f>
        <v>0</v>
      </c>
      <c r="FQ20" s="1">
        <f t="shared" si="0"/>
        <v>1382.6468840206187</v>
      </c>
      <c r="FR20" s="1">
        <f t="shared" si="1"/>
        <v>112.13722222222222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/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7.7799999999999994</v>
      </c>
      <c r="AH21" s="4">
        <f>'OA&amp;GRIDCO'!AD21+'Day Ahead IEX PXIL'!T21+RTM!T21</f>
        <v>2.2222222222222223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8.9700000000000006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138.13999999999999</v>
      </c>
      <c r="BD21" s="4">
        <f>'OA&amp;GRIDCO'!ER21+'Day Ahead IEX PXIL'!CB21+RTM!CB21</f>
        <v>34.534999999999997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22.4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6.19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14.2</v>
      </c>
      <c r="CZ21" s="4">
        <f>'OA&amp;GRIDCO'!IH21+'Day Ahead IEX PXIL'!EJ21+RTM!ED21</f>
        <v>3.55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9.2799999999999994</v>
      </c>
      <c r="DF21" s="4">
        <f>'Day Ahead IEX PXIL'!FD21+'OA&amp;GRIDCO'!KB21</f>
        <v>0</v>
      </c>
      <c r="DG21" s="4">
        <f>'OA&amp;GRIDCO'!JE21+'Day Ahead IEX PXIL'!EU21+RTM!EO21</f>
        <v>16.5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0.21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44.29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1.34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3">
        <f>GDAM!AK21</f>
        <v>0</v>
      </c>
      <c r="FH21" s="343">
        <f>GDAM!AL21</f>
        <v>0</v>
      </c>
      <c r="FI21" s="343">
        <f>GDAM!AQ21</f>
        <v>0</v>
      </c>
      <c r="FJ21" s="343">
        <f>GDAM!AR21</f>
        <v>0</v>
      </c>
      <c r="FK21" s="343">
        <f>GDAM!AW21</f>
        <v>0</v>
      </c>
      <c r="FL21" s="343">
        <f>GDAM!AX21</f>
        <v>0</v>
      </c>
      <c r="FM21" s="343">
        <f>GDAM!BC21</f>
        <v>0</v>
      </c>
      <c r="FN21" s="343">
        <f>GDAM!BD21</f>
        <v>0</v>
      </c>
      <c r="FO21" s="343">
        <f>GDAM!BI21</f>
        <v>0</v>
      </c>
      <c r="FP21" s="343">
        <f>GDAM!BJ21</f>
        <v>0</v>
      </c>
      <c r="FQ21" s="1">
        <f t="shared" si="0"/>
        <v>1321.7168840206184</v>
      </c>
      <c r="FR21" s="1">
        <f t="shared" si="1"/>
        <v>112.13722222222222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/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7.7799999999999994</v>
      </c>
      <c r="AH22" s="4">
        <f>'OA&amp;GRIDCO'!AD22+'Day Ahead IEX PXIL'!T22+RTM!T22</f>
        <v>2.2222222222222223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8.9700000000000006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138.13999999999999</v>
      </c>
      <c r="BD22" s="4">
        <f>'OA&amp;GRIDCO'!ER22+'Day Ahead IEX PXIL'!CB22+RTM!CB22</f>
        <v>34.534999999999997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22.4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6.19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14.2</v>
      </c>
      <c r="CZ22" s="4">
        <f>'OA&amp;GRIDCO'!IH22+'Day Ahead IEX PXIL'!EJ22+RTM!ED22</f>
        <v>3.55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9.2799999999999994</v>
      </c>
      <c r="DF22" s="4">
        <f>'Day Ahead IEX PXIL'!FD22+'OA&amp;GRIDCO'!KB22</f>
        <v>0</v>
      </c>
      <c r="DG22" s="4">
        <f>'OA&amp;GRIDCO'!JE22+'Day Ahead IEX PXIL'!EU22+RTM!EO22</f>
        <v>16.5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0.21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44.29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1.34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3">
        <f>GDAM!AK22</f>
        <v>0</v>
      </c>
      <c r="FH22" s="343">
        <f>GDAM!AL22</f>
        <v>0</v>
      </c>
      <c r="FI22" s="343">
        <f>GDAM!AQ22</f>
        <v>0</v>
      </c>
      <c r="FJ22" s="343">
        <f>GDAM!AR22</f>
        <v>0</v>
      </c>
      <c r="FK22" s="343">
        <f>GDAM!AW22</f>
        <v>0</v>
      </c>
      <c r="FL22" s="343">
        <f>GDAM!AX22</f>
        <v>0</v>
      </c>
      <c r="FM22" s="343">
        <f>GDAM!BC22</f>
        <v>0</v>
      </c>
      <c r="FN22" s="343">
        <f>GDAM!BD22</f>
        <v>0</v>
      </c>
      <c r="FO22" s="343">
        <f>GDAM!BI22</f>
        <v>0</v>
      </c>
      <c r="FP22" s="343">
        <f>GDAM!BJ22</f>
        <v>0</v>
      </c>
      <c r="FQ22" s="1">
        <f t="shared" si="0"/>
        <v>1291.7168840206184</v>
      </c>
      <c r="FR22" s="1">
        <f t="shared" si="1"/>
        <v>112.13722222222222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/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7.7799999999999994</v>
      </c>
      <c r="AH23" s="4">
        <f>'OA&amp;GRIDCO'!AD23+'Day Ahead IEX PXIL'!T23+RTM!T23</f>
        <v>2.2222222222222223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20.62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8.9700000000000006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138.13999999999999</v>
      </c>
      <c r="BD23" s="4">
        <f>'OA&amp;GRIDCO'!ER23+'Day Ahead IEX PXIL'!CB23+RTM!CB23</f>
        <v>34.534999999999997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22.4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6.19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14.2</v>
      </c>
      <c r="CZ23" s="4">
        <f>'OA&amp;GRIDCO'!IH23+'Day Ahead IEX PXIL'!EJ23+RTM!ED23</f>
        <v>3.55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9.2799999999999994</v>
      </c>
      <c r="DF23" s="4">
        <f>'Day Ahead IEX PXIL'!FD23+'OA&amp;GRIDCO'!KB23</f>
        <v>0</v>
      </c>
      <c r="DG23" s="4">
        <f>'OA&amp;GRIDCO'!JE23+'Day Ahead IEX PXIL'!EU23+RTM!EO23</f>
        <v>16.5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0.21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44.29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4.12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3">
        <f>GDAM!AK23</f>
        <v>0</v>
      </c>
      <c r="FH23" s="343">
        <f>GDAM!AL23</f>
        <v>0</v>
      </c>
      <c r="FI23" s="343">
        <f>GDAM!AQ23</f>
        <v>0</v>
      </c>
      <c r="FJ23" s="343">
        <f>GDAM!AR23</f>
        <v>0</v>
      </c>
      <c r="FK23" s="343">
        <f>GDAM!AW23</f>
        <v>0</v>
      </c>
      <c r="FL23" s="343">
        <f>GDAM!AX23</f>
        <v>0</v>
      </c>
      <c r="FM23" s="343">
        <f>GDAM!BC23</f>
        <v>0</v>
      </c>
      <c r="FN23" s="343">
        <f>GDAM!BD23</f>
        <v>0</v>
      </c>
      <c r="FO23" s="343">
        <f>GDAM!BI23</f>
        <v>0</v>
      </c>
      <c r="FP23" s="343">
        <f>GDAM!BJ23</f>
        <v>0</v>
      </c>
      <c r="FQ23" s="1">
        <f t="shared" si="0"/>
        <v>1285.1168840206183</v>
      </c>
      <c r="FR23" s="1">
        <f t="shared" si="1"/>
        <v>112.13722222222222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/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7.7799999999999994</v>
      </c>
      <c r="AH24" s="4">
        <f>'OA&amp;GRIDCO'!AD24+'Day Ahead IEX PXIL'!T24+RTM!T24</f>
        <v>2.2222222222222223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20.62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8.9700000000000006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138.13999999999999</v>
      </c>
      <c r="BD24" s="4">
        <f>'OA&amp;GRIDCO'!ER24+'Day Ahead IEX PXIL'!CB24+RTM!CB24</f>
        <v>34.534999999999997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22.4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6.19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14.2</v>
      </c>
      <c r="CZ24" s="4">
        <f>'OA&amp;GRIDCO'!IH24+'Day Ahead IEX PXIL'!EJ24+RTM!ED24</f>
        <v>3.55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9.2799999999999994</v>
      </c>
      <c r="DF24" s="4">
        <f>'Day Ahead IEX PXIL'!FD24+'OA&amp;GRIDCO'!KB24</f>
        <v>0</v>
      </c>
      <c r="DG24" s="4">
        <f>'OA&amp;GRIDCO'!JE24+'Day Ahead IEX PXIL'!EU24+RTM!EO24</f>
        <v>16.5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0.21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44.29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4.12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3">
        <f>GDAM!AK24</f>
        <v>0</v>
      </c>
      <c r="FH24" s="343">
        <f>GDAM!AL24</f>
        <v>0</v>
      </c>
      <c r="FI24" s="343">
        <f>GDAM!AQ24</f>
        <v>0</v>
      </c>
      <c r="FJ24" s="343">
        <f>GDAM!AR24</f>
        <v>0</v>
      </c>
      <c r="FK24" s="343">
        <f>GDAM!AW24</f>
        <v>0</v>
      </c>
      <c r="FL24" s="343">
        <f>GDAM!AX24</f>
        <v>0</v>
      </c>
      <c r="FM24" s="343">
        <f>GDAM!BC24</f>
        <v>0</v>
      </c>
      <c r="FN24" s="343">
        <f>GDAM!BD24</f>
        <v>0</v>
      </c>
      <c r="FO24" s="343">
        <f>GDAM!BI24</f>
        <v>0</v>
      </c>
      <c r="FP24" s="343">
        <f>GDAM!BJ24</f>
        <v>0</v>
      </c>
      <c r="FQ24" s="1">
        <f t="shared" si="0"/>
        <v>1270.1168840206183</v>
      </c>
      <c r="FR24" s="1">
        <f t="shared" si="1"/>
        <v>112.13722222222222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/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7.7799999999999994</v>
      </c>
      <c r="AH25" s="4">
        <f>'OA&amp;GRIDCO'!AD25+'Day Ahead IEX PXIL'!T25+RTM!T25</f>
        <v>2.2222222222222223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8.9700000000000006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138.13999999999999</v>
      </c>
      <c r="BD25" s="4">
        <f>'OA&amp;GRIDCO'!ER25+'Day Ahead IEX PXIL'!CB25+RTM!CB25</f>
        <v>34.534999999999997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6.19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14.2</v>
      </c>
      <c r="CZ25" s="4">
        <f>'OA&amp;GRIDCO'!IH25+'Day Ahead IEX PXIL'!EJ25+RTM!ED25</f>
        <v>3.55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9.2799999999999994</v>
      </c>
      <c r="DF25" s="4">
        <f>'Day Ahead IEX PXIL'!FD25+'OA&amp;GRIDCO'!KB25</f>
        <v>0</v>
      </c>
      <c r="DG25" s="4">
        <f>'OA&amp;GRIDCO'!JE25+'Day Ahead IEX PXIL'!EU25+RTM!EO25</f>
        <v>16.5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0.21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44.29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4.12</v>
      </c>
      <c r="ET25" s="74">
        <f>'OA&amp;GRIDCO'!NN25+RTM!HD25+'Day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3">
        <f>GDAM!AK25</f>
        <v>0</v>
      </c>
      <c r="FH25" s="343">
        <f>GDAM!AL25</f>
        <v>0</v>
      </c>
      <c r="FI25" s="343">
        <f>GDAM!AQ25</f>
        <v>0</v>
      </c>
      <c r="FJ25" s="343">
        <f>GDAM!AR25</f>
        <v>0</v>
      </c>
      <c r="FK25" s="343">
        <f>GDAM!AW25</f>
        <v>0</v>
      </c>
      <c r="FL25" s="343">
        <f>GDAM!AX25</f>
        <v>0</v>
      </c>
      <c r="FM25" s="343">
        <f>GDAM!BC25</f>
        <v>0</v>
      </c>
      <c r="FN25" s="343">
        <f>GDAM!BD25</f>
        <v>0</v>
      </c>
      <c r="FO25" s="343">
        <f>GDAM!BI25</f>
        <v>0</v>
      </c>
      <c r="FP25" s="343">
        <f>GDAM!BJ25</f>
        <v>0</v>
      </c>
      <c r="FQ25" s="1">
        <f t="shared" si="0"/>
        <v>1249.4968840206184</v>
      </c>
      <c r="FR25" s="1">
        <f t="shared" si="1"/>
        <v>112.13722222222222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/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7.7799999999999994</v>
      </c>
      <c r="AH26" s="4">
        <f>'OA&amp;GRIDCO'!AD26+'Day Ahead IEX PXIL'!T26+RTM!T26</f>
        <v>2.2222222222222223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30.93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8.9700000000000006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138.13999999999999</v>
      </c>
      <c r="BD26" s="4">
        <f>'OA&amp;GRIDCO'!ER26+'Day Ahead IEX PXIL'!CB26+RTM!CB26</f>
        <v>34.534999999999997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6.19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14.2</v>
      </c>
      <c r="CZ26" s="4">
        <f>'OA&amp;GRIDCO'!IH26+'Day Ahead IEX PXIL'!EJ26+RTM!ED26</f>
        <v>3.55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9.2799999999999994</v>
      </c>
      <c r="DF26" s="4">
        <f>'Day Ahead IEX PXIL'!FD26+'OA&amp;GRIDCO'!KB26</f>
        <v>0</v>
      </c>
      <c r="DG26" s="4">
        <f>'OA&amp;GRIDCO'!JE26+'Day Ahead IEX PXIL'!EU26+RTM!EO26</f>
        <v>16.5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0.21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44.29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4.12</v>
      </c>
      <c r="ET26" s="74">
        <f>'OA&amp;GRIDCO'!NN26+RTM!HD26+'Day Ahead IEX PXIL'!IZ26</f>
        <v>0</v>
      </c>
      <c r="EU26" s="74">
        <f>RTM!JG26</f>
        <v>1.34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3">
        <f>GDAM!AK26</f>
        <v>0</v>
      </c>
      <c r="FH26" s="343">
        <f>GDAM!AL26</f>
        <v>0</v>
      </c>
      <c r="FI26" s="343">
        <f>GDAM!AQ26</f>
        <v>0</v>
      </c>
      <c r="FJ26" s="343">
        <f>GDAM!AR26</f>
        <v>0</v>
      </c>
      <c r="FK26" s="343">
        <f>GDAM!AW26</f>
        <v>0</v>
      </c>
      <c r="FL26" s="343">
        <f>GDAM!AX26</f>
        <v>0</v>
      </c>
      <c r="FM26" s="343">
        <f>GDAM!BC26</f>
        <v>0</v>
      </c>
      <c r="FN26" s="343">
        <f>GDAM!BD26</f>
        <v>0</v>
      </c>
      <c r="FO26" s="343">
        <f>GDAM!BI26</f>
        <v>0</v>
      </c>
      <c r="FP26" s="343">
        <f>GDAM!BJ26</f>
        <v>0</v>
      </c>
      <c r="FQ26" s="1">
        <f t="shared" si="0"/>
        <v>1281.7668840206186</v>
      </c>
      <c r="FR26" s="1">
        <f t="shared" si="1"/>
        <v>112.13722222222222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/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7.7799999999999994</v>
      </c>
      <c r="AH27" s="4">
        <f>'OA&amp;GRIDCO'!AD27+'Day Ahead IEX PXIL'!T27+RTM!T27</f>
        <v>2.2222222222222223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10.31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8.9700000000000006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138.13999999999999</v>
      </c>
      <c r="BD27" s="4">
        <f>'OA&amp;GRIDCO'!ER27+'Day Ahead IEX PXIL'!CB27+RTM!CB27</f>
        <v>34.534999999999997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6.19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14.2</v>
      </c>
      <c r="CZ27" s="4">
        <f>'OA&amp;GRIDCO'!IH27+'Day Ahead IEX PXIL'!EJ27+RTM!ED27</f>
        <v>3.55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9.2799999999999994</v>
      </c>
      <c r="DF27" s="4">
        <f>'Day Ahead IEX PXIL'!FD27+'OA&amp;GRIDCO'!KB27</f>
        <v>0</v>
      </c>
      <c r="DG27" s="4">
        <f>'OA&amp;GRIDCO'!JE27+'Day Ahead IEX PXIL'!EU27+RTM!EO27</f>
        <v>16.5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0.21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44.29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4.12</v>
      </c>
      <c r="ET27" s="74">
        <f>'OA&amp;GRIDCO'!NN27+RTM!HD27+'Day Ahead IEX PXIL'!IZ27</f>
        <v>0</v>
      </c>
      <c r="EU27" s="74">
        <f>RTM!JG27</f>
        <v>1.34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3">
        <f>GDAM!AK27</f>
        <v>0</v>
      </c>
      <c r="FH27" s="343">
        <f>GDAM!AL27</f>
        <v>0</v>
      </c>
      <c r="FI27" s="343">
        <f>GDAM!AQ27</f>
        <v>0</v>
      </c>
      <c r="FJ27" s="343">
        <f>GDAM!AR27</f>
        <v>0</v>
      </c>
      <c r="FK27" s="343">
        <f>GDAM!AW27</f>
        <v>0</v>
      </c>
      <c r="FL27" s="343">
        <f>GDAM!AX27</f>
        <v>0</v>
      </c>
      <c r="FM27" s="343">
        <f>GDAM!BC27</f>
        <v>0</v>
      </c>
      <c r="FN27" s="343">
        <f>GDAM!BD27</f>
        <v>0</v>
      </c>
      <c r="FO27" s="343">
        <f>GDAM!BI27</f>
        <v>0</v>
      </c>
      <c r="FP27" s="343">
        <f>GDAM!BJ27</f>
        <v>0</v>
      </c>
      <c r="FQ27" s="1">
        <f t="shared" si="0"/>
        <v>1261.1468840206182</v>
      </c>
      <c r="FR27" s="1">
        <f t="shared" si="1"/>
        <v>112.13722222222222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/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7.7799999999999994</v>
      </c>
      <c r="AH28" s="4">
        <f>'OA&amp;GRIDCO'!AD28+'Day Ahead IEX PXIL'!T28+RTM!T28</f>
        <v>2.2222222222222223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8.9700000000000006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138.13999999999999</v>
      </c>
      <c r="BD28" s="4">
        <f>'OA&amp;GRIDCO'!ER28+'Day Ahead IEX PXIL'!CB28+RTM!CB28</f>
        <v>34.534999999999997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6.19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14.2</v>
      </c>
      <c r="CZ28" s="4">
        <f>'OA&amp;GRIDCO'!IH28+'Day Ahead IEX PXIL'!EJ28+RTM!ED28</f>
        <v>3.55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9.2799999999999994</v>
      </c>
      <c r="DF28" s="4">
        <f>'Day Ahead IEX PXIL'!FD28+'OA&amp;GRIDCO'!KB28</f>
        <v>0</v>
      </c>
      <c r="DG28" s="4">
        <f>'OA&amp;GRIDCO'!JE28+'Day Ahead IEX PXIL'!EU28+RTM!EO28</f>
        <v>16.5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0.21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44.29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4.12</v>
      </c>
      <c r="ET28" s="74">
        <f>'OA&amp;GRIDCO'!NN28+RTM!HD28+'Day Ahead IEX PXIL'!IZ28</f>
        <v>0</v>
      </c>
      <c r="EU28" s="74">
        <f>RTM!JG28</f>
        <v>1.34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3">
        <f>GDAM!AK28</f>
        <v>0</v>
      </c>
      <c r="FH28" s="343">
        <f>GDAM!AL28</f>
        <v>0</v>
      </c>
      <c r="FI28" s="343">
        <f>GDAM!AQ28</f>
        <v>0</v>
      </c>
      <c r="FJ28" s="343">
        <f>GDAM!AR28</f>
        <v>0</v>
      </c>
      <c r="FK28" s="343">
        <f>GDAM!AW28</f>
        <v>0</v>
      </c>
      <c r="FL28" s="343">
        <f>GDAM!AX28</f>
        <v>0</v>
      </c>
      <c r="FM28" s="343">
        <f>GDAM!BC28</f>
        <v>0</v>
      </c>
      <c r="FN28" s="343">
        <f>GDAM!BD28</f>
        <v>0</v>
      </c>
      <c r="FO28" s="343">
        <f>GDAM!BI28</f>
        <v>0</v>
      </c>
      <c r="FP28" s="343">
        <f>GDAM!BJ28</f>
        <v>0</v>
      </c>
      <c r="FQ28" s="1">
        <f t="shared" si="0"/>
        <v>1250.8368840206183</v>
      </c>
      <c r="FR28" s="1">
        <f t="shared" si="1"/>
        <v>112.13722222222222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/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7.7799999999999994</v>
      </c>
      <c r="AH29" s="4">
        <f>'OA&amp;GRIDCO'!AD29+'Day Ahead IEX PXIL'!T29+RTM!T29</f>
        <v>2.2222222222222223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8.9700000000000006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138.13999999999999</v>
      </c>
      <c r="BD29" s="4">
        <f>'OA&amp;GRIDCO'!ER29+'Day Ahead IEX PXIL'!CB29+RTM!CB29</f>
        <v>34.534999999999997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6.19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14.2</v>
      </c>
      <c r="CZ29" s="4">
        <f>'OA&amp;GRIDCO'!IH29+'Day Ahead IEX PXIL'!EJ29+RTM!ED29</f>
        <v>3.55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9.2799999999999994</v>
      </c>
      <c r="DF29" s="4">
        <f>'Day Ahead IEX PXIL'!FD29+'OA&amp;GRIDCO'!KB29</f>
        <v>0</v>
      </c>
      <c r="DG29" s="4">
        <f>'OA&amp;GRIDCO'!JE29+'Day Ahead IEX PXIL'!EU29+RTM!EO29</f>
        <v>16.5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0.21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44.29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1.34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3">
        <f>GDAM!AK29</f>
        <v>0</v>
      </c>
      <c r="FH29" s="343">
        <f>GDAM!AL29</f>
        <v>0</v>
      </c>
      <c r="FI29" s="343">
        <f>GDAM!AQ29</f>
        <v>0</v>
      </c>
      <c r="FJ29" s="343">
        <f>GDAM!AR29</f>
        <v>0</v>
      </c>
      <c r="FK29" s="343">
        <f>GDAM!AW29</f>
        <v>0</v>
      </c>
      <c r="FL29" s="343">
        <f>GDAM!AX29</f>
        <v>0</v>
      </c>
      <c r="FM29" s="343">
        <f>GDAM!BC29</f>
        <v>0</v>
      </c>
      <c r="FN29" s="343">
        <f>GDAM!BD29</f>
        <v>0</v>
      </c>
      <c r="FO29" s="343">
        <f>GDAM!BI29</f>
        <v>0</v>
      </c>
      <c r="FP29" s="343">
        <f>GDAM!BJ29</f>
        <v>0</v>
      </c>
      <c r="FQ29" s="1">
        <f t="shared" si="0"/>
        <v>1246.7168840206184</v>
      </c>
      <c r="FR29" s="1">
        <f t="shared" si="1"/>
        <v>112.13722222222222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/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7.7799999999999994</v>
      </c>
      <c r="AH30" s="4">
        <f>'OA&amp;GRIDCO'!AD30+'Day Ahead IEX PXIL'!T30+RTM!T30</f>
        <v>2.2222222222222223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8.9700000000000006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138.13999999999999</v>
      </c>
      <c r="BD30" s="4">
        <f>'OA&amp;GRIDCO'!ER30+'Day Ahead IEX PXIL'!CB30+RTM!CB30</f>
        <v>34.534999999999997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6.19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14.2</v>
      </c>
      <c r="CZ30" s="4">
        <f>'OA&amp;GRIDCO'!IH30+'Day Ahead IEX PXIL'!EJ30+RTM!ED30</f>
        <v>3.55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9.2799999999999994</v>
      </c>
      <c r="DF30" s="4">
        <f>'Day Ahead IEX PXIL'!FD30+'OA&amp;GRIDCO'!KB30</f>
        <v>0</v>
      </c>
      <c r="DG30" s="4">
        <f>'OA&amp;GRIDCO'!JE30+'Day Ahead IEX PXIL'!EU30+RTM!EO30</f>
        <v>16.5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0.21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44.29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1.34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3">
        <f>GDAM!AK30</f>
        <v>0</v>
      </c>
      <c r="FH30" s="343">
        <f>GDAM!AL30</f>
        <v>0</v>
      </c>
      <c r="FI30" s="343">
        <f>GDAM!AQ30</f>
        <v>0</v>
      </c>
      <c r="FJ30" s="343">
        <f>GDAM!AR30</f>
        <v>0</v>
      </c>
      <c r="FK30" s="343">
        <f>GDAM!AW30</f>
        <v>0</v>
      </c>
      <c r="FL30" s="343">
        <f>GDAM!AX30</f>
        <v>0</v>
      </c>
      <c r="FM30" s="343">
        <f>GDAM!BC30</f>
        <v>0</v>
      </c>
      <c r="FN30" s="343">
        <f>GDAM!BD30</f>
        <v>0</v>
      </c>
      <c r="FO30" s="343">
        <f>GDAM!BI30</f>
        <v>0</v>
      </c>
      <c r="FP30" s="343">
        <f>GDAM!BJ30</f>
        <v>0</v>
      </c>
      <c r="FQ30" s="1">
        <f t="shared" si="0"/>
        <v>1246.7168840206184</v>
      </c>
      <c r="FR30" s="1">
        <f t="shared" si="1"/>
        <v>112.13722222222222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/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7.7799999999999994</v>
      </c>
      <c r="AH31" s="4">
        <f>'OA&amp;GRIDCO'!AD31+'Day Ahead IEX PXIL'!T31+RTM!T31</f>
        <v>2.2222222222222223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10.31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10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138.13999999999999</v>
      </c>
      <c r="BD31" s="4">
        <f>'OA&amp;GRIDCO'!ER31+'Day Ahead IEX PXIL'!CB31+RTM!CB31</f>
        <v>34.534999999999997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22.4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5.15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14.2</v>
      </c>
      <c r="CZ31" s="4">
        <f>'OA&amp;GRIDCO'!IH31+'Day Ahead IEX PXIL'!EJ31+RTM!ED31</f>
        <v>3.55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9.2799999999999994</v>
      </c>
      <c r="DF31" s="4">
        <f>'Day Ahead IEX PXIL'!FD31+'OA&amp;GRIDCO'!KB31</f>
        <v>0</v>
      </c>
      <c r="DG31" s="4">
        <f>'OA&amp;GRIDCO'!JE31+'Day Ahead IEX PXIL'!EU31+RTM!EO31</f>
        <v>6.19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60.984999999999999</v>
      </c>
      <c r="DP31" s="74">
        <f>'OA&amp;GRIDCO'!LT31+'Day Ahead IEX PXIL'!HP31+RTM!IV31</f>
        <v>0</v>
      </c>
      <c r="DQ31" s="74">
        <f>RTM!HK31</f>
        <v>0.21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44.29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1.34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3">
        <f>GDAM!AK31</f>
        <v>0</v>
      </c>
      <c r="FH31" s="343">
        <f>GDAM!AL31</f>
        <v>0</v>
      </c>
      <c r="FI31" s="343">
        <f>GDAM!AQ31</f>
        <v>0</v>
      </c>
      <c r="FJ31" s="343">
        <f>GDAM!AR31</f>
        <v>0</v>
      </c>
      <c r="FK31" s="343">
        <f>GDAM!AW31</f>
        <v>0</v>
      </c>
      <c r="FL31" s="343">
        <f>GDAM!AX31</f>
        <v>0</v>
      </c>
      <c r="FM31" s="343">
        <f>GDAM!BC31</f>
        <v>0</v>
      </c>
      <c r="FN31" s="343">
        <f>GDAM!BD31</f>
        <v>0</v>
      </c>
      <c r="FO31" s="343">
        <f>GDAM!BI31</f>
        <v>0</v>
      </c>
      <c r="FP31" s="343">
        <f>GDAM!BJ31</f>
        <v>0</v>
      </c>
      <c r="FQ31" s="1">
        <f t="shared" si="0"/>
        <v>1252.8968840206182</v>
      </c>
      <c r="FR31" s="1">
        <f t="shared" si="1"/>
        <v>104.16722222222222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/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7.7799999999999994</v>
      </c>
      <c r="AH32" s="4">
        <f>'OA&amp;GRIDCO'!AD32+'Day Ahead IEX PXIL'!T32+RTM!T32</f>
        <v>2.2222222222222223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10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138.13999999999999</v>
      </c>
      <c r="BD32" s="4">
        <f>'OA&amp;GRIDCO'!ER32+'Day Ahead IEX PXIL'!CB32+RTM!CB32</f>
        <v>34.534999999999997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22.4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5.15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14.2</v>
      </c>
      <c r="CZ32" s="4">
        <f>'OA&amp;GRIDCO'!IH32+'Day Ahead IEX PXIL'!EJ32+RTM!ED32</f>
        <v>3.55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9.2799999999999994</v>
      </c>
      <c r="DF32" s="4">
        <f>'Day Ahead IEX PXIL'!FD32+'OA&amp;GRIDCO'!KB32</f>
        <v>0</v>
      </c>
      <c r="DG32" s="4">
        <f>'OA&amp;GRIDCO'!JE32+'Day Ahead IEX PXIL'!EU32+RTM!EO32</f>
        <v>6.19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66.135000000000005</v>
      </c>
      <c r="DP32" s="74">
        <f>'OA&amp;GRIDCO'!LT32+'Day Ahead IEX PXIL'!HP32+RTM!IV32</f>
        <v>0</v>
      </c>
      <c r="DQ32" s="74">
        <f>RTM!HK32</f>
        <v>0.21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44.29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1.34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3">
        <f>GDAM!AK32</f>
        <v>0</v>
      </c>
      <c r="FH32" s="343">
        <f>GDAM!AL32</f>
        <v>0</v>
      </c>
      <c r="FI32" s="343">
        <f>GDAM!AQ32</f>
        <v>0</v>
      </c>
      <c r="FJ32" s="343">
        <f>GDAM!AR32</f>
        <v>0</v>
      </c>
      <c r="FK32" s="343">
        <f>GDAM!AW32</f>
        <v>0</v>
      </c>
      <c r="FL32" s="343">
        <f>GDAM!AX32</f>
        <v>0</v>
      </c>
      <c r="FM32" s="343">
        <f>GDAM!BC32</f>
        <v>0</v>
      </c>
      <c r="FN32" s="343">
        <f>GDAM!BD32</f>
        <v>0</v>
      </c>
      <c r="FO32" s="343">
        <f>GDAM!BI32</f>
        <v>0</v>
      </c>
      <c r="FP32" s="343">
        <f>GDAM!BJ32</f>
        <v>0</v>
      </c>
      <c r="FQ32" s="1">
        <f t="shared" si="0"/>
        <v>1247.7330340206183</v>
      </c>
      <c r="FR32" s="1">
        <f t="shared" si="1"/>
        <v>104.16722222222222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/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8.3999999999999986</v>
      </c>
      <c r="AH33" s="4">
        <f>'OA&amp;GRIDCO'!AD33+'Day Ahead IEX PXIL'!T33+RTM!T33</f>
        <v>2.2222222222222223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10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138.13999999999999</v>
      </c>
      <c r="BD33" s="4">
        <f>'OA&amp;GRIDCO'!ER33+'Day Ahead IEX PXIL'!CB33+RTM!CB33</f>
        <v>34.534999999999997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22.4</v>
      </c>
      <c r="BX33" s="4">
        <f>'OA&amp;GRIDCO'!HB33</f>
        <v>0</v>
      </c>
      <c r="BY33" s="4">
        <f>'Day Ahead IEX PXIL'!GK33+RTM!FA33+'OA&amp;GRIDCO'!LC33</f>
        <v>1.03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5.15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14.2</v>
      </c>
      <c r="CZ33" s="4">
        <f>'OA&amp;GRIDCO'!IH33+'Day Ahead IEX PXIL'!EJ33+RTM!ED33</f>
        <v>3.55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9.2799999999999994</v>
      </c>
      <c r="DF33" s="4">
        <f>'Day Ahead IEX PXIL'!FD33+'OA&amp;GRIDCO'!KB33</f>
        <v>0</v>
      </c>
      <c r="DG33" s="4">
        <f>'OA&amp;GRIDCO'!JE33+'Day Ahead IEX PXIL'!EU33+RTM!EO33</f>
        <v>6.19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71.284999999999997</v>
      </c>
      <c r="DP33" s="74">
        <f>'OA&amp;GRIDCO'!LT33+'Day Ahead IEX PXIL'!HP33+RTM!IV33</f>
        <v>0</v>
      </c>
      <c r="DQ33" s="74">
        <f>RTM!HK33</f>
        <v>0.21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44.29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1.34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3">
        <f>GDAM!AK33</f>
        <v>0</v>
      </c>
      <c r="FH33" s="343">
        <f>GDAM!AL33</f>
        <v>0</v>
      </c>
      <c r="FI33" s="343">
        <f>GDAM!AQ33</f>
        <v>0</v>
      </c>
      <c r="FJ33" s="343">
        <f>GDAM!AR33</f>
        <v>0</v>
      </c>
      <c r="FK33" s="343">
        <f>GDAM!AW33</f>
        <v>0</v>
      </c>
      <c r="FL33" s="343">
        <f>GDAM!AX33</f>
        <v>0</v>
      </c>
      <c r="FM33" s="343">
        <f>GDAM!BC33</f>
        <v>0</v>
      </c>
      <c r="FN33" s="343">
        <f>GDAM!BD33</f>
        <v>0</v>
      </c>
      <c r="FO33" s="343">
        <f>GDAM!BI33</f>
        <v>0</v>
      </c>
      <c r="FP33" s="343">
        <f>GDAM!BJ33</f>
        <v>0</v>
      </c>
      <c r="FQ33" s="1">
        <f t="shared" si="0"/>
        <v>1254.5368840206183</v>
      </c>
      <c r="FR33" s="1">
        <f t="shared" si="1"/>
        <v>104.16722222222222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/>
      <c r="S34" s="74">
        <v>25</v>
      </c>
      <c r="T34" s="75"/>
      <c r="U34" s="74">
        <v>37</v>
      </c>
      <c r="V34" s="75"/>
      <c r="W34" s="273">
        <v>0</v>
      </c>
      <c r="X34" s="75"/>
      <c r="Y34" s="75">
        <v>0</v>
      </c>
      <c r="Z34" s="75"/>
      <c r="AA34" s="75">
        <v>0.01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8.3999999999999986</v>
      </c>
      <c r="AH34" s="4">
        <f>'OA&amp;GRIDCO'!AD34+'Day Ahead IEX PXIL'!T34+RTM!T34</f>
        <v>2.2222222222222223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10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138.13999999999999</v>
      </c>
      <c r="BD34" s="4">
        <f>'OA&amp;GRIDCO'!ER34+'Day Ahead IEX PXIL'!CB34+RTM!CB34</f>
        <v>34.534999999999997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22.4</v>
      </c>
      <c r="BX34" s="4">
        <f>'OA&amp;GRIDCO'!HB34</f>
        <v>0</v>
      </c>
      <c r="BY34" s="4">
        <f>'Day Ahead IEX PXIL'!GK34+RTM!FA34+'OA&amp;GRIDCO'!LC34</f>
        <v>1.03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5.15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14.2</v>
      </c>
      <c r="CZ34" s="4">
        <f>'OA&amp;GRIDCO'!IH34+'Day Ahead IEX PXIL'!EJ34+RTM!ED34</f>
        <v>3.55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9.2799999999999994</v>
      </c>
      <c r="DF34" s="4">
        <f>'Day Ahead IEX PXIL'!FD34+'OA&amp;GRIDCO'!KB34</f>
        <v>0</v>
      </c>
      <c r="DG34" s="4">
        <f>'OA&amp;GRIDCO'!JE34+'Day Ahead IEX PXIL'!EU34+RTM!EO34</f>
        <v>6.19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76.444999999999993</v>
      </c>
      <c r="DP34" s="74">
        <f>'OA&amp;GRIDCO'!LT34+'Day Ahead IEX PXIL'!HP34+RTM!IV34</f>
        <v>0</v>
      </c>
      <c r="DQ34" s="74">
        <f>RTM!HK34</f>
        <v>0.21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44.29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0.04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1.34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0.01</v>
      </c>
      <c r="FF34" s="74">
        <f>GDAM!AF34+'OA&amp;GRIDCO'!OR34</f>
        <v>0</v>
      </c>
      <c r="FG34" s="343">
        <f>GDAM!AK34</f>
        <v>0</v>
      </c>
      <c r="FH34" s="343">
        <f>GDAM!AL34</f>
        <v>0</v>
      </c>
      <c r="FI34" s="343">
        <f>GDAM!AQ34</f>
        <v>0</v>
      </c>
      <c r="FJ34" s="343">
        <f>GDAM!AR34</f>
        <v>0</v>
      </c>
      <c r="FK34" s="343">
        <f>GDAM!AW34</f>
        <v>0</v>
      </c>
      <c r="FL34" s="343">
        <f>GDAM!AX34</f>
        <v>0</v>
      </c>
      <c r="FM34" s="343">
        <f>GDAM!BC34</f>
        <v>0</v>
      </c>
      <c r="FN34" s="343">
        <f>GDAM!BD34</f>
        <v>0</v>
      </c>
      <c r="FO34" s="343">
        <f>GDAM!BI34</f>
        <v>0</v>
      </c>
      <c r="FP34" s="343">
        <f>GDAM!BJ34</f>
        <v>0</v>
      </c>
      <c r="FQ34" s="1">
        <f t="shared" si="0"/>
        <v>1259.7568840206181</v>
      </c>
      <c r="FR34" s="1">
        <f t="shared" si="1"/>
        <v>104.16722222222222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/>
      <c r="S35" s="74">
        <v>25</v>
      </c>
      <c r="T35" s="75"/>
      <c r="U35" s="74">
        <v>37</v>
      </c>
      <c r="V35" s="75"/>
      <c r="W35" s="273">
        <v>0</v>
      </c>
      <c r="X35" s="75"/>
      <c r="Y35" s="75">
        <v>0.05</v>
      </c>
      <c r="Z35" s="75"/>
      <c r="AA35" s="75">
        <v>0.08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8.3999999999999986</v>
      </c>
      <c r="AH35" s="4">
        <f>'OA&amp;GRIDCO'!AD35+'Day Ahead IEX PXIL'!T35+RTM!T35</f>
        <v>2.2222222222222223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43.3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10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138.13999999999999</v>
      </c>
      <c r="BD35" s="4">
        <f>'OA&amp;GRIDCO'!ER35+'Day Ahead IEX PXIL'!CB35+RTM!CB35</f>
        <v>34.534999999999997</v>
      </c>
      <c r="BE35" s="75">
        <f>'OA&amp;GRIDCO'!NY35+GDAM!U35</f>
        <v>0.01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PXIL'!GK35+RTM!FA35+'OA&amp;GRIDCO'!LC35</f>
        <v>2.06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5.15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14.2</v>
      </c>
      <c r="CZ35" s="4">
        <f>'OA&amp;GRIDCO'!IH35+'Day Ahead IEX PXIL'!EJ35+RTM!ED35</f>
        <v>3.55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9.2799999999999994</v>
      </c>
      <c r="DF35" s="4">
        <f>'Day Ahead IEX PXIL'!FD35+'OA&amp;GRIDCO'!KB35</f>
        <v>0</v>
      </c>
      <c r="DG35" s="4">
        <f>'OA&amp;GRIDCO'!JE35+'Day Ahead IEX PXIL'!EU35+RTM!EO35</f>
        <v>6.19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78.504999999999995</v>
      </c>
      <c r="DP35" s="74">
        <f>'OA&amp;GRIDCO'!LT35+'Day Ahead IEX PXIL'!HP35+RTM!IV35</f>
        <v>0</v>
      </c>
      <c r="DQ35" s="74">
        <f>RTM!HK35</f>
        <v>0.21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44.29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0.13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1.1299999999999999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0.02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6.0000000000000005E-2</v>
      </c>
      <c r="FF35" s="74">
        <f>GDAM!AF35+'OA&amp;GRIDCO'!OR35</f>
        <v>0</v>
      </c>
      <c r="FG35" s="343">
        <f>GDAM!AK35</f>
        <v>0</v>
      </c>
      <c r="FH35" s="343">
        <f>GDAM!AL35</f>
        <v>0</v>
      </c>
      <c r="FI35" s="343">
        <f>GDAM!AQ35</f>
        <v>0</v>
      </c>
      <c r="FJ35" s="343">
        <f>GDAM!AR35</f>
        <v>0</v>
      </c>
      <c r="FK35" s="343">
        <f>GDAM!AW35</f>
        <v>0</v>
      </c>
      <c r="FL35" s="343">
        <f>GDAM!AX35</f>
        <v>0</v>
      </c>
      <c r="FM35" s="343">
        <f>GDAM!BC35</f>
        <v>0</v>
      </c>
      <c r="FN35" s="343">
        <f>GDAM!BD35</f>
        <v>0</v>
      </c>
      <c r="FO35" s="343">
        <f>GDAM!BI35</f>
        <v>0</v>
      </c>
      <c r="FP35" s="343">
        <f>GDAM!BJ35</f>
        <v>0</v>
      </c>
      <c r="FQ35" s="1">
        <f t="shared" si="0"/>
        <v>1283.9868840206188</v>
      </c>
      <c r="FR35" s="1">
        <f t="shared" si="1"/>
        <v>83.927222222222213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/>
      <c r="S36" s="74">
        <v>25</v>
      </c>
      <c r="T36" s="75"/>
      <c r="U36" s="74">
        <v>37</v>
      </c>
      <c r="V36" s="75"/>
      <c r="W36" s="273">
        <v>0</v>
      </c>
      <c r="X36" s="75"/>
      <c r="Y36" s="75">
        <v>0.12</v>
      </c>
      <c r="Z36" s="75"/>
      <c r="AA36" s="75">
        <v>0.19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8.3999999999999986</v>
      </c>
      <c r="AH36" s="74">
        <f>'OA&amp;GRIDCO'!AD36+'Day Ahead IEX PXIL'!T36+RTM!T36</f>
        <v>2.2222222222222223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36.08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10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138.13999999999999</v>
      </c>
      <c r="BD36" s="74">
        <f>'OA&amp;GRIDCO'!ER36+'Day Ahead IEX PXIL'!CB36+RTM!CB36</f>
        <v>34.534999999999997</v>
      </c>
      <c r="BE36" s="75">
        <f>'OA&amp;GRIDCO'!NY36+GDAM!U36</f>
        <v>0.3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PXIL'!GK36+RTM!FA36+'OA&amp;GRIDCO'!LC36</f>
        <v>2.06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5.15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14.2</v>
      </c>
      <c r="CZ36" s="74">
        <f>'OA&amp;GRIDCO'!IH36+'Day Ahead IEX PXIL'!EJ36+RTM!ED36</f>
        <v>3.55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9.2799999999999994</v>
      </c>
      <c r="DF36" s="74">
        <f>'Day Ahead IEX PXIL'!FD36+'OA&amp;GRIDCO'!KB36</f>
        <v>0</v>
      </c>
      <c r="DG36" s="74">
        <f>'OA&amp;GRIDCO'!JE36+'Day Ahead IEX PXIL'!EU36+RTM!EO36</f>
        <v>6.19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78.504999999999995</v>
      </c>
      <c r="DP36" s="74">
        <f>'OA&amp;GRIDCO'!LT36+'Day Ahead IEX PXIL'!HP36+RTM!IV36</f>
        <v>0</v>
      </c>
      <c r="DQ36" s="74">
        <f>RTM!HK36</f>
        <v>0.21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44.29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0.3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1.1299999999999999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0.3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0.13</v>
      </c>
      <c r="FF36" s="74">
        <f>GDAM!AF36+'OA&amp;GRIDCO'!OR36</f>
        <v>0</v>
      </c>
      <c r="FG36" s="343">
        <f>GDAM!AK36</f>
        <v>0</v>
      </c>
      <c r="FH36" s="343">
        <f>GDAM!AL36</f>
        <v>0</v>
      </c>
      <c r="FI36" s="343">
        <f>GDAM!AQ36</f>
        <v>0</v>
      </c>
      <c r="FJ36" s="343">
        <f>GDAM!AR36</f>
        <v>0</v>
      </c>
      <c r="FK36" s="343">
        <f>GDAM!AW36</f>
        <v>0</v>
      </c>
      <c r="FL36" s="343">
        <f>GDAM!AX36</f>
        <v>0</v>
      </c>
      <c r="FM36" s="343">
        <f>GDAM!BC36</f>
        <v>0</v>
      </c>
      <c r="FN36" s="343">
        <f>GDAM!BD36</f>
        <v>0</v>
      </c>
      <c r="FO36" s="343">
        <f>GDAM!BI36</f>
        <v>0</v>
      </c>
      <c r="FP36" s="343">
        <f>GDAM!BJ36</f>
        <v>0</v>
      </c>
      <c r="FQ36" s="1">
        <f t="shared" si="0"/>
        <v>1277.7568840206184</v>
      </c>
      <c r="FR36" s="1">
        <f t="shared" si="1"/>
        <v>83.927222222222213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/>
      <c r="S37" s="74">
        <v>25</v>
      </c>
      <c r="T37" s="75"/>
      <c r="U37" s="74">
        <v>37</v>
      </c>
      <c r="V37" s="75"/>
      <c r="W37" s="273">
        <v>0.2</v>
      </c>
      <c r="X37" s="75"/>
      <c r="Y37" s="75">
        <v>0.23</v>
      </c>
      <c r="Z37" s="75"/>
      <c r="AA37" s="75">
        <v>0.35</v>
      </c>
      <c r="AB37" s="75"/>
      <c r="AC37" s="277">
        <v>7.4999999999999997E-3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8.3999999999999986</v>
      </c>
      <c r="AH37" s="74">
        <f>'OA&amp;GRIDCO'!AD37+'Day Ahead IEX PXIL'!T37+RTM!T37</f>
        <v>2.2222222222222223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10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138.13999999999999</v>
      </c>
      <c r="BD37" s="74">
        <f>'OA&amp;GRIDCO'!ER37+'Day Ahead IEX PXIL'!CB37+RTM!CB37</f>
        <v>34.534999999999997</v>
      </c>
      <c r="BE37" s="75">
        <f>'OA&amp;GRIDCO'!NY37+GDAM!U37</f>
        <v>0.72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PXIL'!GK37+RTM!FA37+'OA&amp;GRIDCO'!LC37</f>
        <v>2.06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5.15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14.2</v>
      </c>
      <c r="CZ37" s="74">
        <f>'OA&amp;GRIDCO'!IH37+'Day Ahead IEX PXIL'!EJ37+RTM!ED37</f>
        <v>3.55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9.2799999999999994</v>
      </c>
      <c r="DF37" s="74">
        <f>'Day Ahead IEX PXIL'!FD37+'OA&amp;GRIDCO'!KB37</f>
        <v>0</v>
      </c>
      <c r="DG37" s="74">
        <f>'OA&amp;GRIDCO'!JE37+'Day Ahead IEX PXIL'!EU37+RTM!EO37</f>
        <v>6.19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78.504999999999995</v>
      </c>
      <c r="DP37" s="74">
        <f>'OA&amp;GRIDCO'!LT37+'Day Ahead IEX PXIL'!HP37+RTM!IV37</f>
        <v>0</v>
      </c>
      <c r="DQ37" s="74">
        <f>RTM!HK37</f>
        <v>0.21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44.29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0.59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1.1299999999999999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0.73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0.22999999999999998</v>
      </c>
      <c r="FF37" s="74">
        <f>GDAM!AF37+'OA&amp;GRIDCO'!OR37</f>
        <v>0</v>
      </c>
      <c r="FG37" s="343">
        <f>GDAM!AK37</f>
        <v>0</v>
      </c>
      <c r="FH37" s="343">
        <f>GDAM!AL37</f>
        <v>0</v>
      </c>
      <c r="FI37" s="343">
        <f>GDAM!AQ37</f>
        <v>0</v>
      </c>
      <c r="FJ37" s="343">
        <f>GDAM!AR37</f>
        <v>0</v>
      </c>
      <c r="FK37" s="343">
        <f>GDAM!AW37</f>
        <v>0</v>
      </c>
      <c r="FL37" s="343">
        <f>GDAM!AX37</f>
        <v>0</v>
      </c>
      <c r="FM37" s="343">
        <f>GDAM!BC37</f>
        <v>0</v>
      </c>
      <c r="FN37" s="343">
        <f>GDAM!BD37</f>
        <v>0</v>
      </c>
      <c r="FO37" s="343">
        <f>GDAM!BI37</f>
        <v>0</v>
      </c>
      <c r="FP37" s="343">
        <f>GDAM!BJ37</f>
        <v>0</v>
      </c>
      <c r="FQ37" s="1">
        <f t="shared" si="0"/>
        <v>1256.8743840206184</v>
      </c>
      <c r="FR37" s="1">
        <f t="shared" si="1"/>
        <v>83.927222222222213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/>
      <c r="S38" s="74">
        <v>25</v>
      </c>
      <c r="T38" s="75"/>
      <c r="U38" s="74">
        <v>37</v>
      </c>
      <c r="V38" s="75"/>
      <c r="W38" s="273">
        <v>0.24</v>
      </c>
      <c r="X38" s="75"/>
      <c r="Y38" s="75">
        <v>0.32</v>
      </c>
      <c r="Z38" s="75"/>
      <c r="AA38" s="75">
        <v>0.48</v>
      </c>
      <c r="AB38" s="75"/>
      <c r="AC38" s="277">
        <v>1.2967499999999996E-2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8.3999999999999986</v>
      </c>
      <c r="AH38" s="74">
        <f>'OA&amp;GRIDCO'!AD38+'Day Ahead IEX PXIL'!T38+RTM!T38</f>
        <v>2.2222222222222223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10.31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10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138.13999999999999</v>
      </c>
      <c r="BD38" s="74">
        <f>'OA&amp;GRIDCO'!ER38+'Day Ahead IEX PXIL'!CB38+RTM!CB38</f>
        <v>34.534999999999997</v>
      </c>
      <c r="BE38" s="75">
        <f>'OA&amp;GRIDCO'!NY38+GDAM!U38</f>
        <v>1.19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PXIL'!GK38+RTM!FA38+'OA&amp;GRIDCO'!LC38</f>
        <v>2.06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5.15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14.2</v>
      </c>
      <c r="CZ38" s="74">
        <f>'OA&amp;GRIDCO'!IH38+'Day Ahead IEX PXIL'!EJ38+RTM!ED38</f>
        <v>3.55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9.2799999999999994</v>
      </c>
      <c r="DF38" s="74">
        <f>'Day Ahead IEX PXIL'!FD38+'OA&amp;GRIDCO'!KB38</f>
        <v>0</v>
      </c>
      <c r="DG38" s="74">
        <f>'OA&amp;GRIDCO'!JE38+'Day Ahead IEX PXIL'!EU38+RTM!EO38</f>
        <v>6.19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78.504999999999995</v>
      </c>
      <c r="DP38" s="74">
        <f>'OA&amp;GRIDCO'!LT38+'Day Ahead IEX PXIL'!HP38+RTM!IV38</f>
        <v>0</v>
      </c>
      <c r="DQ38" s="74">
        <f>RTM!HK38</f>
        <v>0.21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44.29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0.90000000000000013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1.1299999999999999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2.1399999999999997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0.34</v>
      </c>
      <c r="FF38" s="74">
        <f>GDAM!AF38+'OA&amp;GRIDCO'!OR38</f>
        <v>0</v>
      </c>
      <c r="FG38" s="343">
        <f>GDAM!AK38</f>
        <v>0</v>
      </c>
      <c r="FH38" s="343">
        <f>GDAM!AL38</f>
        <v>0</v>
      </c>
      <c r="FI38" s="343">
        <f>GDAM!AQ38</f>
        <v>0</v>
      </c>
      <c r="FJ38" s="343">
        <f>GDAM!AR38</f>
        <v>0</v>
      </c>
      <c r="FK38" s="343">
        <f>GDAM!AW38</f>
        <v>0</v>
      </c>
      <c r="FL38" s="343">
        <f>GDAM!AX38</f>
        <v>0</v>
      </c>
      <c r="FM38" s="343">
        <f>GDAM!BC38</f>
        <v>0</v>
      </c>
      <c r="FN38" s="343">
        <f>GDAM!BD38</f>
        <v>0</v>
      </c>
      <c r="FO38" s="343">
        <f>GDAM!BI38</f>
        <v>0</v>
      </c>
      <c r="FP38" s="343">
        <f>GDAM!BJ38</f>
        <v>0</v>
      </c>
      <c r="FQ38" s="1">
        <f t="shared" si="0"/>
        <v>1256.389851520619</v>
      </c>
      <c r="FR38" s="1">
        <f t="shared" si="1"/>
        <v>83.927222222222213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/>
      <c r="S39" s="74">
        <v>25</v>
      </c>
      <c r="T39" s="75"/>
      <c r="U39" s="74">
        <v>37</v>
      </c>
      <c r="V39" s="75"/>
      <c r="W39" s="273">
        <v>0.05</v>
      </c>
      <c r="X39" s="75"/>
      <c r="Y39" s="75">
        <v>0.44</v>
      </c>
      <c r="Z39" s="75"/>
      <c r="AA39" s="75">
        <v>0.67</v>
      </c>
      <c r="AB39" s="75"/>
      <c r="AC39" s="278">
        <v>1.6209374999999998E-2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7.7799999999999994</v>
      </c>
      <c r="AH39" s="74">
        <f>'OA&amp;GRIDCO'!AD39+'Day Ahead IEX PXIL'!T39+RTM!T39</f>
        <v>2.2222222222222223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10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138.13999999999999</v>
      </c>
      <c r="BD39" s="74">
        <f>'OA&amp;GRIDCO'!ER39+'Day Ahead IEX PXIL'!CB39+RTM!CB39</f>
        <v>34.534999999999997</v>
      </c>
      <c r="BE39" s="75">
        <f>'OA&amp;GRIDCO'!NY39+GDAM!U39</f>
        <v>1.75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PXIL'!GK39+RTM!FA39+'OA&amp;GRIDCO'!LC39</f>
        <v>2.06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5.15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14.2</v>
      </c>
      <c r="CZ39" s="74">
        <f>'OA&amp;GRIDCO'!IH39+'Day Ahead IEX PXIL'!EJ39+RTM!ED39</f>
        <v>3.55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9.2799999999999994</v>
      </c>
      <c r="DF39" s="74">
        <f>'Day Ahead IEX PXIL'!FD39+'OA&amp;GRIDCO'!KB39</f>
        <v>0</v>
      </c>
      <c r="DG39" s="74">
        <f>'OA&amp;GRIDCO'!JE39+'Day Ahead IEX PXIL'!EU39+RTM!EO39</f>
        <v>6.19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76.444999999999993</v>
      </c>
      <c r="DP39" s="74">
        <f>'OA&amp;GRIDCO'!LT39+'Day Ahead IEX PXIL'!HP39+RTM!IV39</f>
        <v>0</v>
      </c>
      <c r="DQ39" s="74">
        <f>RTM!HK39</f>
        <v>0.21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44.29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1.1399999999999999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1.1299999999999999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3.4399999999999995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0.5</v>
      </c>
      <c r="FF39" s="74">
        <f>GDAM!AF39+'OA&amp;GRIDCO'!OR39</f>
        <v>0</v>
      </c>
      <c r="FG39" s="343">
        <f>GDAM!AK39</f>
        <v>0</v>
      </c>
      <c r="FH39" s="343">
        <f>GDAM!AL39</f>
        <v>0</v>
      </c>
      <c r="FI39" s="343">
        <f>GDAM!AQ39</f>
        <v>0</v>
      </c>
      <c r="FJ39" s="343">
        <f>GDAM!AR39</f>
        <v>0</v>
      </c>
      <c r="FK39" s="343">
        <f>GDAM!AW39</f>
        <v>0</v>
      </c>
      <c r="FL39" s="343">
        <f>GDAM!AX39</f>
        <v>0</v>
      </c>
      <c r="FM39" s="343">
        <f>GDAM!BC39</f>
        <v>0</v>
      </c>
      <c r="FN39" s="343">
        <f>GDAM!BD39</f>
        <v>0</v>
      </c>
      <c r="FO39" s="343">
        <f>GDAM!BI39</f>
        <v>0</v>
      </c>
      <c r="FP39" s="343">
        <f>GDAM!BJ39</f>
        <v>0</v>
      </c>
      <c r="FQ39" s="1">
        <f t="shared" si="0"/>
        <v>1242.7930933956188</v>
      </c>
      <c r="FR39" s="1">
        <f t="shared" si="1"/>
        <v>83.927222222222213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/>
      <c r="S40" s="74">
        <v>25</v>
      </c>
      <c r="T40" s="75"/>
      <c r="U40" s="74">
        <v>37</v>
      </c>
      <c r="V40" s="75"/>
      <c r="W40" s="273">
        <v>0.14000000000000001</v>
      </c>
      <c r="X40" s="75"/>
      <c r="Y40" s="75">
        <v>0.55000000000000004</v>
      </c>
      <c r="Z40" s="75"/>
      <c r="AA40" s="75">
        <v>0.84</v>
      </c>
      <c r="AB40" s="75"/>
      <c r="AC40" s="278">
        <v>3.2418749999999996E-2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7.7799999999999994</v>
      </c>
      <c r="AH40" s="74">
        <f>'OA&amp;GRIDCO'!AD40+'Day Ahead IEX PXIL'!T40+RTM!T40</f>
        <v>2.2222222222222223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10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138.13999999999999</v>
      </c>
      <c r="BD40" s="74">
        <f>'OA&amp;GRIDCO'!ER40+'Day Ahead IEX PXIL'!CB40+RTM!CB40</f>
        <v>34.534999999999997</v>
      </c>
      <c r="BE40" s="75">
        <f>'OA&amp;GRIDCO'!NY40+GDAM!U40</f>
        <v>2.33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PXIL'!GK40+RTM!FA40+'OA&amp;GRIDCO'!LC40</f>
        <v>2.06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5.15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14.2</v>
      </c>
      <c r="CZ40" s="74">
        <f>'OA&amp;GRIDCO'!IH40+'Day Ahead IEX PXIL'!EJ40+RTM!ED40</f>
        <v>3.55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9.2799999999999994</v>
      </c>
      <c r="DF40" s="74">
        <f>'Day Ahead IEX PXIL'!FD40+'OA&amp;GRIDCO'!KB40</f>
        <v>0</v>
      </c>
      <c r="DG40" s="74">
        <f>'OA&amp;GRIDCO'!JE40+'Day Ahead IEX PXIL'!EU40+RTM!EO40</f>
        <v>6.19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76.444999999999993</v>
      </c>
      <c r="DP40" s="74">
        <f>'OA&amp;GRIDCO'!LT40+'Day Ahead IEX PXIL'!HP40+RTM!IV40</f>
        <v>0</v>
      </c>
      <c r="DQ40" s="74">
        <f>RTM!HK40</f>
        <v>0.21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44.29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1.46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1.1299999999999999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3.61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0.68</v>
      </c>
      <c r="FF40" s="74">
        <f>GDAM!AF40+'OA&amp;GRIDCO'!OR40</f>
        <v>0</v>
      </c>
      <c r="FG40" s="343">
        <f>GDAM!AK40</f>
        <v>0</v>
      </c>
      <c r="FH40" s="343">
        <f>GDAM!AL40</f>
        <v>0</v>
      </c>
      <c r="FI40" s="343">
        <f>GDAM!AQ40</f>
        <v>0</v>
      </c>
      <c r="FJ40" s="343">
        <f>GDAM!AR40</f>
        <v>0</v>
      </c>
      <c r="FK40" s="343">
        <f>GDAM!AW40</f>
        <v>0</v>
      </c>
      <c r="FL40" s="343">
        <f>GDAM!AX40</f>
        <v>0</v>
      </c>
      <c r="FM40" s="343">
        <f>GDAM!BC40</f>
        <v>0</v>
      </c>
      <c r="FN40" s="343">
        <f>GDAM!BD40</f>
        <v>0</v>
      </c>
      <c r="FO40" s="343">
        <f>GDAM!BI40</f>
        <v>0</v>
      </c>
      <c r="FP40" s="343">
        <f>GDAM!BJ40</f>
        <v>0</v>
      </c>
      <c r="FQ40" s="1">
        <f t="shared" si="0"/>
        <v>1244.4793027706185</v>
      </c>
      <c r="FR40" s="1">
        <f t="shared" si="1"/>
        <v>83.927222222222213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/>
      <c r="S41" s="74">
        <v>25</v>
      </c>
      <c r="T41" s="75"/>
      <c r="U41" s="74">
        <v>37</v>
      </c>
      <c r="V41" s="75"/>
      <c r="W41" s="273">
        <v>0.26</v>
      </c>
      <c r="X41" s="75"/>
      <c r="Y41" s="75">
        <v>0.7</v>
      </c>
      <c r="Z41" s="75"/>
      <c r="AA41" s="75">
        <v>1.06</v>
      </c>
      <c r="AB41" s="75"/>
      <c r="AC41" s="278">
        <v>4.8628124999999994E-2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7.7799999999999994</v>
      </c>
      <c r="AH41" s="74">
        <f>'OA&amp;GRIDCO'!AD41+'Day Ahead IEX PXIL'!T41+RTM!T41</f>
        <v>2.2222222222222223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30.93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10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138.13999999999999</v>
      </c>
      <c r="BD41" s="74">
        <f>'OA&amp;GRIDCO'!ER41+'Day Ahead IEX PXIL'!CB41+RTM!CB41</f>
        <v>34.534999999999997</v>
      </c>
      <c r="BE41" s="75">
        <f>'OA&amp;GRIDCO'!NY41+GDAM!U41</f>
        <v>2.87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5.15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5.15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14.2</v>
      </c>
      <c r="CZ41" s="74">
        <f>'OA&amp;GRIDCO'!IH41+'Day Ahead IEX PXIL'!EJ41+RTM!ED41</f>
        <v>3.55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9.2799999999999994</v>
      </c>
      <c r="DF41" s="74">
        <f>'Day Ahead IEX PXIL'!FD41+'OA&amp;GRIDCO'!KB41</f>
        <v>0</v>
      </c>
      <c r="DG41" s="74">
        <f>'OA&amp;GRIDCO'!JE41+'Day Ahead IEX PXIL'!EU41+RTM!EO41</f>
        <v>6.19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71.284999999999997</v>
      </c>
      <c r="DP41" s="74">
        <f>'OA&amp;GRIDCO'!LT41+'Day Ahead IEX PXIL'!HP41+RTM!IV41</f>
        <v>0</v>
      </c>
      <c r="DQ41" s="74">
        <f>RTM!HK41</f>
        <v>0.21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44.29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1.83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1.1299999999999999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3.17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0.73</v>
      </c>
      <c r="FF41" s="74">
        <f>GDAM!AF41+'OA&amp;GRIDCO'!OR41</f>
        <v>0</v>
      </c>
      <c r="FG41" s="343">
        <f>GDAM!AK41</f>
        <v>0</v>
      </c>
      <c r="FH41" s="343">
        <f>GDAM!AL41</f>
        <v>0</v>
      </c>
      <c r="FI41" s="343">
        <f>GDAM!AQ41</f>
        <v>0</v>
      </c>
      <c r="FJ41" s="343">
        <f>GDAM!AR41</f>
        <v>0</v>
      </c>
      <c r="FK41" s="343">
        <f>GDAM!AW41</f>
        <v>0</v>
      </c>
      <c r="FL41" s="343">
        <f>GDAM!AX41</f>
        <v>0</v>
      </c>
      <c r="FM41" s="343">
        <f>GDAM!BC41</f>
        <v>0</v>
      </c>
      <c r="FN41" s="343">
        <f>GDAM!BD41</f>
        <v>0</v>
      </c>
      <c r="FO41" s="343">
        <f>GDAM!BI41</f>
        <v>0</v>
      </c>
      <c r="FP41" s="343">
        <f>GDAM!BJ41</f>
        <v>0</v>
      </c>
      <c r="FQ41" s="1">
        <f t="shared" si="0"/>
        <v>1274.3855121456186</v>
      </c>
      <c r="FR41" s="1">
        <f t="shared" si="1"/>
        <v>83.927222222222213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/>
      <c r="S42" s="74">
        <v>25</v>
      </c>
      <c r="T42" s="75"/>
      <c r="U42" s="74">
        <v>37</v>
      </c>
      <c r="V42" s="75"/>
      <c r="W42" s="273">
        <v>0.49</v>
      </c>
      <c r="X42" s="75"/>
      <c r="Y42" s="75">
        <v>0.66</v>
      </c>
      <c r="Z42" s="75"/>
      <c r="AA42" s="75">
        <v>1</v>
      </c>
      <c r="AB42" s="75"/>
      <c r="AC42" s="278">
        <v>6.4837499999999992E-2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7.7799999999999994</v>
      </c>
      <c r="AH42" s="74">
        <f>'OA&amp;GRIDCO'!AD42+'Day Ahead IEX PXIL'!T42+RTM!T42</f>
        <v>2.2222222222222223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10.31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10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138.13999999999999</v>
      </c>
      <c r="BD42" s="74">
        <f>'OA&amp;GRIDCO'!ER42+'Day Ahead IEX PXIL'!CB42+RTM!CB42</f>
        <v>34.534999999999997</v>
      </c>
      <c r="BE42" s="75">
        <f>'OA&amp;GRIDCO'!NY42+GDAM!U42</f>
        <v>3.4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5.15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5.15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14.2</v>
      </c>
      <c r="CZ42" s="74">
        <f>'OA&amp;GRIDCO'!IH42+'Day Ahead IEX PXIL'!EJ42+RTM!ED42</f>
        <v>3.55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9.2799999999999994</v>
      </c>
      <c r="DF42" s="74">
        <f>'Day Ahead IEX PXIL'!FD42+'OA&amp;GRIDCO'!KB42</f>
        <v>0</v>
      </c>
      <c r="DG42" s="74">
        <f>'OA&amp;GRIDCO'!JE42+'Day Ahead IEX PXIL'!EU42+RTM!EO42</f>
        <v>6.19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66.135000000000005</v>
      </c>
      <c r="DP42" s="74">
        <f>'OA&amp;GRIDCO'!LT42+'Day Ahead IEX PXIL'!HP42+RTM!IV42</f>
        <v>0</v>
      </c>
      <c r="DQ42" s="74">
        <f>RTM!HK42</f>
        <v>0.21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44.29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2.0699999999999998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0.1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1.1299999999999999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4.91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0.89999999999999991</v>
      </c>
      <c r="FF42" s="74">
        <f>GDAM!AF42+'OA&amp;GRIDCO'!OR42</f>
        <v>0</v>
      </c>
      <c r="FG42" s="343">
        <f>GDAM!AK42</f>
        <v>0</v>
      </c>
      <c r="FH42" s="343">
        <f>GDAM!AL42</f>
        <v>0</v>
      </c>
      <c r="FI42" s="343">
        <f>GDAM!AQ42</f>
        <v>0</v>
      </c>
      <c r="FJ42" s="343">
        <f>GDAM!AR42</f>
        <v>0</v>
      </c>
      <c r="FK42" s="343">
        <f>GDAM!AW42</f>
        <v>0</v>
      </c>
      <c r="FL42" s="343">
        <f>GDAM!AX42</f>
        <v>0</v>
      </c>
      <c r="FM42" s="343">
        <f>GDAM!BC42</f>
        <v>0</v>
      </c>
      <c r="FN42" s="343">
        <f>GDAM!BD42</f>
        <v>0</v>
      </c>
      <c r="FO42" s="343">
        <f>GDAM!BI42</f>
        <v>0</v>
      </c>
      <c r="FP42" s="343">
        <f>GDAM!BJ42</f>
        <v>0</v>
      </c>
      <c r="FQ42" s="1">
        <f t="shared" si="0"/>
        <v>1251.5617215206184</v>
      </c>
      <c r="FR42" s="1">
        <f t="shared" si="1"/>
        <v>83.927222222222213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/>
      <c r="S43" s="74">
        <v>25</v>
      </c>
      <c r="T43" s="75"/>
      <c r="U43" s="74">
        <v>37</v>
      </c>
      <c r="V43" s="75"/>
      <c r="W43" s="273">
        <v>0.52</v>
      </c>
      <c r="X43" s="75"/>
      <c r="Y43" s="75">
        <v>0.89</v>
      </c>
      <c r="Z43" s="75"/>
      <c r="AA43" s="75">
        <v>1.35</v>
      </c>
      <c r="AB43" s="75"/>
      <c r="AC43" s="278">
        <v>0.11346562499999999</v>
      </c>
      <c r="AD43" s="75"/>
      <c r="AE43" s="4">
        <f>'OA&amp;GRIDCO'!W43+'Day Ahead IEX PXIL'!M43+RTM!M43</f>
        <v>24.740000000000002</v>
      </c>
      <c r="AF43" s="4">
        <f>'OA&amp;GRIDCO'!X43+'Day Ahead IEX PXIL'!N43+RTM!N43</f>
        <v>20.62</v>
      </c>
      <c r="AG43" s="74">
        <f>'OA&amp;GRIDCO'!AC43+'Day Ahead IEX PXIL'!S43+RTM!S43</f>
        <v>7.7799999999999994</v>
      </c>
      <c r="AH43" s="74">
        <f>'OA&amp;GRIDCO'!AD43+'Day Ahead IEX PXIL'!T43+RTM!T43</f>
        <v>2.2222222222222223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11.03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138.13999999999999</v>
      </c>
      <c r="BD43" s="74">
        <f>'OA&amp;GRIDCO'!ER43+'Day Ahead IEX PXIL'!CB43+RTM!CB43</f>
        <v>34.534999999999997</v>
      </c>
      <c r="BE43" s="75">
        <f>'OA&amp;GRIDCO'!NY43+GDAM!U43</f>
        <v>2.17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5.15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5.15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14.2</v>
      </c>
      <c r="CZ43" s="74">
        <f>'OA&amp;GRIDCO'!IH43+'Day Ahead IEX PXIL'!EJ43+RTM!ED43</f>
        <v>3.55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9.2799999999999994</v>
      </c>
      <c r="DF43" s="74">
        <f>'Day Ahead IEX PXIL'!FD43+'OA&amp;GRIDCO'!KB43</f>
        <v>0</v>
      </c>
      <c r="DG43" s="74">
        <f>'OA&amp;GRIDCO'!JE43+'Day Ahead IEX PXIL'!EU43+RTM!EO43</f>
        <v>6.19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0.21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44.29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2.25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0.1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3.09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7.45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0.89999999999999991</v>
      </c>
      <c r="FF43" s="74">
        <f>GDAM!AF43+'OA&amp;GRIDCO'!OR43</f>
        <v>0</v>
      </c>
      <c r="FG43" s="343">
        <f>GDAM!AK43</f>
        <v>0</v>
      </c>
      <c r="FH43" s="343">
        <f>GDAM!AL43</f>
        <v>0</v>
      </c>
      <c r="FI43" s="343">
        <f>GDAM!AQ43</f>
        <v>0</v>
      </c>
      <c r="FJ43" s="343">
        <f>GDAM!AR43</f>
        <v>0</v>
      </c>
      <c r="FK43" s="343">
        <f>GDAM!AW43</f>
        <v>0</v>
      </c>
      <c r="FL43" s="343">
        <f>GDAM!AX43</f>
        <v>0</v>
      </c>
      <c r="FM43" s="343">
        <f>GDAM!BC43</f>
        <v>0</v>
      </c>
      <c r="FN43" s="343">
        <f>GDAM!BD43</f>
        <v>0</v>
      </c>
      <c r="FO43" s="343">
        <f>GDAM!BI43</f>
        <v>0</v>
      </c>
      <c r="FP43" s="343">
        <f>GDAM!BJ43</f>
        <v>0</v>
      </c>
      <c r="FQ43" s="1">
        <f t="shared" si="0"/>
        <v>1196.0573496456186</v>
      </c>
      <c r="FR43" s="1">
        <f t="shared" si="1"/>
        <v>84.957222222222214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/>
      <c r="S44" s="74">
        <v>25</v>
      </c>
      <c r="T44" s="75"/>
      <c r="U44" s="74">
        <v>37</v>
      </c>
      <c r="V44" s="75"/>
      <c r="W44" s="273">
        <v>1.51</v>
      </c>
      <c r="X44" s="75"/>
      <c r="Y44" s="75">
        <v>0.9</v>
      </c>
      <c r="Z44" s="75"/>
      <c r="AA44" s="75">
        <v>1.37</v>
      </c>
      <c r="AB44" s="75"/>
      <c r="AC44" s="278">
        <v>0.17830312500000001</v>
      </c>
      <c r="AD44" s="75"/>
      <c r="AE44" s="4">
        <f>'OA&amp;GRIDCO'!W44+'Day Ahead IEX PXIL'!M44+RTM!M44</f>
        <v>24.740000000000002</v>
      </c>
      <c r="AF44" s="4">
        <f>'OA&amp;GRIDCO'!X44+'Day Ahead IEX PXIL'!N44+RTM!N44</f>
        <v>20.62</v>
      </c>
      <c r="AG44" s="74">
        <f>'OA&amp;GRIDCO'!AC44+'Day Ahead IEX PXIL'!S44+RTM!S44</f>
        <v>7.7799999999999994</v>
      </c>
      <c r="AH44" s="74">
        <f>'OA&amp;GRIDCO'!AD44+'Day Ahead IEX PXIL'!T44+RTM!T44</f>
        <v>2.2222222222222223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11.03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138.13999999999999</v>
      </c>
      <c r="BD44" s="74">
        <f>'OA&amp;GRIDCO'!ER44+'Day Ahead IEX PXIL'!CB44+RTM!CB44</f>
        <v>34.534999999999997</v>
      </c>
      <c r="BE44" s="75">
        <f>'OA&amp;GRIDCO'!NY44+GDAM!U44</f>
        <v>3.3400000000000003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5.15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5.15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14.2</v>
      </c>
      <c r="CZ44" s="74">
        <f>'OA&amp;GRIDCO'!IH44+'Day Ahead IEX PXIL'!EJ44+RTM!ED44</f>
        <v>3.55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9.2799999999999994</v>
      </c>
      <c r="DF44" s="74">
        <f>'Day Ahead IEX PXIL'!FD44+'OA&amp;GRIDCO'!KB44</f>
        <v>0</v>
      </c>
      <c r="DG44" s="74">
        <f>'OA&amp;GRIDCO'!JE44+'Day Ahead IEX PXIL'!EU44+RTM!EO44</f>
        <v>6.19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0.21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44.29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0.1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3.09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7.85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1.04</v>
      </c>
      <c r="FF44" s="74">
        <f>GDAM!AF44+'OA&amp;GRIDCO'!OR44</f>
        <v>0</v>
      </c>
      <c r="FG44" s="343">
        <f>GDAM!AK44</f>
        <v>0</v>
      </c>
      <c r="FH44" s="343">
        <f>GDAM!AL44</f>
        <v>0</v>
      </c>
      <c r="FI44" s="343">
        <f>GDAM!AQ44</f>
        <v>0</v>
      </c>
      <c r="FJ44" s="343">
        <f>GDAM!AR44</f>
        <v>0</v>
      </c>
      <c r="FK44" s="343">
        <f>GDAM!AW44</f>
        <v>0</v>
      </c>
      <c r="FL44" s="343">
        <f>GDAM!AX44</f>
        <v>0</v>
      </c>
      <c r="FM44" s="343">
        <f>GDAM!BC44</f>
        <v>0</v>
      </c>
      <c r="FN44" s="343">
        <f>GDAM!BD44</f>
        <v>0</v>
      </c>
      <c r="FO44" s="343">
        <f>GDAM!BI44</f>
        <v>0</v>
      </c>
      <c r="FP44" s="343">
        <f>GDAM!BJ44</f>
        <v>0</v>
      </c>
      <c r="FQ44" s="1">
        <f t="shared" si="0"/>
        <v>1193.3591871456183</v>
      </c>
      <c r="FR44" s="1">
        <f t="shared" si="1"/>
        <v>84.957222222222214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/>
      <c r="S45" s="74">
        <v>25</v>
      </c>
      <c r="T45" s="75"/>
      <c r="U45" s="74">
        <v>37</v>
      </c>
      <c r="V45" s="75"/>
      <c r="W45" s="273">
        <v>1.98</v>
      </c>
      <c r="X45" s="75"/>
      <c r="Y45" s="75">
        <v>0.84</v>
      </c>
      <c r="Z45" s="75"/>
      <c r="AA45" s="75">
        <v>1.28</v>
      </c>
      <c r="AB45" s="75"/>
      <c r="AC45" s="278">
        <v>0.34632536313375001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7.7799999999999994</v>
      </c>
      <c r="AH45" s="74">
        <f>'OA&amp;GRIDCO'!AD45+'Day Ahead IEX PXIL'!T45+RTM!T45</f>
        <v>2.2222222222222223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11.03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138.13999999999999</v>
      </c>
      <c r="BD45" s="74">
        <f>'OA&amp;GRIDCO'!ER45+'Day Ahead IEX PXIL'!CB45+RTM!CB45</f>
        <v>34.534999999999997</v>
      </c>
      <c r="BE45" s="75">
        <f>'OA&amp;GRIDCO'!NY45+GDAM!U45</f>
        <v>3.0200000000000005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5.15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5.15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14.2</v>
      </c>
      <c r="CZ45" s="74">
        <f>'OA&amp;GRIDCO'!IH45+'Day Ahead IEX PXIL'!EJ45+RTM!ED45</f>
        <v>3.55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9.2799999999999994</v>
      </c>
      <c r="DF45" s="74">
        <f>'Day Ahead IEX PXIL'!FD45+'OA&amp;GRIDCO'!KB45</f>
        <v>0</v>
      </c>
      <c r="DG45" s="74">
        <f>'OA&amp;GRIDCO'!JE45+'Day Ahead IEX PXIL'!EU45+RTM!EO45</f>
        <v>6.19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0.21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44.29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2.97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0.31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4.12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8.58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1.27</v>
      </c>
      <c r="FF45" s="74">
        <f>GDAM!AF45+'OA&amp;GRIDCO'!OR45</f>
        <v>0</v>
      </c>
      <c r="FG45" s="343">
        <f>GDAM!AK45</f>
        <v>0</v>
      </c>
      <c r="FH45" s="343">
        <f>GDAM!AL45</f>
        <v>0</v>
      </c>
      <c r="FI45" s="343">
        <f>GDAM!AQ45</f>
        <v>0</v>
      </c>
      <c r="FJ45" s="343">
        <f>GDAM!AR45</f>
        <v>0</v>
      </c>
      <c r="FK45" s="343">
        <f>GDAM!AW45</f>
        <v>0</v>
      </c>
      <c r="FL45" s="343">
        <f>GDAM!AX45</f>
        <v>0</v>
      </c>
      <c r="FM45" s="343">
        <f>GDAM!BC45</f>
        <v>0</v>
      </c>
      <c r="FN45" s="343">
        <f>GDAM!BD45</f>
        <v>0</v>
      </c>
      <c r="FO45" s="343">
        <f>GDAM!BI45</f>
        <v>0</v>
      </c>
      <c r="FP45" s="343">
        <f>GDAM!BJ45</f>
        <v>0</v>
      </c>
      <c r="FQ45" s="1">
        <f t="shared" si="0"/>
        <v>1186.3142093837521</v>
      </c>
      <c r="FR45" s="1">
        <f t="shared" si="1"/>
        <v>84.957222222222214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/>
      <c r="S46" s="74">
        <v>25</v>
      </c>
      <c r="T46" s="75"/>
      <c r="U46" s="74">
        <v>37</v>
      </c>
      <c r="V46" s="75"/>
      <c r="W46" s="273">
        <v>2.67</v>
      </c>
      <c r="X46" s="75"/>
      <c r="Y46" s="75">
        <v>1.38</v>
      </c>
      <c r="Z46" s="75"/>
      <c r="AA46" s="75">
        <v>2.1</v>
      </c>
      <c r="AB46" s="75"/>
      <c r="AC46" s="278">
        <v>0.49385996782872743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7.7799999999999994</v>
      </c>
      <c r="AH46" s="74">
        <f>'OA&amp;GRIDCO'!AD46+'Day Ahead IEX PXIL'!T46+RTM!T46</f>
        <v>2.2222222222222223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11.03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138.13999999999999</v>
      </c>
      <c r="BD46" s="74">
        <f>'OA&amp;GRIDCO'!ER46+'Day Ahead IEX PXIL'!CB46+RTM!CB46</f>
        <v>34.534999999999997</v>
      </c>
      <c r="BE46" s="75">
        <f>'OA&amp;GRIDCO'!NY46+GDAM!U46</f>
        <v>2.77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5.15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5.15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370</v>
      </c>
      <c r="CX46" s="74">
        <f>'OA&amp;GRIDCO'!HV46+'Day Ahead IEX PXIL'!ED46+RTM!DX46</f>
        <v>0</v>
      </c>
      <c r="CY46" s="74">
        <f>'OA&amp;GRIDCO'!IG46+'Day Ahead IEX PXIL'!EI46+RTM!EC46</f>
        <v>14.2</v>
      </c>
      <c r="CZ46" s="74">
        <f>'OA&amp;GRIDCO'!IH46+'Day Ahead IEX PXIL'!EJ46+RTM!ED46</f>
        <v>3.55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9.2799999999999994</v>
      </c>
      <c r="DF46" s="74">
        <f>'Day Ahead IEX PXIL'!FD46+'OA&amp;GRIDCO'!KB46</f>
        <v>0</v>
      </c>
      <c r="DG46" s="74">
        <f>'OA&amp;GRIDCO'!JE46+'Day Ahead IEX PXIL'!EU46+RTM!EO46</f>
        <v>6.19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0.21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44.29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3.37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0.41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4.12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10.42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1.51</v>
      </c>
      <c r="FF46" s="74">
        <f>GDAM!AF46+'OA&amp;GRIDCO'!OR46</f>
        <v>0</v>
      </c>
      <c r="FG46" s="343">
        <f>GDAM!AK46</f>
        <v>0</v>
      </c>
      <c r="FH46" s="343">
        <f>GDAM!AL46</f>
        <v>0</v>
      </c>
      <c r="FI46" s="343">
        <f>GDAM!AQ46</f>
        <v>0</v>
      </c>
      <c r="FJ46" s="343">
        <f>GDAM!AR46</f>
        <v>0</v>
      </c>
      <c r="FK46" s="343">
        <f>GDAM!AW46</f>
        <v>0</v>
      </c>
      <c r="FL46" s="343">
        <f>GDAM!AX46</f>
        <v>0</v>
      </c>
      <c r="FM46" s="343">
        <f>GDAM!BC46</f>
        <v>0</v>
      </c>
      <c r="FN46" s="343">
        <f>GDAM!BD46</f>
        <v>0</v>
      </c>
      <c r="FO46" s="343">
        <f>GDAM!BI46</f>
        <v>0</v>
      </c>
      <c r="FP46" s="343">
        <f>GDAM!BJ46</f>
        <v>0</v>
      </c>
      <c r="FQ46" s="1">
        <f t="shared" si="0"/>
        <v>1142.1942439884472</v>
      </c>
      <c r="FR46" s="1">
        <f t="shared" si="1"/>
        <v>82.957222222222214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5</v>
      </c>
      <c r="R47" s="75"/>
      <c r="S47" s="74">
        <v>25</v>
      </c>
      <c r="T47" s="75"/>
      <c r="U47" s="74">
        <v>37</v>
      </c>
      <c r="V47" s="75"/>
      <c r="W47" s="273">
        <v>2.66</v>
      </c>
      <c r="X47" s="75"/>
      <c r="Y47" s="75">
        <v>1.07</v>
      </c>
      <c r="Z47" s="75"/>
      <c r="AA47" s="75">
        <v>1.63</v>
      </c>
      <c r="AB47" s="75"/>
      <c r="AC47" s="278">
        <v>0.55758383464533734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8.3999999999999986</v>
      </c>
      <c r="AH47" s="4">
        <f>'OA&amp;GRIDCO'!AD47+'Day Ahead IEX PXIL'!T47+RTM!T47</f>
        <v>2.2222222222222223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277.27738402061857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11.03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138.13999999999999</v>
      </c>
      <c r="BD47" s="4">
        <f>'OA&amp;GRIDCO'!ER47+'Day Ahead IEX PXIL'!CB47+RTM!CB47</f>
        <v>34.534999999999997</v>
      </c>
      <c r="BE47" s="75">
        <f>'OA&amp;GRIDCO'!NY47+GDAM!U47</f>
        <v>2.9299999999999997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85.57</v>
      </c>
      <c r="BT47" s="4">
        <f>'OA&amp;GRIDCO'!JV47+'Day Ahead IEX PXIL'!FB47+RTM!EV47</f>
        <v>11</v>
      </c>
      <c r="BU47" s="9">
        <f>'OA&amp;GRIDCO'!GG47+RTM!G47</f>
        <v>5.15</v>
      </c>
      <c r="BV47" s="9">
        <f>'OA&amp;GRIDCO'!GH47</f>
        <v>0</v>
      </c>
      <c r="BW47" s="4">
        <f>'OA&amp;GRIDCO'!HA47+'Day Ahead IEX PXIL'!DK47+RTM!DE47</f>
        <v>16.399999999999999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2.06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340</v>
      </c>
      <c r="CX47" s="4">
        <f>'OA&amp;GRIDCO'!HV47+'Day Ahead IEX PXIL'!ED47+RTM!DX47</f>
        <v>0</v>
      </c>
      <c r="CY47" s="4">
        <f>'OA&amp;GRIDCO'!IG47+'Day Ahead IEX PXIL'!EI47+RTM!EC47</f>
        <v>14.2</v>
      </c>
      <c r="CZ47" s="4">
        <f>'OA&amp;GRIDCO'!IH47+'Day Ahead IEX PXIL'!EJ47+RTM!ED47</f>
        <v>3.55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9.2799999999999994</v>
      </c>
      <c r="DF47" s="4">
        <f>'Day Ahead IEX PXIL'!FD47+'OA&amp;GRIDCO'!KB47</f>
        <v>0</v>
      </c>
      <c r="DG47" s="4">
        <f>'OA&amp;GRIDCO'!JE47+'Day Ahead IEX PXIL'!EU47+RTM!EO47</f>
        <v>6.19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0.21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44.29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3.6400000000000006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0.52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4.12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9.8800000000000008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1.81</v>
      </c>
      <c r="FF47" s="74">
        <f>GDAM!AF47+'OA&amp;GRIDCO'!OR47</f>
        <v>0</v>
      </c>
      <c r="FG47" s="343">
        <f>GDAM!AK47</f>
        <v>0</v>
      </c>
      <c r="FH47" s="343">
        <f>GDAM!AL47</f>
        <v>0</v>
      </c>
      <c r="FI47" s="343">
        <f>GDAM!AQ47</f>
        <v>0</v>
      </c>
      <c r="FJ47" s="343">
        <f>GDAM!AR47</f>
        <v>0</v>
      </c>
      <c r="FK47" s="343">
        <f>GDAM!AW47</f>
        <v>0</v>
      </c>
      <c r="FL47" s="343">
        <f>GDAM!AX47</f>
        <v>0</v>
      </c>
      <c r="FM47" s="343">
        <f>GDAM!BC47</f>
        <v>0</v>
      </c>
      <c r="FN47" s="343">
        <f>GDAM!BD47</f>
        <v>0</v>
      </c>
      <c r="FO47" s="343">
        <f>GDAM!BI47</f>
        <v>0</v>
      </c>
      <c r="FP47" s="343">
        <f>GDAM!BJ47</f>
        <v>0</v>
      </c>
      <c r="FQ47" s="1">
        <f t="shared" si="0"/>
        <v>1046.6179678552639</v>
      </c>
      <c r="FR47" s="1">
        <f t="shared" si="1"/>
        <v>82.957222222222214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/>
      <c r="S48" s="74">
        <v>25</v>
      </c>
      <c r="T48" s="75"/>
      <c r="U48" s="74">
        <v>37</v>
      </c>
      <c r="V48" s="75"/>
      <c r="W48" s="273">
        <v>2.59</v>
      </c>
      <c r="X48" s="75"/>
      <c r="Y48" s="75">
        <v>0.45</v>
      </c>
      <c r="Z48" s="75"/>
      <c r="AA48" s="75">
        <v>0.69</v>
      </c>
      <c r="AB48" s="75"/>
      <c r="AC48" s="278">
        <v>1.0103419083773515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8.3999999999999986</v>
      </c>
      <c r="AH48" s="4">
        <f>'OA&amp;GRIDCO'!AD48+'Day Ahead IEX PXIL'!T48+RTM!T48</f>
        <v>2.2222222222222223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10.31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224.77738402061857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11.03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138.13999999999999</v>
      </c>
      <c r="BD48" s="4">
        <f>'OA&amp;GRIDCO'!ER48+'Day Ahead IEX PXIL'!CB48+RTM!CB48</f>
        <v>34.534999999999997</v>
      </c>
      <c r="BE48" s="75">
        <f>'OA&amp;GRIDCO'!NY48+GDAM!U48</f>
        <v>3.13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5.15</v>
      </c>
      <c r="BV48" s="9">
        <f>'OA&amp;GRIDCO'!GH48</f>
        <v>0</v>
      </c>
      <c r="BW48" s="4">
        <f>'OA&amp;GRIDCO'!HA48+'Day Ahead IEX PXIL'!DK48+RTM!DE48</f>
        <v>16.399999999999999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2.06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310</v>
      </c>
      <c r="CX48" s="4">
        <f>'OA&amp;GRIDCO'!HV48+'Day Ahead IEX PXIL'!ED48+RTM!DX48</f>
        <v>0</v>
      </c>
      <c r="CY48" s="4">
        <f>'OA&amp;GRIDCO'!IG48+'Day Ahead IEX PXIL'!EI48+RTM!EC48</f>
        <v>14.2</v>
      </c>
      <c r="CZ48" s="4">
        <f>'OA&amp;GRIDCO'!IH48+'Day Ahead IEX PXIL'!EJ48+RTM!ED48</f>
        <v>3.55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9.2799999999999994</v>
      </c>
      <c r="DF48" s="4">
        <f>'Day Ahead IEX PXIL'!FD48+'OA&amp;GRIDCO'!KB48</f>
        <v>0</v>
      </c>
      <c r="DG48" s="4">
        <f>'OA&amp;GRIDCO'!JE48+'Day Ahead IEX PXIL'!EU48+RTM!EO48</f>
        <v>6.19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0.21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44.29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3.81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0.62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4.12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7.54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1.8499999999999999</v>
      </c>
      <c r="FF48" s="74">
        <f>GDAM!AF48+'OA&amp;GRIDCO'!OR48</f>
        <v>0</v>
      </c>
      <c r="FG48" s="343">
        <f>GDAM!AK48</f>
        <v>0</v>
      </c>
      <c r="FH48" s="343">
        <f>GDAM!AL48</f>
        <v>0</v>
      </c>
      <c r="FI48" s="343">
        <f>GDAM!AQ48</f>
        <v>0</v>
      </c>
      <c r="FJ48" s="343">
        <f>GDAM!AR48</f>
        <v>0</v>
      </c>
      <c r="FK48" s="343">
        <f>GDAM!AW48</f>
        <v>0</v>
      </c>
      <c r="FL48" s="343">
        <f>GDAM!AX48</f>
        <v>0</v>
      </c>
      <c r="FM48" s="343">
        <f>GDAM!BC48</f>
        <v>0</v>
      </c>
      <c r="FN48" s="343">
        <f>GDAM!BD48</f>
        <v>0</v>
      </c>
      <c r="FO48" s="343">
        <f>GDAM!BI48</f>
        <v>0</v>
      </c>
      <c r="FP48" s="343">
        <f>GDAM!BJ48</f>
        <v>0</v>
      </c>
      <c r="FQ48" s="1">
        <f t="shared" si="0"/>
        <v>955.98072592899575</v>
      </c>
      <c r="FR48" s="1">
        <f t="shared" si="1"/>
        <v>82.957222222222214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/>
      <c r="S49" s="74">
        <v>25</v>
      </c>
      <c r="T49" s="75"/>
      <c r="U49" s="74">
        <v>37</v>
      </c>
      <c r="V49" s="75"/>
      <c r="W49" s="273">
        <v>1.45</v>
      </c>
      <c r="X49" s="75"/>
      <c r="Y49" s="75">
        <v>0.4</v>
      </c>
      <c r="Z49" s="75"/>
      <c r="AA49" s="75">
        <v>0.61</v>
      </c>
      <c r="AB49" s="75"/>
      <c r="AC49" s="278">
        <v>1.0538334474796875</v>
      </c>
      <c r="AD49" s="75"/>
      <c r="AE49" s="4">
        <f>'OA&amp;GRIDCO'!W49+'Day Ahead IEX PXIL'!M49+RTM!M49</f>
        <v>29.9</v>
      </c>
      <c r="AF49" s="4">
        <f>'OA&amp;GRIDCO'!X49+'Day Ahead IEX PXIL'!N49+RTM!N49</f>
        <v>20.62</v>
      </c>
      <c r="AG49" s="4">
        <f>'OA&amp;GRIDCO'!AC49+'Day Ahead IEX PXIL'!S49+RTM!S49</f>
        <v>8.3999999999999986</v>
      </c>
      <c r="AH49" s="4">
        <f>'OA&amp;GRIDCO'!AD49+'Day Ahead IEX PXIL'!T49+RTM!T49</f>
        <v>2.2222222222222223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138.13999999999999</v>
      </c>
      <c r="BD49" s="4">
        <f>'OA&amp;GRIDCO'!ER49+'Day Ahead IEX PXIL'!CB49+RTM!CB49</f>
        <v>34.534999999999997</v>
      </c>
      <c r="BE49" s="75">
        <f>'OA&amp;GRIDCO'!NY49+GDAM!U49</f>
        <v>3.82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16.399999999999999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2.06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14.2</v>
      </c>
      <c r="CZ49" s="4">
        <f>'OA&amp;GRIDCO'!IH49+'Day Ahead IEX PXIL'!EJ49+RTM!ED49</f>
        <v>3.55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9.7899999999999991</v>
      </c>
      <c r="DF49" s="4">
        <f>'Day Ahead IEX PXIL'!FD49+'OA&amp;GRIDCO'!KB49</f>
        <v>0</v>
      </c>
      <c r="DG49" s="4">
        <f>'OA&amp;GRIDCO'!JE49+'Day Ahead IEX PXIL'!EU49+RTM!EO49</f>
        <v>6.19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0.21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44.29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4.13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0.72</v>
      </c>
      <c r="EH49" s="74">
        <f>'OA&amp;GRIDCO'!MX49+'Day Ahead IEX PXIL'!IN49+RTM!IJ49+GDAM!H49</f>
        <v>0</v>
      </c>
      <c r="EI49" s="74">
        <f>'Day Ahead IEX PXIL'!IQ49+RTM!IM49+'OA&amp;GRIDCO'!NA49</f>
        <v>6.66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4.12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8.6499999999999986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1.9</v>
      </c>
      <c r="FF49" s="74">
        <f>GDAM!AF49+'OA&amp;GRIDCO'!OR49</f>
        <v>0</v>
      </c>
      <c r="FG49" s="343">
        <f>GDAM!AK49</f>
        <v>0</v>
      </c>
      <c r="FH49" s="343">
        <f>GDAM!AL49</f>
        <v>0</v>
      </c>
      <c r="FI49" s="343">
        <f>GDAM!AQ49</f>
        <v>0</v>
      </c>
      <c r="FJ49" s="343">
        <f>GDAM!AR49</f>
        <v>0</v>
      </c>
      <c r="FK49" s="343">
        <f>GDAM!AW49</f>
        <v>0</v>
      </c>
      <c r="FL49" s="343">
        <f>GDAM!AX49</f>
        <v>0</v>
      </c>
      <c r="FM49" s="343">
        <f>GDAM!BC49</f>
        <v>0</v>
      </c>
      <c r="FN49" s="343">
        <f>GDAM!BD49</f>
        <v>0</v>
      </c>
      <c r="FO49" s="343">
        <f>GDAM!BI49</f>
        <v>0</v>
      </c>
      <c r="FP49" s="343">
        <f>GDAM!BJ49</f>
        <v>0</v>
      </c>
      <c r="FQ49" s="1">
        <f t="shared" si="0"/>
        <v>876.72683344747975</v>
      </c>
      <c r="FR49" s="1">
        <f t="shared" si="1"/>
        <v>86.047222222222217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/>
      <c r="S50" s="74">
        <v>25</v>
      </c>
      <c r="T50" s="75"/>
      <c r="U50" s="74">
        <v>37</v>
      </c>
      <c r="V50" s="75"/>
      <c r="W50" s="273">
        <v>1.64</v>
      </c>
      <c r="X50" s="75"/>
      <c r="Y50" s="75">
        <v>0.2</v>
      </c>
      <c r="Z50" s="75"/>
      <c r="AA50" s="75">
        <v>0.3</v>
      </c>
      <c r="AB50" s="75"/>
      <c r="AC50" s="278">
        <v>1.1040159925977682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8.3999999999999986</v>
      </c>
      <c r="AH50" s="4">
        <f>'OA&amp;GRIDCO'!AD50+'Day Ahead IEX PXIL'!T50+RTM!T50</f>
        <v>2.2222222222222223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138.13999999999999</v>
      </c>
      <c r="BD50" s="4">
        <f>'OA&amp;GRIDCO'!ER50+'Day Ahead IEX PXIL'!CB50+RTM!CB50</f>
        <v>34.534999999999997</v>
      </c>
      <c r="BE50" s="75">
        <f>'OA&amp;GRIDCO'!NY50+GDAM!U50</f>
        <v>5.7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16.399999999999999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2.06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14.2</v>
      </c>
      <c r="CZ50" s="4">
        <f>'OA&amp;GRIDCO'!IH50+'Day Ahead IEX PXIL'!EJ50+RTM!ED50</f>
        <v>3.55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9.7899999999999991</v>
      </c>
      <c r="DF50" s="4">
        <f>'Day Ahead IEX PXIL'!FD50+'OA&amp;GRIDCO'!KB50</f>
        <v>0</v>
      </c>
      <c r="DG50" s="4">
        <f>'OA&amp;GRIDCO'!JE50+'Day Ahead IEX PXIL'!EU50+RTM!EO50</f>
        <v>6.19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0.21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44.29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4.4000000000000004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0.82</v>
      </c>
      <c r="EH50" s="74">
        <f>'OA&amp;GRIDCO'!MX50+'Day Ahead IEX PXIL'!IN50+RTM!IJ50+GDAM!H50</f>
        <v>0</v>
      </c>
      <c r="EI50" s="74">
        <f>'Day Ahead IEX PXIL'!IQ50+RTM!IM50+'OA&amp;GRIDCO'!NA50</f>
        <v>6.66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4.12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9.44</v>
      </c>
      <c r="EZ50" s="74">
        <f>GDAM!T50+'OA&amp;GRIDCO'!NZ50+RTM!JP50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1.8599999999999999</v>
      </c>
      <c r="FF50" s="74">
        <f>GDAM!AF50+'OA&amp;GRIDCO'!OR50</f>
        <v>0</v>
      </c>
      <c r="FG50" s="343">
        <f>GDAM!AK50</f>
        <v>0</v>
      </c>
      <c r="FH50" s="343">
        <f>GDAM!AL50</f>
        <v>0</v>
      </c>
      <c r="FI50" s="343">
        <f>GDAM!AQ50</f>
        <v>0</v>
      </c>
      <c r="FJ50" s="343">
        <f>GDAM!AR50</f>
        <v>0</v>
      </c>
      <c r="FK50" s="343">
        <f>GDAM!AW50</f>
        <v>0</v>
      </c>
      <c r="FL50" s="343">
        <f>GDAM!AX50</f>
        <v>0</v>
      </c>
      <c r="FM50" s="343">
        <f>GDAM!BC50</f>
        <v>0</v>
      </c>
      <c r="FN50" s="343">
        <f>GDAM!BD50</f>
        <v>0</v>
      </c>
      <c r="FO50" s="343">
        <f>GDAM!BI50</f>
        <v>0</v>
      </c>
      <c r="FP50" s="343">
        <f>GDAM!BJ50</f>
        <v>0</v>
      </c>
      <c r="FQ50" s="1">
        <f t="shared" si="0"/>
        <v>870.77701599259785</v>
      </c>
      <c r="FR50" s="1">
        <f t="shared" si="1"/>
        <v>86.047222222222217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/>
      <c r="S51" s="74">
        <v>25</v>
      </c>
      <c r="T51" s="75"/>
      <c r="U51" s="74">
        <v>37</v>
      </c>
      <c r="V51" s="75"/>
      <c r="W51" s="273">
        <v>2.68</v>
      </c>
      <c r="X51" s="75"/>
      <c r="Y51" s="75">
        <v>0.27</v>
      </c>
      <c r="Z51" s="75"/>
      <c r="AA51" s="75">
        <v>0.4</v>
      </c>
      <c r="AB51" s="75"/>
      <c r="AC51" s="278">
        <v>1.2211085978732892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8.8099999999999987</v>
      </c>
      <c r="AH51" s="4">
        <f>'OA&amp;GRIDCO'!AD51+'Day Ahead IEX PXIL'!T51+RTM!T51</f>
        <v>2.2222222222222223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30.93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138.13999999999999</v>
      </c>
      <c r="BD51" s="4">
        <f>'OA&amp;GRIDCO'!ER51+'Day Ahead IEX PXIL'!CB51+RTM!CB51</f>
        <v>34.534999999999997</v>
      </c>
      <c r="BE51" s="75">
        <f>'OA&amp;GRIDCO'!NY51+GDAM!U51</f>
        <v>6.49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16.399999999999999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2.06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14.2</v>
      </c>
      <c r="CZ51" s="4">
        <f>'OA&amp;GRIDCO'!IH51+'Day Ahead IEX PXIL'!EJ51+RTM!ED51</f>
        <v>3.55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9.7899999999999991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0.21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44.29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4.5199999999999996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0.93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10.42</v>
      </c>
      <c r="EZ51" s="74">
        <f>GDAM!T51+'OA&amp;GRIDCO'!NZ51+RTM!JP51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1.94</v>
      </c>
      <c r="FF51" s="74">
        <f>GDAM!AF51+'OA&amp;GRIDCO'!OR51</f>
        <v>0</v>
      </c>
      <c r="FG51" s="343">
        <f>GDAM!AK51</f>
        <v>0</v>
      </c>
      <c r="FH51" s="343">
        <f>GDAM!AL51</f>
        <v>0</v>
      </c>
      <c r="FI51" s="343">
        <f>GDAM!AQ51</f>
        <v>0</v>
      </c>
      <c r="FJ51" s="343">
        <f>GDAM!AR51</f>
        <v>0</v>
      </c>
      <c r="FK51" s="343">
        <f>GDAM!AW51</f>
        <v>0</v>
      </c>
      <c r="FL51" s="343">
        <f>GDAM!AX51</f>
        <v>0</v>
      </c>
      <c r="FM51" s="343">
        <f>GDAM!BC51</f>
        <v>0</v>
      </c>
      <c r="FN51" s="343">
        <f>GDAM!BD51</f>
        <v>0</v>
      </c>
      <c r="FO51" s="343">
        <f>GDAM!BI51</f>
        <v>0</v>
      </c>
      <c r="FP51" s="343">
        <f>GDAM!BJ51</f>
        <v>0</v>
      </c>
      <c r="FQ51" s="1">
        <f t="shared" si="0"/>
        <v>889.35410859787328</v>
      </c>
      <c r="FR51" s="1">
        <f t="shared" si="1"/>
        <v>86.047222222222217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/>
      <c r="S52" s="74">
        <v>25</v>
      </c>
      <c r="T52" s="75"/>
      <c r="U52" s="74">
        <v>37</v>
      </c>
      <c r="V52" s="75"/>
      <c r="W52" s="273">
        <v>4.83</v>
      </c>
      <c r="X52" s="75"/>
      <c r="Y52" s="75">
        <v>0.41</v>
      </c>
      <c r="Z52" s="75"/>
      <c r="AA52" s="75">
        <v>0.62</v>
      </c>
      <c r="AB52" s="75"/>
      <c r="AC52" s="278">
        <v>1.8113509142621387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8.8099999999999987</v>
      </c>
      <c r="AH52" s="4">
        <f>'OA&amp;GRIDCO'!AD52+'Day Ahead IEX PXIL'!T52+RTM!T52</f>
        <v>2.2222222222222223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10.31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138.13999999999999</v>
      </c>
      <c r="BD52" s="4">
        <f>'OA&amp;GRIDCO'!ER52+'Day Ahead IEX PXIL'!CB52+RTM!CB52</f>
        <v>34.534999999999997</v>
      </c>
      <c r="BE52" s="75">
        <f>'OA&amp;GRIDCO'!NY52+GDAM!U52</f>
        <v>8.25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16.399999999999999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2.06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14.2</v>
      </c>
      <c r="CZ52" s="4">
        <f>'OA&amp;GRIDCO'!IH52+'Day Ahead IEX PXIL'!EJ52+RTM!ED52</f>
        <v>3.55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9.7899999999999991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0.21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44.29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4.6500000000000004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1.03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8.9</v>
      </c>
      <c r="EZ52" s="74">
        <f>GDAM!T52+'OA&amp;GRIDCO'!NZ52+RTM!JP52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2.06</v>
      </c>
      <c r="FF52" s="74">
        <f>GDAM!AF52+'OA&amp;GRIDCO'!OR52</f>
        <v>0</v>
      </c>
      <c r="FG52" s="343">
        <f>GDAM!AK52</f>
        <v>0</v>
      </c>
      <c r="FH52" s="343">
        <f>GDAM!AL52</f>
        <v>0</v>
      </c>
      <c r="FI52" s="343">
        <f>GDAM!AQ52</f>
        <v>0</v>
      </c>
      <c r="FJ52" s="343">
        <f>GDAM!AR52</f>
        <v>0</v>
      </c>
      <c r="FK52" s="343">
        <f>GDAM!AW52</f>
        <v>0</v>
      </c>
      <c r="FL52" s="343">
        <f>GDAM!AX52</f>
        <v>0</v>
      </c>
      <c r="FM52" s="343">
        <f>GDAM!BC52</f>
        <v>0</v>
      </c>
      <c r="FN52" s="343">
        <f>GDAM!BD52</f>
        <v>0</v>
      </c>
      <c r="FO52" s="343">
        <f>GDAM!BI52</f>
        <v>0</v>
      </c>
      <c r="FP52" s="343">
        <f>GDAM!BJ52</f>
        <v>0</v>
      </c>
      <c r="FQ52" s="1">
        <f t="shared" si="0"/>
        <v>872.62435091426198</v>
      </c>
      <c r="FR52" s="1">
        <f t="shared" si="1"/>
        <v>86.047222222222217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/>
      <c r="S53" s="74">
        <v>25</v>
      </c>
      <c r="T53" s="75"/>
      <c r="U53" s="74">
        <v>37</v>
      </c>
      <c r="V53" s="75"/>
      <c r="W53" s="273">
        <v>3.58</v>
      </c>
      <c r="X53" s="75"/>
      <c r="Y53" s="75">
        <v>0.52</v>
      </c>
      <c r="Z53" s="75"/>
      <c r="AA53" s="75">
        <v>0.78</v>
      </c>
      <c r="AB53" s="75"/>
      <c r="AC53" s="278">
        <v>1.8591438143745966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8.8099999999999987</v>
      </c>
      <c r="AH53" s="4">
        <f>'OA&amp;GRIDCO'!AD53+'Day Ahead IEX PXIL'!T53+RTM!T53</f>
        <v>2.2222222222222223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20.62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138.13999999999999</v>
      </c>
      <c r="BD53" s="4">
        <f>'OA&amp;GRIDCO'!ER53+'Day Ahead IEX PXIL'!CB53+RTM!CB53</f>
        <v>34.534999999999997</v>
      </c>
      <c r="BE53" s="75">
        <f>'OA&amp;GRIDCO'!NY53+GDAM!U53</f>
        <v>7.43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16.399999999999999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2.06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14.2</v>
      </c>
      <c r="CZ53" s="4">
        <f>'OA&amp;GRIDCO'!IH53+'Day Ahead IEX PXIL'!EJ53+RTM!ED53</f>
        <v>3.55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9.7899999999999991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0.21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44.29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4.78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1.1299999999999999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9.1699999999999982</v>
      </c>
      <c r="EZ53" s="74">
        <f>GDAM!T53+'OA&amp;GRIDCO'!NZ53+RTM!JP53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2.4699999999999998</v>
      </c>
      <c r="FF53" s="74">
        <f>GDAM!AF53+'OA&amp;GRIDCO'!OR53</f>
        <v>0</v>
      </c>
      <c r="FG53" s="343">
        <f>GDAM!AK53</f>
        <v>0</v>
      </c>
      <c r="FH53" s="343">
        <f>GDAM!AL53</f>
        <v>0</v>
      </c>
      <c r="FI53" s="343">
        <f>GDAM!AQ53</f>
        <v>0</v>
      </c>
      <c r="FJ53" s="343">
        <f>GDAM!AR53</f>
        <v>0</v>
      </c>
      <c r="FK53" s="343">
        <f>GDAM!AW53</f>
        <v>0</v>
      </c>
      <c r="FL53" s="343">
        <f>GDAM!AX53</f>
        <v>0</v>
      </c>
      <c r="FM53" s="343">
        <f>GDAM!BC53</f>
        <v>0</v>
      </c>
      <c r="FN53" s="343">
        <f>GDAM!BD53</f>
        <v>0</v>
      </c>
      <c r="FO53" s="343">
        <f>GDAM!BI53</f>
        <v>0</v>
      </c>
      <c r="FP53" s="343">
        <f>GDAM!BJ53</f>
        <v>0</v>
      </c>
      <c r="FQ53" s="1">
        <f t="shared" si="0"/>
        <v>882.39214381437455</v>
      </c>
      <c r="FR53" s="1">
        <f t="shared" si="1"/>
        <v>86.047222222222217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/>
      <c r="S54" s="74">
        <v>25</v>
      </c>
      <c r="T54" s="75"/>
      <c r="U54" s="74">
        <v>37</v>
      </c>
      <c r="V54" s="75"/>
      <c r="W54" s="273">
        <v>2.77</v>
      </c>
      <c r="X54" s="75"/>
      <c r="Y54" s="75">
        <v>1.03</v>
      </c>
      <c r="Z54" s="75"/>
      <c r="AA54" s="75">
        <v>1.57</v>
      </c>
      <c r="AB54" s="75"/>
      <c r="AC54" s="278">
        <v>1.9021574244758086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8.8099999999999987</v>
      </c>
      <c r="AH54" s="4">
        <f>'OA&amp;GRIDCO'!AD54+'Day Ahead IEX PXIL'!T54+RTM!T54</f>
        <v>2.2222222222222223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20.62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138.13999999999999</v>
      </c>
      <c r="BD54" s="4">
        <f>'OA&amp;GRIDCO'!ER54+'Day Ahead IEX PXIL'!CB54+RTM!CB54</f>
        <v>34.534999999999997</v>
      </c>
      <c r="BE54" s="75">
        <f>'OA&amp;GRIDCO'!NY54+GDAM!U54</f>
        <v>9.0299999999999994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16.399999999999999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2.06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14.2</v>
      </c>
      <c r="CZ54" s="4">
        <f>'OA&amp;GRIDCO'!IH54+'Day Ahead IEX PXIL'!EJ54+RTM!ED54</f>
        <v>3.55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9.7899999999999991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0.21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44.29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4.8600000000000003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1.24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5.15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10.200000000000001</v>
      </c>
      <c r="EZ54" s="74">
        <f>GDAM!T54+'OA&amp;GRIDCO'!NZ54+RTM!JP54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2.91</v>
      </c>
      <c r="FF54" s="74">
        <f>GDAM!AF54+'OA&amp;GRIDCO'!OR54</f>
        <v>0</v>
      </c>
      <c r="FG54" s="343">
        <f>GDAM!AK54</f>
        <v>0</v>
      </c>
      <c r="FH54" s="343">
        <f>GDAM!AL54</f>
        <v>0</v>
      </c>
      <c r="FI54" s="343">
        <f>GDAM!AQ54</f>
        <v>0</v>
      </c>
      <c r="FJ54" s="343">
        <f>GDAM!AR54</f>
        <v>0</v>
      </c>
      <c r="FK54" s="343">
        <f>GDAM!AW54</f>
        <v>0</v>
      </c>
      <c r="FL54" s="343">
        <f>GDAM!AX54</f>
        <v>0</v>
      </c>
      <c r="FM54" s="343">
        <f>GDAM!BC54</f>
        <v>0</v>
      </c>
      <c r="FN54" s="343">
        <f>GDAM!BD54</f>
        <v>0</v>
      </c>
      <c r="FO54" s="343">
        <f>GDAM!BI54</f>
        <v>0</v>
      </c>
      <c r="FP54" s="343">
        <f>GDAM!BJ54</f>
        <v>0</v>
      </c>
      <c r="FQ54" s="1">
        <f t="shared" si="0"/>
        <v>891.33515742447582</v>
      </c>
      <c r="FR54" s="1">
        <f t="shared" si="1"/>
        <v>86.047222222222217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/>
      <c r="S55" s="74">
        <v>25</v>
      </c>
      <c r="T55" s="75"/>
      <c r="U55" s="74">
        <v>37</v>
      </c>
      <c r="V55" s="75"/>
      <c r="W55" s="273">
        <v>4.07</v>
      </c>
      <c r="X55" s="75"/>
      <c r="Y55" s="75">
        <v>3.58</v>
      </c>
      <c r="Z55" s="75"/>
      <c r="AA55" s="75">
        <v>5.42</v>
      </c>
      <c r="AB55" s="75"/>
      <c r="AC55" s="278">
        <v>1.9547296145995121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8.8099999999999987</v>
      </c>
      <c r="AH55" s="4">
        <f>'OA&amp;GRIDCO'!AD55+'Day Ahead IEX PXIL'!T55+RTM!T55</f>
        <v>2.2222222222222223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138.13999999999999</v>
      </c>
      <c r="BD55" s="4">
        <f>'OA&amp;GRIDCO'!ER55+'Day Ahead IEX PXIL'!CB55+RTM!CB55</f>
        <v>34.534999999999997</v>
      </c>
      <c r="BE55" s="75">
        <f>'OA&amp;GRIDCO'!NY55+GDAM!U55</f>
        <v>9.74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16.399999999999999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2.06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14.2</v>
      </c>
      <c r="CZ55" s="4">
        <f>'OA&amp;GRIDCO'!IH55+'Day Ahead IEX PXIL'!EJ55+RTM!ED55</f>
        <v>3.55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9.7899999999999991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0.21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44.29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4.91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1.34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5.15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11.07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3.16</v>
      </c>
      <c r="FF55" s="74">
        <f>GDAM!AF55+'OA&amp;GRIDCO'!OR55</f>
        <v>0</v>
      </c>
      <c r="FG55" s="343">
        <f>GDAM!AK55</f>
        <v>0</v>
      </c>
      <c r="FH55" s="343">
        <f>GDAM!AL55</f>
        <v>0</v>
      </c>
      <c r="FI55" s="343">
        <f>GDAM!AQ55</f>
        <v>0</v>
      </c>
      <c r="FJ55" s="343">
        <f>GDAM!AR55</f>
        <v>0</v>
      </c>
      <c r="FK55" s="343">
        <f>GDAM!AW55</f>
        <v>0</v>
      </c>
      <c r="FL55" s="343">
        <f>GDAM!AX55</f>
        <v>0</v>
      </c>
      <c r="FM55" s="343">
        <f>GDAM!BC55</f>
        <v>0</v>
      </c>
      <c r="FN55" s="343">
        <f>GDAM!BD55</f>
        <v>0</v>
      </c>
      <c r="FO55" s="343">
        <f>GDAM!BI55</f>
        <v>0</v>
      </c>
      <c r="FP55" s="343">
        <f>GDAM!BJ55</f>
        <v>0</v>
      </c>
      <c r="FQ55" s="1">
        <f t="shared" si="0"/>
        <v>880.44772961459955</v>
      </c>
      <c r="FR55" s="1">
        <f t="shared" si="1"/>
        <v>86.047222222222217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/>
      <c r="S56" s="74">
        <v>25</v>
      </c>
      <c r="T56" s="75"/>
      <c r="U56" s="74">
        <v>37</v>
      </c>
      <c r="V56" s="75"/>
      <c r="W56" s="273">
        <v>5.39</v>
      </c>
      <c r="X56" s="75"/>
      <c r="Y56" s="75">
        <v>4</v>
      </c>
      <c r="Z56" s="75"/>
      <c r="AA56" s="75">
        <v>7</v>
      </c>
      <c r="AB56" s="75"/>
      <c r="AC56" s="278">
        <v>1.9834053546669863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8.8099999999999987</v>
      </c>
      <c r="AH56" s="4">
        <f>'OA&amp;GRIDCO'!AD56+'Day Ahead IEX PXIL'!T56+RTM!T56</f>
        <v>2.2222222222222223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138.13999999999999</v>
      </c>
      <c r="BD56" s="4">
        <f>'OA&amp;GRIDCO'!ER56+'Day Ahead IEX PXIL'!CB56+RTM!CB56</f>
        <v>34.534999999999997</v>
      </c>
      <c r="BE56" s="75">
        <f>'OA&amp;GRIDCO'!NY56+GDAM!U56</f>
        <v>10.54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16.399999999999999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2.06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14.2</v>
      </c>
      <c r="CZ56" s="4">
        <f>'OA&amp;GRIDCO'!IH56+'Day Ahead IEX PXIL'!EJ56+RTM!ED56</f>
        <v>3.55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9.7899999999999991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0.21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44.29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4.96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1.44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5.15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11.01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3.34</v>
      </c>
      <c r="FF56" s="74">
        <f>GDAM!AF56+'OA&amp;GRIDCO'!OR56</f>
        <v>0</v>
      </c>
      <c r="FG56" s="343">
        <f>GDAM!AK56</f>
        <v>0</v>
      </c>
      <c r="FH56" s="343">
        <f>GDAM!AL56</f>
        <v>0</v>
      </c>
      <c r="FI56" s="343">
        <f>GDAM!AQ56</f>
        <v>0</v>
      </c>
      <c r="FJ56" s="343">
        <f>GDAM!AR56</f>
        <v>0</v>
      </c>
      <c r="FK56" s="343">
        <f>GDAM!AW56</f>
        <v>0</v>
      </c>
      <c r="FL56" s="343">
        <f>GDAM!AX56</f>
        <v>0</v>
      </c>
      <c r="FM56" s="343">
        <f>GDAM!BC56</f>
        <v>0</v>
      </c>
      <c r="FN56" s="343">
        <f>GDAM!BD56</f>
        <v>0</v>
      </c>
      <c r="FO56" s="343">
        <f>GDAM!BI56</f>
        <v>0</v>
      </c>
      <c r="FP56" s="343">
        <f>GDAM!BJ56</f>
        <v>0</v>
      </c>
      <c r="FQ56" s="1">
        <f t="shared" si="0"/>
        <v>884.86640535466711</v>
      </c>
      <c r="FR56" s="1">
        <f t="shared" si="1"/>
        <v>86.047222222222217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5</v>
      </c>
      <c r="R57" s="75"/>
      <c r="S57" s="74">
        <v>25</v>
      </c>
      <c r="T57" s="75"/>
      <c r="U57" s="74">
        <v>37</v>
      </c>
      <c r="V57" s="75"/>
      <c r="W57" s="273">
        <v>9.7200000000000006</v>
      </c>
      <c r="X57" s="75"/>
      <c r="Y57" s="75">
        <v>4</v>
      </c>
      <c r="Z57" s="75"/>
      <c r="AA57" s="75">
        <v>5.5</v>
      </c>
      <c r="AB57" s="75"/>
      <c r="AC57" s="278">
        <v>1.9977432247007236</v>
      </c>
      <c r="AD57" s="75"/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8.8099999999999987</v>
      </c>
      <c r="AH57" s="4">
        <f>'OA&amp;GRIDCO'!AD57+'Day Ahead IEX PXIL'!T57+RTM!T57</f>
        <v>2.2222222222222223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138.13999999999999</v>
      </c>
      <c r="BD57" s="4">
        <f>'OA&amp;GRIDCO'!ER57+'Day Ahead IEX PXIL'!CB57+RTM!CB57</f>
        <v>34.534999999999997</v>
      </c>
      <c r="BE57" s="75">
        <f>'OA&amp;GRIDCO'!NY57+GDAM!U57</f>
        <v>9.02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16.399999999999999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2.06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14.2</v>
      </c>
      <c r="CZ57" s="4">
        <f>'OA&amp;GRIDCO'!IH57+'Day Ahead IEX PXIL'!EJ57+RTM!ED57</f>
        <v>3.55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9.7899999999999991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0.21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44.29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4.97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0.31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11.559999999999999</v>
      </c>
      <c r="EZ57" s="74">
        <f>GDAM!T57+'OA&amp;GRIDCO'!NZ57+RTM!JP57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3.32</v>
      </c>
      <c r="FF57" s="74">
        <f>GDAM!AF57+'OA&amp;GRIDCO'!OR57</f>
        <v>0</v>
      </c>
      <c r="FG57" s="343">
        <f>GDAM!AK57</f>
        <v>0</v>
      </c>
      <c r="FH57" s="343">
        <f>GDAM!AL57</f>
        <v>0</v>
      </c>
      <c r="FI57" s="343">
        <f>GDAM!AQ57</f>
        <v>0</v>
      </c>
      <c r="FJ57" s="343">
        <f>GDAM!AR57</f>
        <v>0</v>
      </c>
      <c r="FK57" s="343">
        <f>GDAM!AW57</f>
        <v>0</v>
      </c>
      <c r="FL57" s="343">
        <f>GDAM!AX57</f>
        <v>0</v>
      </c>
      <c r="FM57" s="343">
        <f>GDAM!BC57</f>
        <v>0</v>
      </c>
      <c r="FN57" s="343">
        <f>GDAM!BD57</f>
        <v>0</v>
      </c>
      <c r="FO57" s="343">
        <f>GDAM!BI57</f>
        <v>0</v>
      </c>
      <c r="FP57" s="343">
        <f>GDAM!BJ57</f>
        <v>0</v>
      </c>
      <c r="FQ57" s="1">
        <f t="shared" si="0"/>
        <v>885.34074322470065</v>
      </c>
      <c r="FR57" s="1">
        <f t="shared" si="1"/>
        <v>86.047222222222217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/>
      <c r="S58" s="74">
        <v>25</v>
      </c>
      <c r="T58" s="75"/>
      <c r="U58" s="74">
        <v>37</v>
      </c>
      <c r="V58" s="75"/>
      <c r="W58" s="273">
        <v>11.22</v>
      </c>
      <c r="X58" s="75"/>
      <c r="Y58" s="75">
        <v>3.5</v>
      </c>
      <c r="Z58" s="75"/>
      <c r="AA58" s="75">
        <v>5</v>
      </c>
      <c r="AB58" s="75"/>
      <c r="AC58" s="278">
        <v>2.0168603847457058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8.8099999999999987</v>
      </c>
      <c r="AH58" s="4">
        <f>'OA&amp;GRIDCO'!AD58+'Day Ahead IEX PXIL'!T58+RTM!T58</f>
        <v>2.2222222222222223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138.13999999999999</v>
      </c>
      <c r="BD58" s="4">
        <f>'OA&amp;GRIDCO'!ER58+'Day Ahead IEX PXIL'!CB58+RTM!CB58</f>
        <v>34.534999999999997</v>
      </c>
      <c r="BE58" s="75">
        <f>'OA&amp;GRIDCO'!NY58+GDAM!U58</f>
        <v>8.6700000000000017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16.399999999999999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2.06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14.2</v>
      </c>
      <c r="CZ58" s="4">
        <f>'OA&amp;GRIDCO'!IH58+'Day Ahead IEX PXIL'!EJ58+RTM!ED58</f>
        <v>3.55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9.7899999999999991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0.21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44.29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0.62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10.95</v>
      </c>
      <c r="EZ58" s="74">
        <f>GDAM!T58+'OA&amp;GRIDCO'!NZ58+RTM!JP58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3.03</v>
      </c>
      <c r="FF58" s="74">
        <f>GDAM!AF58+'OA&amp;GRIDCO'!OR58</f>
        <v>0</v>
      </c>
      <c r="FG58" s="343">
        <f>GDAM!AK58</f>
        <v>0</v>
      </c>
      <c r="FH58" s="343">
        <f>GDAM!AL58</f>
        <v>0</v>
      </c>
      <c r="FI58" s="343">
        <f>GDAM!AQ58</f>
        <v>0</v>
      </c>
      <c r="FJ58" s="343">
        <f>GDAM!AR58</f>
        <v>0</v>
      </c>
      <c r="FK58" s="343">
        <f>GDAM!AW58</f>
        <v>0</v>
      </c>
      <c r="FL58" s="343">
        <f>GDAM!AX58</f>
        <v>0</v>
      </c>
      <c r="FM58" s="343">
        <f>GDAM!BC58</f>
        <v>0</v>
      </c>
      <c r="FN58" s="343">
        <f>GDAM!BD58</f>
        <v>0</v>
      </c>
      <c r="FO58" s="343">
        <f>GDAM!BI58</f>
        <v>0</v>
      </c>
      <c r="FP58" s="343">
        <f>GDAM!BJ58</f>
        <v>0</v>
      </c>
      <c r="FQ58" s="1">
        <f t="shared" si="0"/>
        <v>879.75986038474571</v>
      </c>
      <c r="FR58" s="1">
        <f t="shared" si="1"/>
        <v>86.047222222222217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5</v>
      </c>
      <c r="R59" s="75"/>
      <c r="S59" s="74">
        <v>25</v>
      </c>
      <c r="T59" s="75"/>
      <c r="U59" s="74">
        <v>37</v>
      </c>
      <c r="V59" s="75"/>
      <c r="W59" s="273">
        <v>5.85</v>
      </c>
      <c r="X59" s="75"/>
      <c r="Y59" s="75">
        <v>2</v>
      </c>
      <c r="Z59" s="75"/>
      <c r="AA59" s="75">
        <v>4.5</v>
      </c>
      <c r="AB59" s="75"/>
      <c r="AC59" s="278">
        <v>2.0455361248131814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8.8099999999999987</v>
      </c>
      <c r="AH59" s="4">
        <f>'OA&amp;GRIDCO'!AD59+'Day Ahead IEX PXIL'!T59+RTM!T59</f>
        <v>2.2222222222222223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138.13999999999999</v>
      </c>
      <c r="BD59" s="4">
        <f>'OA&amp;GRIDCO'!ER59+'Day Ahead IEX PXIL'!CB59+RTM!CB59</f>
        <v>34.534999999999997</v>
      </c>
      <c r="BE59" s="75">
        <f>'OA&amp;GRIDCO'!NY59+GDAM!U59</f>
        <v>8.5499999999999989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2.06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14.2</v>
      </c>
      <c r="CZ59" s="4">
        <f>'OA&amp;GRIDCO'!IH59+'Day Ahead IEX PXIL'!EJ59+RTM!ED59</f>
        <v>3.55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9.59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0.21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51.5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4.96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0.93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3.09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10.61</v>
      </c>
      <c r="EZ59" s="74">
        <f>GDAM!T59+'OA&amp;GRIDCO'!NZ59+RTM!JP59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3.08</v>
      </c>
      <c r="FF59" s="74">
        <f>GDAM!AF59+'OA&amp;GRIDCO'!OR59</f>
        <v>0</v>
      </c>
      <c r="FG59" s="343">
        <f>GDAM!AK59</f>
        <v>0</v>
      </c>
      <c r="FH59" s="343">
        <f>GDAM!AL59</f>
        <v>0</v>
      </c>
      <c r="FI59" s="343">
        <f>GDAM!AQ59</f>
        <v>0</v>
      </c>
      <c r="FJ59" s="343">
        <f>GDAM!AR59</f>
        <v>0</v>
      </c>
      <c r="FK59" s="343">
        <f>GDAM!AW59</f>
        <v>0</v>
      </c>
      <c r="FL59" s="343">
        <f>GDAM!AX59</f>
        <v>0</v>
      </c>
      <c r="FM59" s="343">
        <f>GDAM!BC59</f>
        <v>0</v>
      </c>
      <c r="FN59" s="343">
        <f>GDAM!BD59</f>
        <v>0</v>
      </c>
      <c r="FO59" s="343">
        <f>GDAM!BI59</f>
        <v>0</v>
      </c>
      <c r="FP59" s="343">
        <f>GDAM!BJ59</f>
        <v>0</v>
      </c>
      <c r="FQ59" s="1">
        <f t="shared" si="0"/>
        <v>878.54853612481338</v>
      </c>
      <c r="FR59" s="1">
        <f t="shared" si="1"/>
        <v>86.047222222222217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5</v>
      </c>
      <c r="R60" s="75"/>
      <c r="S60" s="74">
        <v>25</v>
      </c>
      <c r="T60" s="75"/>
      <c r="U60" s="74">
        <v>37</v>
      </c>
      <c r="V60" s="75"/>
      <c r="W60" s="273">
        <v>10.71</v>
      </c>
      <c r="X60" s="75"/>
      <c r="Y60" s="75">
        <v>2.5</v>
      </c>
      <c r="Z60" s="75"/>
      <c r="AA60" s="75">
        <v>3.5</v>
      </c>
      <c r="AB60" s="75"/>
      <c r="AC60" s="278">
        <v>1.9164952945095455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8.8099999999999987</v>
      </c>
      <c r="AH60" s="4">
        <f>'OA&amp;GRIDCO'!AD60+'Day Ahead IEX PXIL'!T60+RTM!T60</f>
        <v>2.2222222222222223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25.77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138.13999999999999</v>
      </c>
      <c r="BD60" s="4">
        <f>'OA&amp;GRIDCO'!ER60+'Day Ahead IEX PXIL'!CB60+RTM!CB60</f>
        <v>34.534999999999997</v>
      </c>
      <c r="BE60" s="75">
        <f>'OA&amp;GRIDCO'!NY60+GDAM!U60</f>
        <v>7.9300000000000006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2.06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14.2</v>
      </c>
      <c r="CZ60" s="4">
        <f>'OA&amp;GRIDCO'!IH60+'Day Ahead IEX PXIL'!EJ60+RTM!ED60</f>
        <v>3.55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9.59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0.21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51.5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4.91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1.1299999999999999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3.09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10.43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4.57</v>
      </c>
      <c r="FF60" s="74">
        <f>GDAM!AF60+'OA&amp;GRIDCO'!OR60</f>
        <v>0</v>
      </c>
      <c r="FG60" s="343">
        <f>GDAM!AK60</f>
        <v>0</v>
      </c>
      <c r="FH60" s="343">
        <f>GDAM!AL60</f>
        <v>0</v>
      </c>
      <c r="FI60" s="343">
        <f>GDAM!AQ60</f>
        <v>0</v>
      </c>
      <c r="FJ60" s="343">
        <f>GDAM!AR60</f>
        <v>0</v>
      </c>
      <c r="FK60" s="343">
        <f>GDAM!AW60</f>
        <v>0</v>
      </c>
      <c r="FL60" s="343">
        <f>GDAM!AX60</f>
        <v>0</v>
      </c>
      <c r="FM60" s="343">
        <f>GDAM!BC60</f>
        <v>0</v>
      </c>
      <c r="FN60" s="343">
        <f>GDAM!BD60</f>
        <v>0</v>
      </c>
      <c r="FO60" s="343">
        <f>GDAM!BI60</f>
        <v>0</v>
      </c>
      <c r="FP60" s="343">
        <f>GDAM!BJ60</f>
        <v>0</v>
      </c>
      <c r="FQ60" s="1">
        <f t="shared" si="0"/>
        <v>909.40949529450972</v>
      </c>
      <c r="FR60" s="1">
        <f t="shared" si="1"/>
        <v>86.047222222222217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5</v>
      </c>
      <c r="R61" s="75"/>
      <c r="S61" s="74">
        <v>25</v>
      </c>
      <c r="T61" s="75"/>
      <c r="U61" s="74">
        <v>37</v>
      </c>
      <c r="V61" s="75"/>
      <c r="W61" s="273">
        <v>8.1199999999999992</v>
      </c>
      <c r="X61" s="75"/>
      <c r="Y61" s="75">
        <v>2.2999999999999998</v>
      </c>
      <c r="Z61" s="75"/>
      <c r="AA61" s="75">
        <v>2.5</v>
      </c>
      <c r="AB61" s="75"/>
      <c r="AC61" s="278">
        <v>1.8687023943970886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8.8099999999999987</v>
      </c>
      <c r="AH61" s="4">
        <f>'OA&amp;GRIDCO'!AD61+'Day Ahead IEX PXIL'!T61+RTM!T61</f>
        <v>2.2222222222222223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30.93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138.13999999999999</v>
      </c>
      <c r="BD61" s="4">
        <f>'OA&amp;GRIDCO'!ER61+'Day Ahead IEX PXIL'!CB61+RTM!CB61</f>
        <v>34.534999999999997</v>
      </c>
      <c r="BE61" s="75">
        <f>'OA&amp;GRIDCO'!NY61+GDAM!U61</f>
        <v>7.2900000000000009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2.06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14.2</v>
      </c>
      <c r="CZ61" s="4">
        <f>'OA&amp;GRIDCO'!IH61+'Day Ahead IEX PXIL'!EJ61+RTM!ED61</f>
        <v>3.55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9.59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0.21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51.5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4.8499999999999996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0.31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9</v>
      </c>
      <c r="EZ61" s="74">
        <f>GDAM!T61+'OA&amp;GRIDCO'!NZ61+RTM!JP61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3.63</v>
      </c>
      <c r="FF61" s="74">
        <f>GDAM!AF61+'OA&amp;GRIDCO'!OR61</f>
        <v>0</v>
      </c>
      <c r="FG61" s="343">
        <f>GDAM!AK61</f>
        <v>0</v>
      </c>
      <c r="FH61" s="343">
        <f>GDAM!AL61</f>
        <v>0</v>
      </c>
      <c r="FI61" s="343">
        <f>GDAM!AQ61</f>
        <v>0</v>
      </c>
      <c r="FJ61" s="343">
        <f>GDAM!AR61</f>
        <v>0</v>
      </c>
      <c r="FK61" s="343">
        <f>GDAM!AW61</f>
        <v>0</v>
      </c>
      <c r="FL61" s="343">
        <f>GDAM!AX61</f>
        <v>0</v>
      </c>
      <c r="FM61" s="343">
        <f>GDAM!BC61</f>
        <v>0</v>
      </c>
      <c r="FN61" s="343">
        <f>GDAM!BD61</f>
        <v>0</v>
      </c>
      <c r="FO61" s="343">
        <f>GDAM!BI61</f>
        <v>0</v>
      </c>
      <c r="FP61" s="343">
        <f>GDAM!BJ61</f>
        <v>0</v>
      </c>
      <c r="FQ61" s="1">
        <f t="shared" si="0"/>
        <v>903.66170239439725</v>
      </c>
      <c r="FR61" s="1">
        <f t="shared" si="1"/>
        <v>86.047222222222217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/>
      <c r="S62" s="74">
        <v>25</v>
      </c>
      <c r="T62" s="75"/>
      <c r="U62" s="74">
        <v>37</v>
      </c>
      <c r="V62" s="75"/>
      <c r="W62" s="273">
        <v>11.03</v>
      </c>
      <c r="X62" s="75"/>
      <c r="Y62" s="75">
        <v>2</v>
      </c>
      <c r="Z62" s="75"/>
      <c r="AA62" s="75">
        <v>2.11</v>
      </c>
      <c r="AB62" s="75"/>
      <c r="AC62" s="278">
        <v>1.8256887842958767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8.8099999999999987</v>
      </c>
      <c r="AH62" s="4">
        <f>'OA&amp;GRIDCO'!AD62+'Day Ahead IEX PXIL'!T62+RTM!T62</f>
        <v>2.2222222222222223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138.13999999999999</v>
      </c>
      <c r="BD62" s="4">
        <f>'OA&amp;GRIDCO'!ER62+'Day Ahead IEX PXIL'!CB62+RTM!CB62</f>
        <v>34.534999999999997</v>
      </c>
      <c r="BE62" s="75">
        <f>'OA&amp;GRIDCO'!NY62+GDAM!U62</f>
        <v>6.12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2.06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14.2</v>
      </c>
      <c r="CZ62" s="4">
        <f>'OA&amp;GRIDCO'!IH62+'Day Ahead IEX PXIL'!EJ62+RTM!ED62</f>
        <v>3.55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9.59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0.21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51.5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4.75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0.31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9.2799999999999994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3.6</v>
      </c>
      <c r="FF62" s="74">
        <f>GDAM!AF62+'OA&amp;GRIDCO'!OR62</f>
        <v>0</v>
      </c>
      <c r="FG62" s="343">
        <f>GDAM!AK62</f>
        <v>0</v>
      </c>
      <c r="FH62" s="343">
        <f>GDAM!AL62</f>
        <v>0</v>
      </c>
      <c r="FI62" s="343">
        <f>GDAM!AQ62</f>
        <v>0</v>
      </c>
      <c r="FJ62" s="343">
        <f>GDAM!AR62</f>
        <v>0</v>
      </c>
      <c r="FK62" s="343">
        <f>GDAM!AW62</f>
        <v>0</v>
      </c>
      <c r="FL62" s="343">
        <f>GDAM!AX62</f>
        <v>0</v>
      </c>
      <c r="FM62" s="343">
        <f>GDAM!BC62</f>
        <v>0</v>
      </c>
      <c r="FN62" s="343">
        <f>GDAM!BD62</f>
        <v>0</v>
      </c>
      <c r="FO62" s="343">
        <f>GDAM!BI62</f>
        <v>0</v>
      </c>
      <c r="FP62" s="343">
        <f>GDAM!BJ62</f>
        <v>0</v>
      </c>
      <c r="FQ62" s="1">
        <f t="shared" si="0"/>
        <v>873.98868878429596</v>
      </c>
      <c r="FR62" s="1">
        <f t="shared" si="1"/>
        <v>86.047222222222217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/>
      <c r="S63" s="74">
        <v>25</v>
      </c>
      <c r="T63" s="75"/>
      <c r="U63" s="74">
        <v>37</v>
      </c>
      <c r="V63" s="75"/>
      <c r="W63" s="273">
        <v>10.41</v>
      </c>
      <c r="X63" s="75"/>
      <c r="Y63" s="75">
        <v>2.4</v>
      </c>
      <c r="Z63" s="75"/>
      <c r="AA63" s="75">
        <v>2.35</v>
      </c>
      <c r="AB63" s="75"/>
      <c r="AC63" s="278">
        <v>1.7778958841834189</v>
      </c>
      <c r="AD63" s="75"/>
      <c r="AE63" s="4">
        <f>'OA&amp;GRIDCO'!W63+'Day Ahead IEX PXIL'!M63+RTM!M63</f>
        <v>21.44</v>
      </c>
      <c r="AF63" s="4">
        <f>'OA&amp;GRIDCO'!X63+'Day Ahead IEX PXIL'!N63+RTM!N63</f>
        <v>20.62</v>
      </c>
      <c r="AG63" s="4">
        <f>'OA&amp;GRIDCO'!AC63+'Day Ahead IEX PXIL'!S63+RTM!S63</f>
        <v>8.3999999999999986</v>
      </c>
      <c r="AH63" s="4">
        <f>'OA&amp;GRIDCO'!AD63+'Day Ahead IEX PXIL'!T63+RTM!T63</f>
        <v>2.2222222222222223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10.31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138.13999999999999</v>
      </c>
      <c r="BD63" s="4">
        <f>'OA&amp;GRIDCO'!ER63+'Day Ahead IEX PXIL'!CB63+RTM!CB63</f>
        <v>34.534999999999997</v>
      </c>
      <c r="BE63" s="75">
        <f>'OA&amp;GRIDCO'!NY63+GDAM!U63</f>
        <v>5.87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16.399999999999999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0.55000000000000004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14.2</v>
      </c>
      <c r="CZ63" s="4">
        <f>'OA&amp;GRIDCO'!IH63+'Day Ahead IEX PXIL'!EJ63+RTM!ED63</f>
        <v>3.55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9.59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0.21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51.5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4.6900000000000004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0.05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9.2299999999999986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3.77</v>
      </c>
      <c r="FF63" s="74">
        <f>GDAM!AF63+'OA&amp;GRIDCO'!OR63</f>
        <v>0</v>
      </c>
      <c r="FG63" s="343">
        <f>GDAM!AK63</f>
        <v>0</v>
      </c>
      <c r="FH63" s="343">
        <f>GDAM!AL63</f>
        <v>0</v>
      </c>
      <c r="FI63" s="343">
        <f>GDAM!AQ63</f>
        <v>0</v>
      </c>
      <c r="FJ63" s="343">
        <f>GDAM!AR63</f>
        <v>0</v>
      </c>
      <c r="FK63" s="343">
        <f>GDAM!AW63</f>
        <v>0</v>
      </c>
      <c r="FL63" s="343">
        <f>GDAM!AX63</f>
        <v>0</v>
      </c>
      <c r="FM63" s="343">
        <f>GDAM!BC63</f>
        <v>0</v>
      </c>
      <c r="FN63" s="343">
        <f>GDAM!BD63</f>
        <v>0</v>
      </c>
      <c r="FO63" s="343">
        <f>GDAM!BI63</f>
        <v>0</v>
      </c>
      <c r="FP63" s="343">
        <f>GDAM!BJ63</f>
        <v>0</v>
      </c>
      <c r="FQ63" s="1">
        <f t="shared" si="0"/>
        <v>885.02089588418357</v>
      </c>
      <c r="FR63" s="1">
        <f t="shared" si="1"/>
        <v>86.047222222222217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5</v>
      </c>
      <c r="R64" s="75"/>
      <c r="S64" s="74">
        <v>25</v>
      </c>
      <c r="T64" s="75"/>
      <c r="U64" s="74">
        <v>37</v>
      </c>
      <c r="V64" s="75"/>
      <c r="W64" s="273">
        <v>5.83</v>
      </c>
      <c r="X64" s="75"/>
      <c r="Y64" s="75">
        <v>2.5</v>
      </c>
      <c r="Z64" s="75"/>
      <c r="AA64" s="75">
        <v>3.8</v>
      </c>
      <c r="AB64" s="75"/>
      <c r="AC64" s="278">
        <v>1.7396615640934536</v>
      </c>
      <c r="AD64" s="75"/>
      <c r="AE64" s="4">
        <f>'OA&amp;GRIDCO'!W64+'Day Ahead IEX PXIL'!M64+RTM!M64</f>
        <v>21.55</v>
      </c>
      <c r="AF64" s="4">
        <f>'OA&amp;GRIDCO'!X64+'Day Ahead IEX PXIL'!N64+RTM!N64</f>
        <v>20.62</v>
      </c>
      <c r="AG64" s="4">
        <f>'OA&amp;GRIDCO'!AC64+'Day Ahead IEX PXIL'!S64+RTM!S64</f>
        <v>8.3999999999999986</v>
      </c>
      <c r="AH64" s="4">
        <f>'OA&amp;GRIDCO'!AD64+'Day Ahead IEX PXIL'!T64+RTM!T64</f>
        <v>2.2222222222222223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10.31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138.13999999999999</v>
      </c>
      <c r="BD64" s="4">
        <f>'OA&amp;GRIDCO'!ER64+'Day Ahead IEX PXIL'!CB64+RTM!CB64</f>
        <v>34.534999999999997</v>
      </c>
      <c r="BE64" s="75">
        <f>'OA&amp;GRIDCO'!NY64+GDAM!U64</f>
        <v>6.83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16.399999999999999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0.62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14.2</v>
      </c>
      <c r="CZ64" s="4">
        <f>'OA&amp;GRIDCO'!IH64+'Day Ahead IEX PXIL'!EJ64+RTM!ED64</f>
        <v>3.55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9.59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0.21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51.5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4.6100000000000003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10.4</v>
      </c>
      <c r="EZ64" s="74">
        <f>GDAM!T64+'OA&amp;GRIDCO'!NZ64+RTM!JP64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2.9499999999999997</v>
      </c>
      <c r="FF64" s="74">
        <f>GDAM!AF64+'OA&amp;GRIDCO'!OR64</f>
        <v>0</v>
      </c>
      <c r="FG64" s="343">
        <f>GDAM!AK64</f>
        <v>0</v>
      </c>
      <c r="FH64" s="343">
        <f>GDAM!AL64</f>
        <v>0</v>
      </c>
      <c r="FI64" s="343">
        <f>GDAM!AQ64</f>
        <v>0</v>
      </c>
      <c r="FJ64" s="343">
        <f>GDAM!AR64</f>
        <v>0</v>
      </c>
      <c r="FK64" s="343">
        <f>GDAM!AW64</f>
        <v>0</v>
      </c>
      <c r="FL64" s="343">
        <f>GDAM!AX64</f>
        <v>0</v>
      </c>
      <c r="FM64" s="343">
        <f>GDAM!BC64</f>
        <v>0</v>
      </c>
      <c r="FN64" s="343">
        <f>GDAM!BD64</f>
        <v>0</v>
      </c>
      <c r="FO64" s="343">
        <f>GDAM!BI64</f>
        <v>0</v>
      </c>
      <c r="FP64" s="343">
        <f>GDAM!BJ64</f>
        <v>0</v>
      </c>
      <c r="FQ64" s="1">
        <f t="shared" si="0"/>
        <v>883.30266156409357</v>
      </c>
      <c r="FR64" s="1">
        <f t="shared" si="1"/>
        <v>86.047222222222217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/>
      <c r="S65" s="74">
        <v>25</v>
      </c>
      <c r="T65" s="75"/>
      <c r="U65" s="74">
        <v>37</v>
      </c>
      <c r="V65" s="75"/>
      <c r="W65" s="273">
        <v>2.5</v>
      </c>
      <c r="X65" s="75"/>
      <c r="Y65" s="75">
        <v>1.74</v>
      </c>
      <c r="Z65" s="75"/>
      <c r="AA65" s="75">
        <v>2.64</v>
      </c>
      <c r="AB65" s="75"/>
      <c r="AC65" s="278">
        <v>1.6345171838460466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8.3999999999999986</v>
      </c>
      <c r="AH65" s="4">
        <f>'OA&amp;GRIDCO'!AD65+'Day Ahead IEX PXIL'!T65+RTM!T65</f>
        <v>2.2222222222222223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180.00000000000006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138.13999999999999</v>
      </c>
      <c r="BD65" s="4">
        <f>'OA&amp;GRIDCO'!ER65+'Day Ahead IEX PXIL'!CB65+RTM!CB65</f>
        <v>34.534999999999997</v>
      </c>
      <c r="BE65" s="75">
        <f>'OA&amp;GRIDCO'!NY65+GDAM!U65</f>
        <v>7.09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16.399999999999999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14.2</v>
      </c>
      <c r="CZ65" s="4">
        <f>'OA&amp;GRIDCO'!IH65+'Day Ahead IEX PXIL'!EJ65+RTM!ED65</f>
        <v>3.55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9.59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0.21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51.5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4.5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0.24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11.31</v>
      </c>
      <c r="EZ65" s="74">
        <f>GDAM!T65+'OA&amp;GRIDCO'!NZ65+RTM!JP65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2.79</v>
      </c>
      <c r="FF65" s="74">
        <f>GDAM!AF65+'OA&amp;GRIDCO'!OR65</f>
        <v>0</v>
      </c>
      <c r="FG65" s="343">
        <f>GDAM!AK65</f>
        <v>0</v>
      </c>
      <c r="FH65" s="343">
        <f>GDAM!AL65</f>
        <v>0</v>
      </c>
      <c r="FI65" s="343">
        <f>GDAM!AQ65</f>
        <v>0</v>
      </c>
      <c r="FJ65" s="343">
        <f>GDAM!AR65</f>
        <v>0</v>
      </c>
      <c r="FK65" s="343">
        <f>GDAM!AW65</f>
        <v>0</v>
      </c>
      <c r="FL65" s="343">
        <f>GDAM!AX65</f>
        <v>0</v>
      </c>
      <c r="FM65" s="343">
        <f>GDAM!BC65</f>
        <v>0</v>
      </c>
      <c r="FN65" s="343">
        <f>GDAM!BD65</f>
        <v>0</v>
      </c>
      <c r="FO65" s="343">
        <f>GDAM!BI65</f>
        <v>0</v>
      </c>
      <c r="FP65" s="343">
        <f>GDAM!BJ65</f>
        <v>0</v>
      </c>
      <c r="FQ65" s="1">
        <f t="shared" si="0"/>
        <v>867.13751718384606</v>
      </c>
      <c r="FR65" s="1">
        <f t="shared" si="1"/>
        <v>86.047222222222217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/>
      <c r="S66" s="74">
        <v>25</v>
      </c>
      <c r="T66" s="75"/>
      <c r="U66" s="74">
        <v>37</v>
      </c>
      <c r="V66" s="75"/>
      <c r="W66" s="273">
        <v>9.49</v>
      </c>
      <c r="X66" s="75"/>
      <c r="Y66" s="75">
        <v>0.74</v>
      </c>
      <c r="Z66" s="75"/>
      <c r="AA66" s="75">
        <v>1.1299999999999999</v>
      </c>
      <c r="AB66" s="75"/>
      <c r="AC66" s="278">
        <v>1.5054763535424112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8.3999999999999986</v>
      </c>
      <c r="AH66" s="4">
        <f>'OA&amp;GRIDCO'!AD66+'Day Ahead IEX PXIL'!T66+RTM!T66</f>
        <v>2.2222222222222223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20.62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180.00000000000006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138.13999999999999</v>
      </c>
      <c r="BD66" s="4">
        <f>'OA&amp;GRIDCO'!ER66+'Day Ahead IEX PXIL'!CB66+RTM!CB66</f>
        <v>34.534999999999997</v>
      </c>
      <c r="BE66" s="75">
        <f>'OA&amp;GRIDCO'!NY66+GDAM!U66</f>
        <v>8.0299999999999994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16.399999999999999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14.2</v>
      </c>
      <c r="CZ66" s="4">
        <f>'OA&amp;GRIDCO'!IH66+'Day Ahead IEX PXIL'!EJ66+RTM!ED66</f>
        <v>3.55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9.59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0.21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51.5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4.43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0.52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1.84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11.49</v>
      </c>
      <c r="EZ66" s="74">
        <f>GDAM!T66+'OA&amp;GRIDCO'!NZ66+RTM!JP66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4.5</v>
      </c>
      <c r="FF66" s="74">
        <f>GDAM!AF66+'OA&amp;GRIDCO'!OR66</f>
        <v>0</v>
      </c>
      <c r="FG66" s="343">
        <f>GDAM!AK66</f>
        <v>0</v>
      </c>
      <c r="FH66" s="343">
        <f>GDAM!AL66</f>
        <v>0</v>
      </c>
      <c r="FI66" s="343">
        <f>GDAM!AQ66</f>
        <v>0</v>
      </c>
      <c r="FJ66" s="343">
        <f>GDAM!AR66</f>
        <v>0</v>
      </c>
      <c r="FK66" s="343">
        <f>GDAM!AW66</f>
        <v>0</v>
      </c>
      <c r="FL66" s="343">
        <f>GDAM!AX66</f>
        <v>0</v>
      </c>
      <c r="FM66" s="343">
        <f>GDAM!BC66</f>
        <v>0</v>
      </c>
      <c r="FN66" s="343">
        <f>GDAM!BD66</f>
        <v>0</v>
      </c>
      <c r="FO66" s="343">
        <f>GDAM!BI66</f>
        <v>0</v>
      </c>
      <c r="FP66" s="343">
        <f>GDAM!BJ66</f>
        <v>0</v>
      </c>
      <c r="FQ66" s="1">
        <f t="shared" si="0"/>
        <v>896.93847635354246</v>
      </c>
      <c r="FR66" s="1">
        <f t="shared" si="1"/>
        <v>86.047222222222217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/>
      <c r="S67" s="74">
        <v>25</v>
      </c>
      <c r="T67" s="75"/>
      <c r="U67" s="74">
        <v>37</v>
      </c>
      <c r="V67" s="75"/>
      <c r="W67" s="273">
        <v>6.16</v>
      </c>
      <c r="X67" s="75"/>
      <c r="Y67" s="75">
        <v>0.96</v>
      </c>
      <c r="Z67" s="75"/>
      <c r="AA67" s="75">
        <v>1.45</v>
      </c>
      <c r="AB67" s="75"/>
      <c r="AC67" s="278">
        <v>0.97354137529075935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8.3999999999999986</v>
      </c>
      <c r="AH67" s="4">
        <f>'OA&amp;GRIDCO'!AD67+'Day Ahead IEX PXIL'!T67+RTM!T67</f>
        <v>2.2222222222222223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36.08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180.00000000000006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138.13999999999999</v>
      </c>
      <c r="BD67" s="4">
        <f>'OA&amp;GRIDCO'!ER67+'Day Ahead IEX PXIL'!CB67+RTM!CB67</f>
        <v>34.534999999999997</v>
      </c>
      <c r="BE67" s="75">
        <f>'OA&amp;GRIDCO'!NY67+GDAM!U67</f>
        <v>5.5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16.399999999999999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14.2</v>
      </c>
      <c r="CZ67" s="4">
        <f>'OA&amp;GRIDCO'!IH67+'Day Ahead IEX PXIL'!EJ67+RTM!ED67</f>
        <v>3.55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9.59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0.21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51.5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4.2699999999999996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0.82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3.09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12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2.7</v>
      </c>
      <c r="FF67" s="74">
        <f>GDAM!AF67+'OA&amp;GRIDCO'!OR67</f>
        <v>0</v>
      </c>
      <c r="FG67" s="343">
        <f>GDAM!AK67</f>
        <v>0</v>
      </c>
      <c r="FH67" s="343">
        <f>GDAM!AL67</f>
        <v>0</v>
      </c>
      <c r="FI67" s="343">
        <f>GDAM!AQ67</f>
        <v>0</v>
      </c>
      <c r="FJ67" s="343">
        <f>GDAM!AR67</f>
        <v>0</v>
      </c>
      <c r="FK67" s="343">
        <f>GDAM!AW67</f>
        <v>0</v>
      </c>
      <c r="FL67" s="343">
        <f>GDAM!AX67</f>
        <v>0</v>
      </c>
      <c r="FM67" s="343">
        <f>GDAM!BC67</f>
        <v>0</v>
      </c>
      <c r="FN67" s="343">
        <f>GDAM!BD67</f>
        <v>0</v>
      </c>
      <c r="FO67" s="343">
        <f>GDAM!BI67</f>
        <v>0</v>
      </c>
      <c r="FP67" s="343">
        <f>GDAM!BJ67</f>
        <v>0</v>
      </c>
      <c r="FQ67" s="1">
        <f t="shared" si="0"/>
        <v>906.60654137529104</v>
      </c>
      <c r="FR67" s="1">
        <f t="shared" si="1"/>
        <v>86.047222222222217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/>
      <c r="S68" s="74">
        <v>25</v>
      </c>
      <c r="T68" s="75"/>
      <c r="U68" s="74">
        <v>37</v>
      </c>
      <c r="V68" s="75"/>
      <c r="W68" s="273">
        <v>5.31</v>
      </c>
      <c r="X68" s="75"/>
      <c r="Y68" s="75">
        <v>1.03</v>
      </c>
      <c r="Z68" s="75"/>
      <c r="AA68" s="75">
        <v>1.57</v>
      </c>
      <c r="AB68" s="75"/>
      <c r="AC68" s="278">
        <v>0.93004983618842285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8.3999999999999986</v>
      </c>
      <c r="AH68" s="4">
        <f>'OA&amp;GRIDCO'!AD68+'Day Ahead IEX PXIL'!T68+RTM!T68</f>
        <v>2.2222222222222223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20.62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180.00000000000006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138.13999999999999</v>
      </c>
      <c r="BD68" s="4">
        <f>'OA&amp;GRIDCO'!ER68+'Day Ahead IEX PXIL'!CB68+RTM!CB68</f>
        <v>34.534999999999997</v>
      </c>
      <c r="BE68" s="75">
        <f>'OA&amp;GRIDCO'!NY68+GDAM!U68</f>
        <v>6.64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16.399999999999999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14.2</v>
      </c>
      <c r="CZ68" s="4">
        <f>'OA&amp;GRIDCO'!IH68+'Day Ahead IEX PXIL'!EJ68+RTM!ED68</f>
        <v>3.55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9.59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51.5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4.05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0.82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3.09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13.45</v>
      </c>
      <c r="EZ68" s="74">
        <f>GDAM!T68+'OA&amp;GRIDCO'!NZ68+RTM!JP68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2.9</v>
      </c>
      <c r="FF68" s="74">
        <f>GDAM!AF68+'OA&amp;GRIDCO'!OR68</f>
        <v>0</v>
      </c>
      <c r="FG68" s="343">
        <f>GDAM!AK68</f>
        <v>0</v>
      </c>
      <c r="FH68" s="343">
        <f>GDAM!AL68</f>
        <v>0</v>
      </c>
      <c r="FI68" s="343">
        <f>GDAM!AQ68</f>
        <v>0</v>
      </c>
      <c r="FJ68" s="343">
        <f>GDAM!AR68</f>
        <v>0</v>
      </c>
      <c r="FK68" s="343">
        <f>GDAM!AW68</f>
        <v>0</v>
      </c>
      <c r="FL68" s="343">
        <f>GDAM!AX68</f>
        <v>0</v>
      </c>
      <c r="FM68" s="343">
        <f>GDAM!BC68</f>
        <v>0</v>
      </c>
      <c r="FN68" s="343">
        <f>GDAM!BD68</f>
        <v>0</v>
      </c>
      <c r="FO68" s="343">
        <f>GDAM!BI68</f>
        <v>0</v>
      </c>
      <c r="FP68" s="343">
        <f>GDAM!BJ68</f>
        <v>0</v>
      </c>
      <c r="FQ68" s="1">
        <f t="shared" si="0"/>
        <v>892.90304983618864</v>
      </c>
      <c r="FR68" s="1">
        <f t="shared" si="1"/>
        <v>86.047222222222217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/>
      <c r="S69" s="74">
        <v>25</v>
      </c>
      <c r="T69" s="75"/>
      <c r="U69" s="74">
        <v>37</v>
      </c>
      <c r="V69" s="75"/>
      <c r="W69" s="273">
        <v>4.78</v>
      </c>
      <c r="X69" s="75"/>
      <c r="Y69" s="75">
        <v>1.1000000000000001</v>
      </c>
      <c r="Z69" s="75"/>
      <c r="AA69" s="75">
        <v>1.66</v>
      </c>
      <c r="AB69" s="75"/>
      <c r="AC69" s="278">
        <v>0.88655829708608658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8.3999999999999986</v>
      </c>
      <c r="AH69" s="4">
        <f>'OA&amp;GRIDCO'!AD69+'Day Ahead IEX PXIL'!T69+RTM!T69</f>
        <v>2.2222222222222223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232.50000000000003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138.13999999999999</v>
      </c>
      <c r="BD69" s="4">
        <f>'OA&amp;GRIDCO'!ER69+'Day Ahead IEX PXIL'!CB69+RTM!CB69</f>
        <v>34.534999999999997</v>
      </c>
      <c r="BE69" s="75">
        <f>'OA&amp;GRIDCO'!NY69+GDAM!U69</f>
        <v>6.5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5.15</v>
      </c>
      <c r="BV69" s="9">
        <f>'OA&amp;GRIDCO'!GH69</f>
        <v>0</v>
      </c>
      <c r="BW69" s="4">
        <f>'OA&amp;GRIDCO'!HA69+'Day Ahead IEX PXIL'!DK69+RTM!DE69</f>
        <v>16.399999999999999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14.2</v>
      </c>
      <c r="CZ69" s="4">
        <f>'OA&amp;GRIDCO'!IH69+'Day Ahead IEX PXIL'!EJ69+RTM!ED69</f>
        <v>3.55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9.59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51.5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3.87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0.62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3.09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10.93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2.62</v>
      </c>
      <c r="FF69" s="74">
        <f>GDAM!AF69+'OA&amp;GRIDCO'!OR69</f>
        <v>0</v>
      </c>
      <c r="FG69" s="343">
        <f>GDAM!AK69</f>
        <v>0</v>
      </c>
      <c r="FH69" s="343">
        <f>GDAM!AL69</f>
        <v>0</v>
      </c>
      <c r="FI69" s="343">
        <f>GDAM!AQ69</f>
        <v>0</v>
      </c>
      <c r="FJ69" s="343">
        <f>GDAM!AR69</f>
        <v>0</v>
      </c>
      <c r="FK69" s="343">
        <f>GDAM!AW69</f>
        <v>0</v>
      </c>
      <c r="FL69" s="343">
        <f>GDAM!AX69</f>
        <v>0</v>
      </c>
      <c r="FM69" s="343">
        <f>GDAM!BC69</f>
        <v>0</v>
      </c>
      <c r="FN69" s="343">
        <f>GDAM!BD69</f>
        <v>0</v>
      </c>
      <c r="FO69" s="343">
        <f>GDAM!BI69</f>
        <v>0</v>
      </c>
      <c r="FP69" s="343">
        <f>GDAM!BJ69</f>
        <v>0</v>
      </c>
      <c r="FQ69" s="1">
        <f t="shared" si="0"/>
        <v>926.09955829708622</v>
      </c>
      <c r="FR69" s="1">
        <f t="shared" si="1"/>
        <v>86.047222222222217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/>
      <c r="S70" s="74">
        <v>25</v>
      </c>
      <c r="T70" s="75"/>
      <c r="U70" s="74">
        <v>37</v>
      </c>
      <c r="V70" s="75"/>
      <c r="W70" s="273">
        <v>5.82</v>
      </c>
      <c r="X70" s="75"/>
      <c r="Y70" s="75">
        <v>1.1000000000000001</v>
      </c>
      <c r="Z70" s="75"/>
      <c r="AA70" s="75">
        <v>1.4</v>
      </c>
      <c r="AB70" s="75"/>
      <c r="AC70" s="278">
        <v>0.79622971587354185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8.3999999999999986</v>
      </c>
      <c r="AH70" s="4">
        <f>'OA&amp;GRIDCO'!AD70+'Day Ahead IEX PXIL'!T70+RTM!T70</f>
        <v>2.2222222222222223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285.00000000000006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138.13999999999999</v>
      </c>
      <c r="BD70" s="4">
        <f>'OA&amp;GRIDCO'!ER70+'Day Ahead IEX PXIL'!CB70+RTM!CB70</f>
        <v>34.534999999999997</v>
      </c>
      <c r="BE70" s="75">
        <f>'OA&amp;GRIDCO'!NY70+GDAM!U70</f>
        <v>6.22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5.15</v>
      </c>
      <c r="BV70" s="9">
        <f>'OA&amp;GRIDCO'!GH70</f>
        <v>0</v>
      </c>
      <c r="BW70" s="4">
        <f>'OA&amp;GRIDCO'!HA70+'Day Ahead IEX PXIL'!DK70+RTM!DE70</f>
        <v>16.399999999999999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310</v>
      </c>
      <c r="CX70" s="4">
        <f>'OA&amp;GRIDCO'!HV70+'Day Ahead IEX PXIL'!ED70+RTM!DX70</f>
        <v>0</v>
      </c>
      <c r="CY70" s="4">
        <f>'OA&amp;GRIDCO'!IG70+'Day Ahead IEX PXIL'!EI70+RTM!EC70</f>
        <v>14.2</v>
      </c>
      <c r="CZ70" s="4">
        <f>'OA&amp;GRIDCO'!IH70+'Day Ahead IEX PXIL'!EJ70+RTM!ED70</f>
        <v>3.55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9.59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51.5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3.61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0.62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3.09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11.559999999999999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2.29</v>
      </c>
      <c r="FF70" s="74">
        <f>GDAM!AF70+'OA&amp;GRIDCO'!OR70</f>
        <v>0</v>
      </c>
      <c r="FG70" s="343">
        <f>GDAM!AK70</f>
        <v>0</v>
      </c>
      <c r="FH70" s="343">
        <f>GDAM!AL70</f>
        <v>0</v>
      </c>
      <c r="FI70" s="343">
        <f>GDAM!AQ70</f>
        <v>0</v>
      </c>
      <c r="FJ70" s="343">
        <f>GDAM!AR70</f>
        <v>0</v>
      </c>
      <c r="FK70" s="343">
        <f>GDAM!AW70</f>
        <v>0</v>
      </c>
      <c r="FL70" s="343">
        <f>GDAM!AX70</f>
        <v>0</v>
      </c>
      <c r="FM70" s="343">
        <f>GDAM!BC70</f>
        <v>0</v>
      </c>
      <c r="FN70" s="343">
        <f>GDAM!BD70</f>
        <v>0</v>
      </c>
      <c r="FO70" s="343">
        <f>GDAM!BI70</f>
        <v>0</v>
      </c>
      <c r="FP70" s="343">
        <f>GDAM!BJ70</f>
        <v>0</v>
      </c>
      <c r="FQ70" s="1">
        <f t="shared" si="0"/>
        <v>1009.0492297158736</v>
      </c>
      <c r="FR70" s="1">
        <f t="shared" si="1"/>
        <v>86.047222222222217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/>
      <c r="S71" s="74">
        <v>25</v>
      </c>
      <c r="T71" s="75"/>
      <c r="U71" s="74">
        <v>37</v>
      </c>
      <c r="V71" s="75"/>
      <c r="W71" s="273">
        <v>3.47</v>
      </c>
      <c r="X71" s="75"/>
      <c r="Y71" s="75">
        <v>1</v>
      </c>
      <c r="Z71" s="75"/>
      <c r="AA71" s="75">
        <v>1.3</v>
      </c>
      <c r="AB71" s="75"/>
      <c r="AC71" s="278">
        <v>0.57351480134948996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8.3999999999999986</v>
      </c>
      <c r="AH71" s="4">
        <f>'OA&amp;GRIDCO'!AD71+'Day Ahead IEX PXIL'!T71+RTM!T71</f>
        <v>2.2222222222222223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138.13999999999999</v>
      </c>
      <c r="BD71" s="4">
        <f>'OA&amp;GRIDCO'!ER71+'Day Ahead IEX PXIL'!CB71+RTM!CB71</f>
        <v>34.534999999999997</v>
      </c>
      <c r="BE71" s="75">
        <f>'OA&amp;GRIDCO'!NY71+GDAM!U71</f>
        <v>6.3100000000000005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5.15</v>
      </c>
      <c r="BV71" s="9">
        <f>'OA&amp;GRIDCO'!GH71</f>
        <v>0</v>
      </c>
      <c r="BW71" s="4">
        <f>'OA&amp;GRIDCO'!HA71+'Day Ahead IEX PXIL'!DK71+RTM!DE71</f>
        <v>16.399999999999999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340</v>
      </c>
      <c r="CX71" s="4">
        <f>'OA&amp;GRIDCO'!HV71+'Day Ahead IEX PXIL'!ED71+RTM!DX71</f>
        <v>0</v>
      </c>
      <c r="CY71" s="4">
        <f>'OA&amp;GRIDCO'!IG71+'Day Ahead IEX PXIL'!EI71+RTM!EC71</f>
        <v>14.2</v>
      </c>
      <c r="CZ71" s="4">
        <f>'OA&amp;GRIDCO'!IH71+'Day Ahead IEX PXIL'!EJ71+RTM!ED71</f>
        <v>3.55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9.59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51.5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3.32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0.52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3.09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12.04</v>
      </c>
      <c r="EZ71" s="74">
        <f>GDAM!T71+'OA&amp;GRIDCO'!NZ71+RTM!JP71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2.4000000000000004</v>
      </c>
      <c r="FF71" s="74">
        <f>GDAM!AF71+'OA&amp;GRIDCO'!OR71</f>
        <v>0</v>
      </c>
      <c r="FG71" s="343">
        <f>GDAM!AK71</f>
        <v>0</v>
      </c>
      <c r="FH71" s="343">
        <f>GDAM!AL71</f>
        <v>0</v>
      </c>
      <c r="FI71" s="343">
        <f>GDAM!AQ71</f>
        <v>0</v>
      </c>
      <c r="FJ71" s="343">
        <f>GDAM!AR71</f>
        <v>0</v>
      </c>
      <c r="FK71" s="343">
        <f>GDAM!AW71</f>
        <v>0</v>
      </c>
      <c r="FL71" s="343">
        <f>GDAM!AX71</f>
        <v>0</v>
      </c>
      <c r="FM71" s="343">
        <f>GDAM!BC71</f>
        <v>0</v>
      </c>
      <c r="FN71" s="343">
        <f>GDAM!BD71</f>
        <v>0</v>
      </c>
      <c r="FO71" s="343">
        <f>GDAM!BI71</f>
        <v>0</v>
      </c>
      <c r="FP71" s="343">
        <f>GDAM!BJ71</f>
        <v>0</v>
      </c>
      <c r="FQ71" s="1">
        <f t="shared" si="0"/>
        <v>1081.343898821968</v>
      </c>
      <c r="FR71" s="1">
        <f t="shared" si="1"/>
        <v>86.047222222222217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/>
      <c r="S72" s="74">
        <v>25</v>
      </c>
      <c r="T72" s="75"/>
      <c r="U72" s="74">
        <v>37</v>
      </c>
      <c r="V72" s="75"/>
      <c r="W72" s="273">
        <v>4.13</v>
      </c>
      <c r="X72" s="75"/>
      <c r="Y72" s="75">
        <v>1.21</v>
      </c>
      <c r="Z72" s="75"/>
      <c r="AA72" s="75">
        <v>1.3</v>
      </c>
      <c r="AB72" s="75"/>
      <c r="AC72" s="278">
        <v>0.52799775362334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8.3999999999999986</v>
      </c>
      <c r="AH72" s="4">
        <f>'OA&amp;GRIDCO'!AD72+'Day Ahead IEX PXIL'!T72+RTM!T72</f>
        <v>2.2222222222222223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138.13999999999999</v>
      </c>
      <c r="BD72" s="4">
        <f>'OA&amp;GRIDCO'!ER72+'Day Ahead IEX PXIL'!CB72+RTM!CB72</f>
        <v>34.534999999999997</v>
      </c>
      <c r="BE72" s="75">
        <f>'OA&amp;GRIDCO'!NY72+GDAM!U72</f>
        <v>5.1700000000000008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5.15</v>
      </c>
      <c r="BV72" s="9">
        <f>'OA&amp;GRIDCO'!GH72</f>
        <v>0</v>
      </c>
      <c r="BW72" s="4">
        <f>'OA&amp;GRIDCO'!HA72+'Day Ahead IEX PXIL'!DK72+RTM!DE72</f>
        <v>16.399999999999999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370</v>
      </c>
      <c r="CX72" s="4">
        <f>'OA&amp;GRIDCO'!HV72+'Day Ahead IEX PXIL'!ED72+RTM!DX72</f>
        <v>0</v>
      </c>
      <c r="CY72" s="4">
        <f>'OA&amp;GRIDCO'!IG72+'Day Ahead IEX PXIL'!EI72+RTM!EC72</f>
        <v>14.2</v>
      </c>
      <c r="CZ72" s="4">
        <f>'OA&amp;GRIDCO'!IH72+'Day Ahead IEX PXIL'!EJ72+RTM!ED72</f>
        <v>3.55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9.59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51.5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3.03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6.66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3.09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10.969999999999999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1.95</v>
      </c>
      <c r="FF72" s="74">
        <f>GDAM!AF72+'OA&amp;GRIDCO'!OR72</f>
        <v>0</v>
      </c>
      <c r="FG72" s="343">
        <f>GDAM!AK72</f>
        <v>0</v>
      </c>
      <c r="FH72" s="343">
        <f>GDAM!AL72</f>
        <v>0</v>
      </c>
      <c r="FI72" s="343">
        <f>GDAM!AQ72</f>
        <v>0</v>
      </c>
      <c r="FJ72" s="343">
        <f>GDAM!AR72</f>
        <v>0</v>
      </c>
      <c r="FK72" s="343">
        <f>GDAM!AW72</f>
        <v>0</v>
      </c>
      <c r="FL72" s="343">
        <f>GDAM!AX72</f>
        <v>0</v>
      </c>
      <c r="FM72" s="343">
        <f>GDAM!BC72</f>
        <v>0</v>
      </c>
      <c r="FN72" s="343">
        <f>GDAM!BD72</f>
        <v>0</v>
      </c>
      <c r="FO72" s="343">
        <f>GDAM!BI72</f>
        <v>0</v>
      </c>
      <c r="FP72" s="343">
        <f>GDAM!BJ72</f>
        <v>0</v>
      </c>
      <c r="FQ72" s="1">
        <f t="shared" si="0"/>
        <v>1121.1413817742421</v>
      </c>
      <c r="FR72" s="1">
        <f t="shared" si="1"/>
        <v>86.047222222222217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/>
      <c r="S73" s="74">
        <v>25</v>
      </c>
      <c r="T73" s="75"/>
      <c r="U73" s="74">
        <v>37</v>
      </c>
      <c r="V73" s="75"/>
      <c r="W73" s="273">
        <v>4.37</v>
      </c>
      <c r="X73" s="75"/>
      <c r="Y73" s="75">
        <v>1.05</v>
      </c>
      <c r="Z73" s="75"/>
      <c r="AA73" s="75">
        <v>1.4</v>
      </c>
      <c r="AB73" s="75"/>
      <c r="AC73" s="278">
        <v>0.49613582021503511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8.3999999999999986</v>
      </c>
      <c r="AH73" s="4">
        <f>'OA&amp;GRIDCO'!AD73+'Day Ahead IEX PXIL'!T73+RTM!T73</f>
        <v>2.2222222222222223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30.93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138.13999999999999</v>
      </c>
      <c r="BD73" s="4">
        <f>'OA&amp;GRIDCO'!ER73+'Day Ahead IEX PXIL'!CB73+RTM!CB73</f>
        <v>34.534999999999997</v>
      </c>
      <c r="BE73" s="75">
        <f>'OA&amp;GRIDCO'!NY73+GDAM!U73</f>
        <v>5.3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5.15</v>
      </c>
      <c r="BV73" s="9">
        <f>'OA&amp;GRIDCO'!GH73</f>
        <v>0</v>
      </c>
      <c r="BW73" s="4">
        <f>'OA&amp;GRIDCO'!HA73+'Day Ahead IEX PXIL'!DK73+RTM!DE73</f>
        <v>16.399999999999999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14.2</v>
      </c>
      <c r="CZ73" s="4">
        <f>'OA&amp;GRIDCO'!IH73+'Day Ahead IEX PXIL'!EJ73+RTM!ED73</f>
        <v>3.55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9.59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51.5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2.62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3.09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9.51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1.51</v>
      </c>
      <c r="FF73" s="74">
        <f>GDAM!AF73+'OA&amp;GRIDCO'!OR73</f>
        <v>0</v>
      </c>
      <c r="FG73" s="343">
        <f>GDAM!AK73</f>
        <v>0</v>
      </c>
      <c r="FH73" s="343">
        <f>GDAM!AL73</f>
        <v>0</v>
      </c>
      <c r="FI73" s="343">
        <f>GDAM!AQ73</f>
        <v>0</v>
      </c>
      <c r="FJ73" s="343">
        <f>GDAM!AR73</f>
        <v>0</v>
      </c>
      <c r="FK73" s="343">
        <f>GDAM!AW73</f>
        <v>0</v>
      </c>
      <c r="FL73" s="343">
        <f>GDAM!AX73</f>
        <v>0</v>
      </c>
      <c r="FM73" s="343">
        <f>GDAM!BC73</f>
        <v>0</v>
      </c>
      <c r="FN73" s="343">
        <f>GDAM!BD73</f>
        <v>0</v>
      </c>
      <c r="FO73" s="343">
        <f>GDAM!BI73</f>
        <v>0</v>
      </c>
      <c r="FP73" s="343">
        <f>GDAM!BJ73</f>
        <v>0</v>
      </c>
      <c r="FQ73" s="1">
        <f t="shared" si="0"/>
        <v>1185.7225198408332</v>
      </c>
      <c r="FR73" s="1">
        <f t="shared" si="1"/>
        <v>86.047222222222217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/>
      <c r="S74" s="74">
        <v>25</v>
      </c>
      <c r="T74" s="75"/>
      <c r="U74" s="74">
        <v>37</v>
      </c>
      <c r="V74" s="75"/>
      <c r="W74" s="273">
        <v>4</v>
      </c>
      <c r="X74" s="75"/>
      <c r="Y74" s="75">
        <v>1.1599999999999999</v>
      </c>
      <c r="Z74" s="75"/>
      <c r="AA74" s="75">
        <v>1.76</v>
      </c>
      <c r="AB74" s="75"/>
      <c r="AC74" s="278">
        <v>0.44166146241277543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8.3999999999999986</v>
      </c>
      <c r="AH74" s="4">
        <f>'OA&amp;GRIDCO'!AD74+'Day Ahead IEX PXIL'!T74+RTM!T74</f>
        <v>2.2222222222222223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30.93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138.13999999999999</v>
      </c>
      <c r="BD74" s="4">
        <f>'OA&amp;GRIDCO'!ER74+'Day Ahead IEX PXIL'!CB74+RTM!CB74</f>
        <v>34.534999999999997</v>
      </c>
      <c r="BE74" s="75">
        <f>'OA&amp;GRIDCO'!NY74+GDAM!U74</f>
        <v>4.5999999999999996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5.15</v>
      </c>
      <c r="BV74" s="9">
        <f>'OA&amp;GRIDCO'!GH74</f>
        <v>0</v>
      </c>
      <c r="BW74" s="4">
        <f>'OA&amp;GRIDCO'!HA74+'Day Ahead IEX PXIL'!DK74+RTM!DE74</f>
        <v>16.399999999999999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14.2</v>
      </c>
      <c r="CZ74" s="4">
        <f>'OA&amp;GRIDCO'!IH74+'Day Ahead IEX PXIL'!EJ74+RTM!ED74</f>
        <v>3.55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9.59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51.5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2.2999999999999998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3.09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8.81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1.34</v>
      </c>
      <c r="FF74" s="74">
        <f>GDAM!AF74+'OA&amp;GRIDCO'!OR74</f>
        <v>0</v>
      </c>
      <c r="FG74" s="343">
        <f>GDAM!AK74</f>
        <v>0</v>
      </c>
      <c r="FH74" s="343">
        <f>GDAM!AL74</f>
        <v>0</v>
      </c>
      <c r="FI74" s="343">
        <f>GDAM!AQ74</f>
        <v>0</v>
      </c>
      <c r="FJ74" s="343">
        <f>GDAM!AR74</f>
        <v>0</v>
      </c>
      <c r="FK74" s="343">
        <f>GDAM!AW74</f>
        <v>0</v>
      </c>
      <c r="FL74" s="343">
        <f>GDAM!AX74</f>
        <v>0</v>
      </c>
      <c r="FM74" s="343">
        <f>GDAM!BC74</f>
        <v>0</v>
      </c>
      <c r="FN74" s="343">
        <f>GDAM!BD74</f>
        <v>0</v>
      </c>
      <c r="FO74" s="343">
        <f>GDAM!BI74</f>
        <v>0</v>
      </c>
      <c r="FP74" s="343">
        <f>GDAM!BJ74</f>
        <v>0</v>
      </c>
      <c r="FQ74" s="1">
        <f t="shared" si="0"/>
        <v>1205.1510454830311</v>
      </c>
      <c r="FR74" s="1">
        <f t="shared" si="1"/>
        <v>86.047222222222217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/>
      <c r="S75" s="74">
        <v>25</v>
      </c>
      <c r="T75" s="75"/>
      <c r="U75" s="74">
        <v>37</v>
      </c>
      <c r="V75" s="75"/>
      <c r="W75" s="273">
        <v>3.54</v>
      </c>
      <c r="X75" s="75"/>
      <c r="Y75" s="75">
        <v>1.81</v>
      </c>
      <c r="Z75" s="75"/>
      <c r="AA75" s="75">
        <v>2.75</v>
      </c>
      <c r="AB75" s="75"/>
      <c r="AC75" s="278">
        <v>0.277653991129515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8.3999999999999986</v>
      </c>
      <c r="AH75" s="4">
        <f>'OA&amp;GRIDCO'!AD75+'Day Ahead IEX PXIL'!T75+RTM!T75</f>
        <v>2.2222222222222223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10.31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138.13999999999999</v>
      </c>
      <c r="BD75" s="4">
        <f>'OA&amp;GRIDCO'!ER75+'Day Ahead IEX PXIL'!CB75+RTM!CB75</f>
        <v>34.534999999999997</v>
      </c>
      <c r="BE75" s="75">
        <f>'OA&amp;GRIDCO'!NY75+GDAM!U75</f>
        <v>2.79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16.399999999999999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14.2</v>
      </c>
      <c r="CZ75" s="4">
        <f>'OA&amp;GRIDCO'!IH75+'Day Ahead IEX PXIL'!EJ75+RTM!ED75</f>
        <v>3.55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9.59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1.03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51.5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1.89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7.6499999999999995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0.82000000000000006</v>
      </c>
      <c r="FF75" s="74">
        <f>GDAM!AF75+'OA&amp;GRIDCO'!OR75</f>
        <v>0</v>
      </c>
      <c r="FG75" s="343">
        <f>GDAM!AK75</f>
        <v>0</v>
      </c>
      <c r="FH75" s="343">
        <f>GDAM!AL75</f>
        <v>0</v>
      </c>
      <c r="FI75" s="343">
        <f>GDAM!AQ75</f>
        <v>0</v>
      </c>
      <c r="FJ75" s="343">
        <f>GDAM!AR75</f>
        <v>0</v>
      </c>
      <c r="FK75" s="343">
        <f>GDAM!AW75</f>
        <v>0</v>
      </c>
      <c r="FL75" s="343">
        <f>GDAM!AX75</f>
        <v>0</v>
      </c>
      <c r="FM75" s="343">
        <f>GDAM!BC75</f>
        <v>0</v>
      </c>
      <c r="FN75" s="343">
        <f>GDAM!BD75</f>
        <v>0</v>
      </c>
      <c r="FO75" s="343">
        <f>GDAM!BI75</f>
        <v>0</v>
      </c>
      <c r="FP75" s="343">
        <f>GDAM!BJ75</f>
        <v>0</v>
      </c>
      <c r="FQ75" s="1">
        <f t="shared" si="0"/>
        <v>1219.2800380117483</v>
      </c>
      <c r="FR75" s="1">
        <f t="shared" si="1"/>
        <v>86.047222222222217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/>
      <c r="S76" s="74">
        <v>25</v>
      </c>
      <c r="T76" s="75"/>
      <c r="U76" s="74">
        <v>37</v>
      </c>
      <c r="V76" s="75"/>
      <c r="W76" s="273">
        <v>3.48</v>
      </c>
      <c r="X76" s="75"/>
      <c r="Y76" s="75">
        <v>1.36</v>
      </c>
      <c r="Z76" s="75"/>
      <c r="AA76" s="75">
        <v>2.0499999999999998</v>
      </c>
      <c r="AB76" s="75"/>
      <c r="AC76" s="278">
        <v>0.18661989567721496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8.3999999999999986</v>
      </c>
      <c r="AH76" s="4">
        <f>'OA&amp;GRIDCO'!AD76+'Day Ahead IEX PXIL'!T76+RTM!T76</f>
        <v>2.2222222222222223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10.31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138.13999999999999</v>
      </c>
      <c r="BD76" s="4">
        <f>'OA&amp;GRIDCO'!ER76+'Day Ahead IEX PXIL'!CB76+RTM!CB76</f>
        <v>34.534999999999997</v>
      </c>
      <c r="BE76" s="75">
        <f>'OA&amp;GRIDCO'!NY76+GDAM!U76</f>
        <v>3.3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16.399999999999999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14.2</v>
      </c>
      <c r="CZ76" s="4">
        <f>'OA&amp;GRIDCO'!IH76+'Day Ahead IEX PXIL'!EJ76+RTM!ED76</f>
        <v>3.55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9.59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1.03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51.5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1.57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6.22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0.8</v>
      </c>
      <c r="FF76" s="74">
        <f>GDAM!AF76+'OA&amp;GRIDCO'!OR76</f>
        <v>0</v>
      </c>
      <c r="FG76" s="343">
        <f>GDAM!AK76</f>
        <v>0</v>
      </c>
      <c r="FH76" s="343">
        <f>GDAM!AL76</f>
        <v>0</v>
      </c>
      <c r="FI76" s="343">
        <f>GDAM!AQ76</f>
        <v>0</v>
      </c>
      <c r="FJ76" s="343">
        <f>GDAM!AR76</f>
        <v>0</v>
      </c>
      <c r="FK76" s="343">
        <f>GDAM!AW76</f>
        <v>0</v>
      </c>
      <c r="FL76" s="343">
        <f>GDAM!AX76</f>
        <v>0</v>
      </c>
      <c r="FM76" s="343">
        <f>GDAM!BC76</f>
        <v>0</v>
      </c>
      <c r="FN76" s="343">
        <f>GDAM!BD76</f>
        <v>0</v>
      </c>
      <c r="FO76" s="343">
        <f>GDAM!BI76</f>
        <v>0</v>
      </c>
      <c r="FP76" s="343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1216.7190039162958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86.047222222222217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/>
      <c r="S77" s="74">
        <v>25</v>
      </c>
      <c r="T77" s="75"/>
      <c r="U77" s="74">
        <v>37</v>
      </c>
      <c r="V77" s="75"/>
      <c r="W77" s="273">
        <v>2.99</v>
      </c>
      <c r="X77" s="75"/>
      <c r="Y77" s="75">
        <v>1.05</v>
      </c>
      <c r="Z77" s="75"/>
      <c r="AA77" s="75">
        <v>1.59</v>
      </c>
      <c r="AB77" s="75"/>
      <c r="AC77" s="278">
        <v>0.15930966704152499</v>
      </c>
      <c r="AD77" s="75"/>
      <c r="AE77" s="4">
        <f>'OA&amp;GRIDCO'!W77+'Day Ahead IEX PXIL'!M77+RTM!M77</f>
        <v>24.740000000000002</v>
      </c>
      <c r="AF77" s="4">
        <f>'OA&amp;GRIDCO'!X77+'Day Ahead IEX PXIL'!N77+RTM!N77</f>
        <v>20.62</v>
      </c>
      <c r="AG77" s="4">
        <f>'OA&amp;GRIDCO'!AC77+'Day Ahead IEX PXIL'!S77+RTM!S77</f>
        <v>8.3999999999999986</v>
      </c>
      <c r="AH77" s="4">
        <f>'OA&amp;GRIDCO'!AD77+'Day Ahead IEX PXIL'!T77+RTM!T77</f>
        <v>2.2222222222222223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138.13999999999999</v>
      </c>
      <c r="BD77" s="4">
        <f>'OA&amp;GRIDCO'!ER77+'Day Ahead IEX PXIL'!CB77+RTM!CB77</f>
        <v>34.534999999999997</v>
      </c>
      <c r="BE77" s="75">
        <f>'OA&amp;GRIDCO'!NY77+GDAM!U77</f>
        <v>2.4300000000000002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95.88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16.399999999999999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14.2</v>
      </c>
      <c r="CZ77" s="4">
        <f>'OA&amp;GRIDCO'!IH77+'Day Ahead IEX PXIL'!EJ77+RTM!ED77</f>
        <v>3.55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9.59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1.03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51.5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1.29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5.94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0.72000000000000008</v>
      </c>
      <c r="FF77" s="74">
        <f>GDAM!AF77+'OA&amp;GRIDCO'!OR77</f>
        <v>0</v>
      </c>
      <c r="FG77" s="343">
        <f>GDAM!AK77</f>
        <v>0</v>
      </c>
      <c r="FH77" s="343">
        <f>GDAM!AL77</f>
        <v>0</v>
      </c>
      <c r="FI77" s="343">
        <f>GDAM!AQ77</f>
        <v>0</v>
      </c>
      <c r="FJ77" s="343">
        <f>GDAM!AR77</f>
        <v>0</v>
      </c>
      <c r="FK77" s="343">
        <f>GDAM!AW77</f>
        <v>0</v>
      </c>
      <c r="FL77" s="343">
        <f>GDAM!AX77</f>
        <v>0</v>
      </c>
      <c r="FM77" s="343">
        <f>GDAM!BC77</f>
        <v>0</v>
      </c>
      <c r="FN77" s="343">
        <f>GDAM!BD77</f>
        <v>0</v>
      </c>
      <c r="FO77" s="343">
        <f>GDAM!BI77</f>
        <v>0</v>
      </c>
      <c r="FP77" s="343">
        <f>GDAM!BJ77</f>
        <v>0</v>
      </c>
      <c r="FQ77" s="1">
        <f t="shared" si="2"/>
        <v>1218.02169368766</v>
      </c>
      <c r="FR77" s="1">
        <f t="shared" si="3"/>
        <v>86.047222222222217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/>
      <c r="S78" s="74">
        <v>25</v>
      </c>
      <c r="T78" s="75"/>
      <c r="U78" s="74">
        <v>37</v>
      </c>
      <c r="V78" s="75"/>
      <c r="W78" s="273">
        <v>1.88</v>
      </c>
      <c r="X78" s="75"/>
      <c r="Y78" s="75">
        <v>0.79</v>
      </c>
      <c r="Z78" s="75"/>
      <c r="AA78" s="75">
        <v>1.2</v>
      </c>
      <c r="AB78" s="75"/>
      <c r="AC78" s="278">
        <v>6.8275571589224995E-2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8.3999999999999986</v>
      </c>
      <c r="AH78" s="4">
        <f>'OA&amp;GRIDCO'!AD78+'Day Ahead IEX PXIL'!T78+RTM!T78</f>
        <v>2.2222222222222223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138.13999999999999</v>
      </c>
      <c r="BD78" s="4">
        <f>'OA&amp;GRIDCO'!ER78+'Day Ahead IEX PXIL'!CB78+RTM!CB78</f>
        <v>34.534999999999997</v>
      </c>
      <c r="BE78" s="75">
        <f>'OA&amp;GRIDCO'!NY78+GDAM!U78</f>
        <v>1.9000000000000001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95.88</v>
      </c>
      <c r="BT78" s="4">
        <f>'OA&amp;GRIDCO'!JV78+'Day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16.399999999999999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14.2</v>
      </c>
      <c r="CZ78" s="4">
        <f>'OA&amp;GRIDCO'!IH78+'Day Ahead IEX PXIL'!EJ78+RTM!ED78</f>
        <v>3.55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9.59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1.03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51.5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1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5.01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0.6</v>
      </c>
      <c r="FF78" s="74">
        <f>GDAM!AF78+'OA&amp;GRIDCO'!OR78</f>
        <v>0</v>
      </c>
      <c r="FG78" s="343">
        <f>GDAM!AK78</f>
        <v>0</v>
      </c>
      <c r="FH78" s="343">
        <f>GDAM!AL78</f>
        <v>0</v>
      </c>
      <c r="FI78" s="343">
        <f>GDAM!AQ78</f>
        <v>0</v>
      </c>
      <c r="FJ78" s="343">
        <f>GDAM!AR78</f>
        <v>0</v>
      </c>
      <c r="FK78" s="343">
        <f>GDAM!AW78</f>
        <v>0</v>
      </c>
      <c r="FL78" s="343">
        <f>GDAM!AX78</f>
        <v>0</v>
      </c>
      <c r="FM78" s="343">
        <f>GDAM!BC78</f>
        <v>0</v>
      </c>
      <c r="FN78" s="343">
        <f>GDAM!BD78</f>
        <v>0</v>
      </c>
      <c r="FO78" s="343">
        <f>GDAM!BI78</f>
        <v>0</v>
      </c>
      <c r="FP78" s="343">
        <f>GDAM!BJ78</f>
        <v>0</v>
      </c>
      <c r="FQ78" s="1">
        <f t="shared" si="2"/>
        <v>1210.1506595922076</v>
      </c>
      <c r="FR78" s="1">
        <f t="shared" si="3"/>
        <v>86.047222222222217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/>
      <c r="S79" s="74">
        <v>25</v>
      </c>
      <c r="T79" s="75"/>
      <c r="U79" s="74">
        <v>37</v>
      </c>
      <c r="V79" s="75"/>
      <c r="W79" s="273">
        <v>1.3</v>
      </c>
      <c r="X79" s="75"/>
      <c r="Y79" s="75">
        <v>0.46</v>
      </c>
      <c r="Z79" s="75"/>
      <c r="AA79" s="75">
        <v>0.7</v>
      </c>
      <c r="AB79" s="75"/>
      <c r="AC79" s="278">
        <v>4.0965342953534989E-2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8.3999999999999986</v>
      </c>
      <c r="AH79" s="4">
        <f>'OA&amp;GRIDCO'!AD79+'Day Ahead IEX PXIL'!T79+RTM!T79</f>
        <v>2.2222222222222223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51.55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138.13999999999999</v>
      </c>
      <c r="BD79" s="4">
        <f>'OA&amp;GRIDCO'!ER79+'Day Ahead IEX PXIL'!CB79+RTM!CB79</f>
        <v>34.534999999999997</v>
      </c>
      <c r="BE79" s="75">
        <f>'OA&amp;GRIDCO'!NY79+GDAM!U79</f>
        <v>1.8399999999999999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95.88</v>
      </c>
      <c r="BT79" s="4">
        <f>'OA&amp;GRIDCO'!JV79+'Day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20.399999999999999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14.2</v>
      </c>
      <c r="CZ79" s="4">
        <f>'OA&amp;GRIDCO'!IH79+'Day Ahead IEX PXIL'!EJ79+RTM!ED79</f>
        <v>3.55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9.59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1.03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51.5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0.8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3.09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4.0199999999999996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0.56000000000000005</v>
      </c>
      <c r="FF79" s="74">
        <f>GDAM!AF79+'OA&amp;GRIDCO'!OR79</f>
        <v>0</v>
      </c>
      <c r="FG79" s="343">
        <f>GDAM!AK79</f>
        <v>0</v>
      </c>
      <c r="FH79" s="343">
        <f>GDAM!AL79</f>
        <v>0</v>
      </c>
      <c r="FI79" s="343">
        <f>GDAM!AQ79</f>
        <v>0</v>
      </c>
      <c r="FJ79" s="343">
        <f>GDAM!AR79</f>
        <v>0</v>
      </c>
      <c r="FK79" s="343">
        <f>GDAM!AW79</f>
        <v>0</v>
      </c>
      <c r="FL79" s="343">
        <f>GDAM!AX79</f>
        <v>0</v>
      </c>
      <c r="FM79" s="343">
        <f>GDAM!BC79</f>
        <v>0</v>
      </c>
      <c r="FN79" s="343">
        <f>GDAM!BD79</f>
        <v>0</v>
      </c>
      <c r="FO79" s="343">
        <f>GDAM!BI79</f>
        <v>0</v>
      </c>
      <c r="FP79" s="343">
        <f>GDAM!BJ79</f>
        <v>0</v>
      </c>
      <c r="FQ79" s="1">
        <f t="shared" si="2"/>
        <v>1257.7833493635719</v>
      </c>
      <c r="FR79" s="1">
        <f t="shared" si="3"/>
        <v>86.047222222222217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/>
      <c r="S80" s="74">
        <v>25</v>
      </c>
      <c r="T80" s="75"/>
      <c r="U80" s="74">
        <v>37</v>
      </c>
      <c r="V80" s="75"/>
      <c r="W80" s="273">
        <v>1.04</v>
      </c>
      <c r="X80" s="75"/>
      <c r="Y80" s="75">
        <v>0.31</v>
      </c>
      <c r="Z80" s="75"/>
      <c r="AA80" s="75">
        <v>0.47</v>
      </c>
      <c r="AB80" s="75"/>
      <c r="AC80" s="278">
        <v>2.2758523863075003E-2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8.3999999999999986</v>
      </c>
      <c r="AH80" s="4">
        <f>'OA&amp;GRIDCO'!AD80+'Day Ahead IEX PXIL'!T80+RTM!T80</f>
        <v>2.2222222222222223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51.55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138.13999999999999</v>
      </c>
      <c r="BD80" s="4">
        <f>'OA&amp;GRIDCO'!ER80+'Day Ahead IEX PXIL'!CB80+RTM!CB80</f>
        <v>34.534999999999997</v>
      </c>
      <c r="BE80" s="75">
        <f>'OA&amp;GRIDCO'!NY80+GDAM!U80</f>
        <v>1.39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20.399999999999999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14.2</v>
      </c>
      <c r="CZ80" s="4">
        <f>'OA&amp;GRIDCO'!IH80+'Day Ahead IEX PXIL'!EJ80+RTM!ED80</f>
        <v>3.55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9.59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1.03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51.5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0.56999999999999995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3.09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3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0.42000000000000004</v>
      </c>
      <c r="FF80" s="74">
        <f>GDAM!AF80+'OA&amp;GRIDCO'!OR80</f>
        <v>0</v>
      </c>
      <c r="FG80" s="343">
        <f>GDAM!AK80</f>
        <v>0</v>
      </c>
      <c r="FH80" s="343">
        <f>GDAM!AL80</f>
        <v>0</v>
      </c>
      <c r="FI80" s="343">
        <f>GDAM!AQ80</f>
        <v>0</v>
      </c>
      <c r="FJ80" s="343">
        <f>GDAM!AR80</f>
        <v>0</v>
      </c>
      <c r="FK80" s="343">
        <f>GDAM!AW80</f>
        <v>0</v>
      </c>
      <c r="FL80" s="343">
        <f>GDAM!AX80</f>
        <v>0</v>
      </c>
      <c r="FM80" s="343">
        <f>GDAM!BC80</f>
        <v>0</v>
      </c>
      <c r="FN80" s="343">
        <f>GDAM!BD80</f>
        <v>0</v>
      </c>
      <c r="FO80" s="343">
        <f>GDAM!BI80</f>
        <v>0</v>
      </c>
      <c r="FP80" s="343">
        <f>GDAM!BJ80</f>
        <v>0</v>
      </c>
      <c r="FQ80" s="1">
        <f t="shared" si="2"/>
        <v>1268.3496425444814</v>
      </c>
      <c r="FR80" s="1">
        <f t="shared" si="3"/>
        <v>88.047222222222217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/>
      <c r="S81" s="74">
        <v>25</v>
      </c>
      <c r="T81" s="75"/>
      <c r="U81" s="74">
        <v>37</v>
      </c>
      <c r="V81" s="75"/>
      <c r="W81" s="273">
        <v>0.28999999999999998</v>
      </c>
      <c r="X81" s="75"/>
      <c r="Y81" s="75">
        <v>0.15</v>
      </c>
      <c r="Z81" s="75"/>
      <c r="AA81" s="75">
        <v>0.23</v>
      </c>
      <c r="AB81" s="75"/>
      <c r="AC81" s="278">
        <v>9.1034095452299981E-3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8.3999999999999986</v>
      </c>
      <c r="AH81" s="4">
        <f>'OA&amp;GRIDCO'!AD81+'Day Ahead IEX PXIL'!T81+RTM!T81</f>
        <v>2.2222222222222223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51.55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138.13999999999999</v>
      </c>
      <c r="BD81" s="4">
        <f>'OA&amp;GRIDCO'!ER81+'Day Ahead IEX PXIL'!CB81+RTM!CB81</f>
        <v>34.534999999999997</v>
      </c>
      <c r="BE81" s="75">
        <f>'OA&amp;GRIDCO'!NY81+GDAM!U81</f>
        <v>1.3199999999999998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20.399999999999999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14.2</v>
      </c>
      <c r="CZ81" s="4">
        <f>'OA&amp;GRIDCO'!IH81+'Day Ahead IEX PXIL'!EJ81+RTM!ED81</f>
        <v>3.55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9.59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1.03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51.5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0.5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3.09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2.13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0.29000000000000004</v>
      </c>
      <c r="FF81" s="74">
        <f>GDAM!AF81+'OA&amp;GRIDCO'!OR81</f>
        <v>0</v>
      </c>
      <c r="FG81" s="343">
        <f>GDAM!AK81</f>
        <v>0</v>
      </c>
      <c r="FH81" s="343">
        <f>GDAM!AL81</f>
        <v>0</v>
      </c>
      <c r="FI81" s="343">
        <f>GDAM!AQ81</f>
        <v>0</v>
      </c>
      <c r="FJ81" s="343">
        <f>GDAM!AR81</f>
        <v>0</v>
      </c>
      <c r="FK81" s="343">
        <f>GDAM!AW81</f>
        <v>0</v>
      </c>
      <c r="FL81" s="343">
        <f>GDAM!AX81</f>
        <v>0</v>
      </c>
      <c r="FM81" s="343">
        <f>GDAM!BC81</f>
        <v>0</v>
      </c>
      <c r="FN81" s="343">
        <f>GDAM!BD81</f>
        <v>0</v>
      </c>
      <c r="FO81" s="343">
        <f>GDAM!BI81</f>
        <v>0</v>
      </c>
      <c r="FP81" s="343">
        <f>GDAM!BJ81</f>
        <v>0</v>
      </c>
      <c r="FQ81" s="1">
        <f t="shared" si="2"/>
        <v>1265.9559874301638</v>
      </c>
      <c r="FR81" s="1">
        <f t="shared" si="3"/>
        <v>88.047222222222217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/>
      <c r="S82" s="74">
        <v>25</v>
      </c>
      <c r="T82" s="75"/>
      <c r="U82" s="74">
        <v>37</v>
      </c>
      <c r="V82" s="75"/>
      <c r="W82" s="273">
        <v>0</v>
      </c>
      <c r="X82" s="75"/>
      <c r="Y82" s="75">
        <v>0.08</v>
      </c>
      <c r="Z82" s="75"/>
      <c r="AA82" s="75">
        <v>0.12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8.3999999999999986</v>
      </c>
      <c r="AH82" s="4">
        <f>'OA&amp;GRIDCO'!AD82+'Day Ahead IEX PXIL'!T82+RTM!T82</f>
        <v>2.2222222222222223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51.55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138.13999999999999</v>
      </c>
      <c r="BD82" s="4">
        <f>'OA&amp;GRIDCO'!ER82+'Day Ahead IEX PXIL'!CB82+RTM!CB82</f>
        <v>34.534999999999997</v>
      </c>
      <c r="BE82" s="75">
        <f>'OA&amp;GRIDCO'!NY82+GDAM!U82</f>
        <v>1.27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20.399999999999999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14.2</v>
      </c>
      <c r="CZ82" s="4">
        <f>'OA&amp;GRIDCO'!IH82+'Day Ahead IEX PXIL'!EJ82+RTM!ED82</f>
        <v>3.55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9.59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1.03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51.5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0.36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3.09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1.42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0.13</v>
      </c>
      <c r="FF82" s="74">
        <f>GDAM!AF82+'OA&amp;GRIDCO'!OR82</f>
        <v>0</v>
      </c>
      <c r="FG82" s="343">
        <f>GDAM!AK82</f>
        <v>0</v>
      </c>
      <c r="FH82" s="343">
        <f>GDAM!AL82</f>
        <v>0</v>
      </c>
      <c r="FI82" s="343">
        <f>GDAM!AQ82</f>
        <v>0</v>
      </c>
      <c r="FJ82" s="343">
        <f>GDAM!AR82</f>
        <v>0</v>
      </c>
      <c r="FK82" s="343">
        <f>GDAM!AW82</f>
        <v>0</v>
      </c>
      <c r="FL82" s="343">
        <f>GDAM!AX82</f>
        <v>0</v>
      </c>
      <c r="FM82" s="343">
        <f>GDAM!BC82</f>
        <v>0</v>
      </c>
      <c r="FN82" s="343">
        <f>GDAM!BD82</f>
        <v>0</v>
      </c>
      <c r="FO82" s="343">
        <f>GDAM!BI82</f>
        <v>0</v>
      </c>
      <c r="FP82" s="343">
        <f>GDAM!BJ82</f>
        <v>0</v>
      </c>
      <c r="FQ82" s="1">
        <f t="shared" si="2"/>
        <v>1264.3468840206185</v>
      </c>
      <c r="FR82" s="1">
        <f t="shared" si="3"/>
        <v>88.047222222222217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/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8.3999999999999986</v>
      </c>
      <c r="AH83" s="4">
        <f>'OA&amp;GRIDCO'!AD83+'Day Ahead IEX PXIL'!T83+RTM!T83</f>
        <v>2.2222222222222223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61.86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138.13999999999999</v>
      </c>
      <c r="BD83" s="4">
        <f>'OA&amp;GRIDCO'!ER83+'Day Ahead IEX PXIL'!CB83+RTM!CB83</f>
        <v>34.534999999999997</v>
      </c>
      <c r="BE83" s="75">
        <f>'OA&amp;GRIDCO'!NY83+GDAM!U83</f>
        <v>0.74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20.399999999999999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14.2</v>
      </c>
      <c r="CZ83" s="4">
        <f>'OA&amp;GRIDCO'!IH83+'Day Ahead IEX PXIL'!EJ83+RTM!ED83</f>
        <v>3.55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10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1.03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51.5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0.2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3.09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0.72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0.01</v>
      </c>
      <c r="FF83" s="74">
        <f>GDAM!AF83+'OA&amp;GRIDCO'!OR83</f>
        <v>0</v>
      </c>
      <c r="FG83" s="343">
        <f>GDAM!AK83</f>
        <v>0</v>
      </c>
      <c r="FH83" s="343">
        <f>GDAM!AL83</f>
        <v>0</v>
      </c>
      <c r="FI83" s="343">
        <f>GDAM!AQ83</f>
        <v>0</v>
      </c>
      <c r="FJ83" s="343">
        <f>GDAM!AR83</f>
        <v>0</v>
      </c>
      <c r="FK83" s="343">
        <f>GDAM!AW83</f>
        <v>0</v>
      </c>
      <c r="FL83" s="343">
        <f>GDAM!AX83</f>
        <v>0</v>
      </c>
      <c r="FM83" s="343">
        <f>GDAM!BC83</f>
        <v>0</v>
      </c>
      <c r="FN83" s="343">
        <f>GDAM!BD83</f>
        <v>0</v>
      </c>
      <c r="FO83" s="343">
        <f>GDAM!BI83</f>
        <v>0</v>
      </c>
      <c r="FP83" s="343">
        <f>GDAM!BJ83</f>
        <v>0</v>
      </c>
      <c r="FQ83" s="1">
        <f t="shared" si="2"/>
        <v>1303.7068840206184</v>
      </c>
      <c r="FR83" s="1">
        <f t="shared" si="3"/>
        <v>107.63722222222221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/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8.3999999999999986</v>
      </c>
      <c r="AH84" s="4">
        <f>'OA&amp;GRIDCO'!AD84+'Day Ahead IEX PXIL'!T84+RTM!T84</f>
        <v>2.2222222222222223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61.86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138.13999999999999</v>
      </c>
      <c r="BD84" s="4">
        <f>'OA&amp;GRIDCO'!ER84+'Day Ahead IEX PXIL'!CB84+RTM!CB84</f>
        <v>34.534999999999997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20.399999999999999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14.2</v>
      </c>
      <c r="CZ84" s="4">
        <f>'OA&amp;GRIDCO'!IH84+'Day Ahead IEX PXIL'!EJ84+RTM!ED84</f>
        <v>3.55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10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1.03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51.5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0.12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3.09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3">
        <f>GDAM!AK84</f>
        <v>0</v>
      </c>
      <c r="FH84" s="343">
        <f>GDAM!AL84</f>
        <v>0</v>
      </c>
      <c r="FI84" s="343">
        <f>GDAM!AQ84</f>
        <v>0</v>
      </c>
      <c r="FJ84" s="343">
        <f>GDAM!AR84</f>
        <v>0</v>
      </c>
      <c r="FK84" s="343">
        <f>GDAM!AW84</f>
        <v>0</v>
      </c>
      <c r="FL84" s="343">
        <f>GDAM!AX84</f>
        <v>0</v>
      </c>
      <c r="FM84" s="343">
        <f>GDAM!BC84</f>
        <v>0</v>
      </c>
      <c r="FN84" s="343">
        <f>GDAM!BD84</f>
        <v>0</v>
      </c>
      <c r="FO84" s="343">
        <f>GDAM!BI84</f>
        <v>0</v>
      </c>
      <c r="FP84" s="343">
        <f>GDAM!BJ84</f>
        <v>0</v>
      </c>
      <c r="FQ84" s="1">
        <f t="shared" si="2"/>
        <v>1302.1568840206185</v>
      </c>
      <c r="FR84" s="1">
        <f t="shared" si="3"/>
        <v>107.63722222222221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/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8.3999999999999986</v>
      </c>
      <c r="AH85" s="74">
        <f>'OA&amp;GRIDCO'!AD85+'Day Ahead IEX PXIL'!T85+RTM!T85</f>
        <v>2.2222222222222223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138.13999999999999</v>
      </c>
      <c r="BD85" s="74">
        <f>'OA&amp;GRIDCO'!ER85+'Day Ahead IEX PXIL'!CB85+RTM!CB85</f>
        <v>34.534999999999997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20.399999999999999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14.2</v>
      </c>
      <c r="CZ85" s="74">
        <f>'OA&amp;GRIDCO'!IH85+'Day Ahead IEX PXIL'!EJ85+RTM!ED85</f>
        <v>3.55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10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1.03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51.5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0.02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3.09</v>
      </c>
      <c r="ET85" s="74">
        <f>'OA&amp;GRIDCO'!NN85+RTM!HD85+'Day Ahead IEX PXIL'!IZ85</f>
        <v>0</v>
      </c>
      <c r="EU85" s="74">
        <f>RTM!JG85</f>
        <v>1.1299999999999999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3">
        <f>GDAM!AK85</f>
        <v>0</v>
      </c>
      <c r="FH85" s="343">
        <f>GDAM!AL85</f>
        <v>0</v>
      </c>
      <c r="FI85" s="343">
        <f>GDAM!AQ85</f>
        <v>0</v>
      </c>
      <c r="FJ85" s="343">
        <f>GDAM!AR85</f>
        <v>0</v>
      </c>
      <c r="FK85" s="343">
        <f>GDAM!AW85</f>
        <v>0</v>
      </c>
      <c r="FL85" s="343">
        <f>GDAM!AX85</f>
        <v>0</v>
      </c>
      <c r="FM85" s="343">
        <f>GDAM!BC85</f>
        <v>0</v>
      </c>
      <c r="FN85" s="343">
        <f>GDAM!BD85</f>
        <v>0</v>
      </c>
      <c r="FO85" s="343">
        <f>GDAM!BI85</f>
        <v>0</v>
      </c>
      <c r="FP85" s="343">
        <f>GDAM!BJ85</f>
        <v>0</v>
      </c>
      <c r="FQ85" s="1">
        <f t="shared" si="2"/>
        <v>1241.3268840206185</v>
      </c>
      <c r="FR85" s="1">
        <f t="shared" si="3"/>
        <v>107.63722222222221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/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8.3999999999999986</v>
      </c>
      <c r="AH86" s="4">
        <f>'OA&amp;GRIDCO'!AD86+'Day Ahead IEX PXIL'!T86+RTM!T86</f>
        <v>2.2222222222222223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14.43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138.13999999999999</v>
      </c>
      <c r="BD86" s="4">
        <f>'OA&amp;GRIDCO'!ER86+'Day Ahead IEX PXIL'!CB86+RTM!CB86</f>
        <v>34.534999999999997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20.399999999999999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14.2</v>
      </c>
      <c r="CZ86" s="4">
        <f>'OA&amp;GRIDCO'!IH86+'Day Ahead IEX PXIL'!EJ86+RTM!ED86</f>
        <v>3.55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10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1.03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51.5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3.09</v>
      </c>
      <c r="ET86" s="74">
        <f>'OA&amp;GRIDCO'!NN86+RTM!HD86+'Day Ahead IEX PXIL'!IZ86</f>
        <v>0</v>
      </c>
      <c r="EU86" s="74">
        <f>RTM!JG86</f>
        <v>1.1299999999999999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3">
        <f>GDAM!AK86</f>
        <v>0</v>
      </c>
      <c r="FH86" s="343">
        <f>GDAM!AL86</f>
        <v>0</v>
      </c>
      <c r="FI86" s="343">
        <f>GDAM!AQ86</f>
        <v>0</v>
      </c>
      <c r="FJ86" s="343">
        <f>GDAM!AR86</f>
        <v>0</v>
      </c>
      <c r="FK86" s="343">
        <f>GDAM!AW86</f>
        <v>0</v>
      </c>
      <c r="FL86" s="343">
        <f>GDAM!AX86</f>
        <v>0</v>
      </c>
      <c r="FM86" s="343">
        <f>GDAM!BC86</f>
        <v>0</v>
      </c>
      <c r="FN86" s="343">
        <f>GDAM!BD86</f>
        <v>0</v>
      </c>
      <c r="FO86" s="343">
        <f>GDAM!BI86</f>
        <v>0</v>
      </c>
      <c r="FP86" s="343">
        <f>GDAM!BJ86</f>
        <v>0</v>
      </c>
      <c r="FQ86" s="1">
        <f t="shared" si="2"/>
        <v>1255.7368840206184</v>
      </c>
      <c r="FR86" s="1">
        <f t="shared" si="3"/>
        <v>107.63722222222221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/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8.3999999999999986</v>
      </c>
      <c r="AH87" s="4">
        <f>'OA&amp;GRIDCO'!AD87+'Day Ahead IEX PXIL'!T87+RTM!T87</f>
        <v>2.2222222222222223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14.43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138.13999999999999</v>
      </c>
      <c r="BD87" s="4">
        <f>'OA&amp;GRIDCO'!ER87+'Day Ahead IEX PXIL'!CB87+RTM!CB87</f>
        <v>34.534999999999997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20.399999999999999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14.2</v>
      </c>
      <c r="CZ87" s="4">
        <f>'OA&amp;GRIDCO'!IH87+'Day Ahead IEX PXIL'!EJ87+RTM!ED87</f>
        <v>3.55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10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1.03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51.5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3.09</v>
      </c>
      <c r="ET87" s="74">
        <f>'OA&amp;GRIDCO'!NN87+RTM!HD87+'Day Ahead IEX PXIL'!IZ87</f>
        <v>0</v>
      </c>
      <c r="EU87" s="74">
        <f>RTM!JG87</f>
        <v>1.1299999999999999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3">
        <f>GDAM!AK87</f>
        <v>0</v>
      </c>
      <c r="FH87" s="343">
        <f>GDAM!AL87</f>
        <v>0</v>
      </c>
      <c r="FI87" s="343">
        <f>GDAM!AQ87</f>
        <v>0</v>
      </c>
      <c r="FJ87" s="343">
        <f>GDAM!AR87</f>
        <v>0</v>
      </c>
      <c r="FK87" s="343">
        <f>GDAM!AW87</f>
        <v>0</v>
      </c>
      <c r="FL87" s="343">
        <f>GDAM!AX87</f>
        <v>0</v>
      </c>
      <c r="FM87" s="343">
        <f>GDAM!BC87</f>
        <v>0</v>
      </c>
      <c r="FN87" s="343">
        <f>GDAM!BD87</f>
        <v>0</v>
      </c>
      <c r="FO87" s="343">
        <f>GDAM!BI87</f>
        <v>0</v>
      </c>
      <c r="FP87" s="343">
        <f>GDAM!BJ87</f>
        <v>0</v>
      </c>
      <c r="FQ87" s="1">
        <f t="shared" si="2"/>
        <v>1266.0468840206183</v>
      </c>
      <c r="FR87" s="1">
        <f t="shared" si="3"/>
        <v>116.63722222222221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/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8.3999999999999986</v>
      </c>
      <c r="AH88" s="4">
        <f>'OA&amp;GRIDCO'!AD88+'Day Ahead IEX PXIL'!T88+RTM!T88</f>
        <v>2.2222222222222223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14.43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138.13999999999999</v>
      </c>
      <c r="BD88" s="4">
        <f>'OA&amp;GRIDCO'!ER88+'Day Ahead IEX PXIL'!CB88+RTM!CB88</f>
        <v>34.534999999999997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20.399999999999999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14.2</v>
      </c>
      <c r="CZ88" s="4">
        <f>'OA&amp;GRIDCO'!IH88+'Day Ahead IEX PXIL'!EJ88+RTM!ED88</f>
        <v>3.55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10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1.03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51.5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3.09</v>
      </c>
      <c r="ET88" s="74">
        <f>'OA&amp;GRIDCO'!NN88+RTM!HD88+'Day Ahead IEX PXIL'!IZ88</f>
        <v>0</v>
      </c>
      <c r="EU88" s="74">
        <f>RTM!JG88</f>
        <v>1.1299999999999999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3">
        <f>GDAM!AK88</f>
        <v>0</v>
      </c>
      <c r="FH88" s="343">
        <f>GDAM!AL88</f>
        <v>0</v>
      </c>
      <c r="FI88" s="343">
        <f>GDAM!AQ88</f>
        <v>0</v>
      </c>
      <c r="FJ88" s="343">
        <f>GDAM!AR88</f>
        <v>0</v>
      </c>
      <c r="FK88" s="343">
        <f>GDAM!AW88</f>
        <v>0</v>
      </c>
      <c r="FL88" s="343">
        <f>GDAM!AX88</f>
        <v>0</v>
      </c>
      <c r="FM88" s="343">
        <f>GDAM!BC88</f>
        <v>0</v>
      </c>
      <c r="FN88" s="343">
        <f>GDAM!BD88</f>
        <v>0</v>
      </c>
      <c r="FO88" s="343">
        <f>GDAM!BI88</f>
        <v>0</v>
      </c>
      <c r="FP88" s="343">
        <f>GDAM!BJ88</f>
        <v>0</v>
      </c>
      <c r="FQ88" s="1">
        <f t="shared" si="2"/>
        <v>1266.0468840206183</v>
      </c>
      <c r="FR88" s="1">
        <f t="shared" si="3"/>
        <v>116.63722222222221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/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8.3999999999999986</v>
      </c>
      <c r="AH89" s="4">
        <f>'OA&amp;GRIDCO'!AD89+'Day Ahead IEX PXIL'!T89+RTM!T89</f>
        <v>2.2222222222222223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14.43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138.13999999999999</v>
      </c>
      <c r="BD89" s="4">
        <f>'OA&amp;GRIDCO'!ER89+'Day Ahead IEX PXIL'!CB89+RTM!CB89</f>
        <v>34.534999999999997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20.399999999999999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14.2</v>
      </c>
      <c r="CZ89" s="4">
        <f>'OA&amp;GRIDCO'!IH89+'Day Ahead IEX PXIL'!EJ89+RTM!ED89</f>
        <v>3.55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10</v>
      </c>
      <c r="DF89" s="4">
        <f>'Day Ahead IEX PXIL'!FD89+'OA&amp;GRIDCO'!KB89</f>
        <v>0</v>
      </c>
      <c r="DG89" s="4">
        <f>'OA&amp;GRIDCO'!JE89+'Day Ahead IEX PXIL'!EU89+RTM!EO89</f>
        <v>30.93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1.03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51.5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3.09</v>
      </c>
      <c r="ET89" s="74">
        <f>'OA&amp;GRIDCO'!NN89+RTM!HD89+'Day Ahead IEX PXIL'!IZ89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3">
        <f>GDAM!AK89</f>
        <v>0</v>
      </c>
      <c r="FH89" s="343">
        <f>GDAM!AL89</f>
        <v>0</v>
      </c>
      <c r="FI89" s="343">
        <f>GDAM!AQ89</f>
        <v>0</v>
      </c>
      <c r="FJ89" s="343">
        <f>GDAM!AR89</f>
        <v>0</v>
      </c>
      <c r="FK89" s="343">
        <f>GDAM!AW89</f>
        <v>0</v>
      </c>
      <c r="FL89" s="343">
        <f>GDAM!AX89</f>
        <v>0</v>
      </c>
      <c r="FM89" s="343">
        <f>GDAM!BC89</f>
        <v>0</v>
      </c>
      <c r="FN89" s="343">
        <f>GDAM!BD89</f>
        <v>0</v>
      </c>
      <c r="FO89" s="343">
        <f>GDAM!BI89</f>
        <v>0</v>
      </c>
      <c r="FP89" s="343">
        <f>GDAM!BJ89</f>
        <v>0</v>
      </c>
      <c r="FQ89" s="1">
        <f t="shared" si="2"/>
        <v>1276.4668840206184</v>
      </c>
      <c r="FR89" s="1">
        <f t="shared" si="3"/>
        <v>116.63722222222221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/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8.3999999999999986</v>
      </c>
      <c r="AH90" s="4">
        <f>'OA&amp;GRIDCO'!AD90+'Day Ahead IEX PXIL'!T90+RTM!T90</f>
        <v>2.2222222222222223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14.43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138.13999999999999</v>
      </c>
      <c r="BD90" s="4">
        <f>'OA&amp;GRIDCO'!ER90+'Day Ahead IEX PXIL'!CB90+RTM!CB90</f>
        <v>34.534999999999997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20.399999999999999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14.2</v>
      </c>
      <c r="CZ90" s="4">
        <f>'OA&amp;GRIDCO'!IH90+'Day Ahead IEX PXIL'!EJ90+RTM!ED90</f>
        <v>3.55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10</v>
      </c>
      <c r="DF90" s="4">
        <f>'Day Ahead IEX PXIL'!FD90+'OA&amp;GRIDCO'!KB90</f>
        <v>0</v>
      </c>
      <c r="DG90" s="4">
        <f>'OA&amp;GRIDCO'!JE90+'Day Ahead IEX PXIL'!EU90+RTM!EO90</f>
        <v>30.93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1.03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51.5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3.09</v>
      </c>
      <c r="ET90" s="74">
        <f>'OA&amp;GRIDCO'!NN90+RTM!HD90+'Day Ahead IEX PXIL'!IZ90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3">
        <f>GDAM!AK90</f>
        <v>0</v>
      </c>
      <c r="FH90" s="343">
        <f>GDAM!AL90</f>
        <v>0</v>
      </c>
      <c r="FI90" s="343">
        <f>GDAM!AQ90</f>
        <v>0</v>
      </c>
      <c r="FJ90" s="343">
        <f>GDAM!AR90</f>
        <v>0</v>
      </c>
      <c r="FK90" s="343">
        <f>GDAM!AW90</f>
        <v>0</v>
      </c>
      <c r="FL90" s="343">
        <f>GDAM!AX90</f>
        <v>0</v>
      </c>
      <c r="FM90" s="343">
        <f>GDAM!BC90</f>
        <v>0</v>
      </c>
      <c r="FN90" s="343">
        <f>GDAM!BD90</f>
        <v>0</v>
      </c>
      <c r="FO90" s="343">
        <f>GDAM!BI90</f>
        <v>0</v>
      </c>
      <c r="FP90" s="343">
        <f>GDAM!BJ90</f>
        <v>0</v>
      </c>
      <c r="FQ90" s="1">
        <f t="shared" si="2"/>
        <v>1306.4668840206184</v>
      </c>
      <c r="FR90" s="1">
        <f t="shared" si="3"/>
        <v>116.63722222222221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/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8.3999999999999986</v>
      </c>
      <c r="AH91" s="4">
        <f>'OA&amp;GRIDCO'!AD91+'Day Ahead IEX PXIL'!T91+RTM!T91</f>
        <v>2.2222222222222223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14.43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138.13999999999999</v>
      </c>
      <c r="BD91" s="4">
        <f>'OA&amp;GRIDCO'!ER91+'Day Ahead IEX PXIL'!CB91+RTM!CB91</f>
        <v>34.534999999999997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20.399999999999999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14.2</v>
      </c>
      <c r="CZ91" s="4">
        <f>'OA&amp;GRIDCO'!IH91+'Day Ahead IEX PXIL'!EJ91+RTM!ED91</f>
        <v>3.55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10</v>
      </c>
      <c r="DF91" s="4">
        <f>'Day Ahead IEX PXIL'!FD91+'OA&amp;GRIDCO'!KB91</f>
        <v>0</v>
      </c>
      <c r="DG91" s="4">
        <f>'OA&amp;GRIDCO'!JE91+'Day Ahead IEX PXIL'!EU91+RTM!EO91</f>
        <v>35.049999999999997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1.03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51.5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3.09</v>
      </c>
      <c r="ET91" s="74">
        <f>'OA&amp;GRIDCO'!NN91+RTM!HD91+'Day Ahead IEX PXIL'!IZ91</f>
        <v>0</v>
      </c>
      <c r="EU91" s="74">
        <f>RTM!JG91</f>
        <v>1.34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3">
        <f>GDAM!AK91</f>
        <v>0</v>
      </c>
      <c r="FH91" s="343">
        <f>GDAM!AL91</f>
        <v>0</v>
      </c>
      <c r="FI91" s="343">
        <f>GDAM!AQ91</f>
        <v>0</v>
      </c>
      <c r="FJ91" s="343">
        <f>GDAM!AR91</f>
        <v>0</v>
      </c>
      <c r="FK91" s="343">
        <f>GDAM!AW91</f>
        <v>0</v>
      </c>
      <c r="FL91" s="343">
        <f>GDAM!AX91</f>
        <v>0</v>
      </c>
      <c r="FM91" s="343">
        <f>GDAM!BC91</f>
        <v>0</v>
      </c>
      <c r="FN91" s="343">
        <f>GDAM!BD91</f>
        <v>0</v>
      </c>
      <c r="FO91" s="343">
        <f>GDAM!BI91</f>
        <v>0</v>
      </c>
      <c r="FP91" s="343">
        <f>GDAM!BJ91</f>
        <v>0</v>
      </c>
      <c r="FQ91" s="1">
        <f t="shared" si="2"/>
        <v>1340.6868840206182</v>
      </c>
      <c r="FR91" s="1">
        <f t="shared" si="3"/>
        <v>116.63722222222221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/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8.3999999999999986</v>
      </c>
      <c r="AH92" s="4">
        <f>'OA&amp;GRIDCO'!AD92+'Day Ahead IEX PXIL'!T92+RTM!T92</f>
        <v>2.2222222222222223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14.43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138.13999999999999</v>
      </c>
      <c r="BD92" s="4">
        <f>'OA&amp;GRIDCO'!ER92+'Day Ahead IEX PXIL'!CB92+RTM!CB92</f>
        <v>34.534999999999997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20.399999999999999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14.2</v>
      </c>
      <c r="CZ92" s="4">
        <f>'OA&amp;GRIDCO'!IH92+'Day Ahead IEX PXIL'!EJ92+RTM!ED92</f>
        <v>3.55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10</v>
      </c>
      <c r="DF92" s="4">
        <f>'Day Ahead IEX PXIL'!FD92+'OA&amp;GRIDCO'!KB92</f>
        <v>0</v>
      </c>
      <c r="DG92" s="4">
        <f>'OA&amp;GRIDCO'!JE92+'Day Ahead IEX PXIL'!EU92+RTM!EO92</f>
        <v>35.049999999999997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1.03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51.5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3.09</v>
      </c>
      <c r="ET92" s="74">
        <f>'OA&amp;GRIDCO'!NN92+RTM!HD92+'Day Ahead IEX PXIL'!IZ92</f>
        <v>0</v>
      </c>
      <c r="EU92" s="74">
        <f>RTM!JG92</f>
        <v>1.34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3">
        <f>GDAM!AK92</f>
        <v>0</v>
      </c>
      <c r="FH92" s="343">
        <f>GDAM!AL92</f>
        <v>0</v>
      </c>
      <c r="FI92" s="343">
        <f>GDAM!AQ92</f>
        <v>0</v>
      </c>
      <c r="FJ92" s="343">
        <f>GDAM!AR92</f>
        <v>0</v>
      </c>
      <c r="FK92" s="343">
        <f>GDAM!AW92</f>
        <v>0</v>
      </c>
      <c r="FL92" s="343">
        <f>GDAM!AX92</f>
        <v>0</v>
      </c>
      <c r="FM92" s="343">
        <f>GDAM!BC92</f>
        <v>0</v>
      </c>
      <c r="FN92" s="343">
        <f>GDAM!BD92</f>
        <v>0</v>
      </c>
      <c r="FO92" s="343">
        <f>GDAM!BI92</f>
        <v>0</v>
      </c>
      <c r="FP92" s="343">
        <f>GDAM!BJ92</f>
        <v>0</v>
      </c>
      <c r="FQ92" s="1">
        <f t="shared" si="2"/>
        <v>1370.6868840206182</v>
      </c>
      <c r="FR92" s="1">
        <f t="shared" si="3"/>
        <v>116.63722222222221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/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8.3999999999999986</v>
      </c>
      <c r="AH93" s="4">
        <f>'OA&amp;GRIDCO'!AD93+'Day Ahead IEX PXIL'!T93+RTM!T93</f>
        <v>2.2222222222222223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14.43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138.13999999999999</v>
      </c>
      <c r="BD93" s="4">
        <f>'OA&amp;GRIDCO'!ER93+'Day Ahead IEX PXIL'!CB93+RTM!CB93</f>
        <v>34.534999999999997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20.399999999999999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14.2</v>
      </c>
      <c r="CZ93" s="4">
        <f>'OA&amp;GRIDCO'!IH93+'Day Ahead IEX PXIL'!EJ93+RTM!ED93</f>
        <v>3.55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10</v>
      </c>
      <c r="DF93" s="4">
        <f>'Day Ahead IEX PXIL'!FD93+'OA&amp;GRIDCO'!KB93</f>
        <v>0</v>
      </c>
      <c r="DG93" s="4">
        <f>'OA&amp;GRIDCO'!JE93+'Day Ahead IEX PXIL'!EU93+RTM!EO93</f>
        <v>35.049999999999997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1.03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51.5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3.09</v>
      </c>
      <c r="ET93" s="74">
        <f>'OA&amp;GRIDCO'!NN93+RTM!HD93+'Day Ahead IEX PXIL'!IZ93</f>
        <v>0</v>
      </c>
      <c r="EU93" s="74">
        <f>RTM!JG93</f>
        <v>1.34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3">
        <f>GDAM!AK93</f>
        <v>0</v>
      </c>
      <c r="FH93" s="343">
        <f>GDAM!AL93</f>
        <v>0</v>
      </c>
      <c r="FI93" s="343">
        <f>GDAM!AQ93</f>
        <v>0</v>
      </c>
      <c r="FJ93" s="343">
        <f>GDAM!AR93</f>
        <v>0</v>
      </c>
      <c r="FK93" s="343">
        <f>GDAM!AW93</f>
        <v>0</v>
      </c>
      <c r="FL93" s="343">
        <f>GDAM!AX93</f>
        <v>0</v>
      </c>
      <c r="FM93" s="343">
        <f>GDAM!BC93</f>
        <v>0</v>
      </c>
      <c r="FN93" s="343">
        <f>GDAM!BD93</f>
        <v>0</v>
      </c>
      <c r="FO93" s="343">
        <f>GDAM!BI93</f>
        <v>0</v>
      </c>
      <c r="FP93" s="343">
        <f>GDAM!BJ93</f>
        <v>0</v>
      </c>
      <c r="FQ93" s="1">
        <f t="shared" si="2"/>
        <v>1400.6868840206182</v>
      </c>
      <c r="FR93" s="1">
        <f t="shared" si="3"/>
        <v>116.63722222222221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/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8.3999999999999986</v>
      </c>
      <c r="AH94" s="4">
        <f>'OA&amp;GRIDCO'!AD94+'Day Ahead IEX PXIL'!T94+RTM!T94</f>
        <v>2.2222222222222223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14.43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138.13999999999999</v>
      </c>
      <c r="BD94" s="4">
        <f>'OA&amp;GRIDCO'!ER94+'Day Ahead IEX PXIL'!CB94+RTM!CB94</f>
        <v>34.534999999999997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20.399999999999999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14.2</v>
      </c>
      <c r="CZ94" s="4">
        <f>'OA&amp;GRIDCO'!IH94+'Day Ahead IEX PXIL'!EJ94+RTM!ED94</f>
        <v>3.55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10</v>
      </c>
      <c r="DF94" s="4">
        <f>'Day Ahead IEX PXIL'!FD94+'OA&amp;GRIDCO'!KB94</f>
        <v>0</v>
      </c>
      <c r="DG94" s="4">
        <f>'OA&amp;GRIDCO'!JE94+'Day Ahead IEX PXIL'!EU94+RTM!EO94</f>
        <v>35.049999999999997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1.03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51.5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3.09</v>
      </c>
      <c r="ET94" s="74">
        <f>'OA&amp;GRIDCO'!NN94+RTM!HD94+'Day Ahead IEX PXIL'!IZ94</f>
        <v>0</v>
      </c>
      <c r="EU94" s="74">
        <f>RTM!JG94</f>
        <v>1.34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3">
        <f>GDAM!AK94</f>
        <v>0</v>
      </c>
      <c r="FH94" s="343">
        <f>GDAM!AL94</f>
        <v>0</v>
      </c>
      <c r="FI94" s="343">
        <f>GDAM!AQ94</f>
        <v>0</v>
      </c>
      <c r="FJ94" s="343">
        <f>GDAM!AR94</f>
        <v>0</v>
      </c>
      <c r="FK94" s="343">
        <f>GDAM!AW94</f>
        <v>0</v>
      </c>
      <c r="FL94" s="343">
        <f>GDAM!AX94</f>
        <v>0</v>
      </c>
      <c r="FM94" s="343">
        <f>GDAM!BC94</f>
        <v>0</v>
      </c>
      <c r="FN94" s="343">
        <f>GDAM!BD94</f>
        <v>0</v>
      </c>
      <c r="FO94" s="343">
        <f>GDAM!BI94</f>
        <v>0</v>
      </c>
      <c r="FP94" s="343">
        <f>GDAM!BJ94</f>
        <v>0</v>
      </c>
      <c r="FQ94" s="1">
        <f t="shared" si="2"/>
        <v>1430.6868840206182</v>
      </c>
      <c r="FR94" s="1">
        <f t="shared" si="3"/>
        <v>116.63722222222221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/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8.3999999999999986</v>
      </c>
      <c r="AH95" s="4">
        <f>'OA&amp;GRIDCO'!AD95+'Day Ahead IEX PXIL'!T95+RTM!T95</f>
        <v>2.2222222222222223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20.62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14.43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138.13999999999999</v>
      </c>
      <c r="BD95" s="4">
        <f>'OA&amp;GRIDCO'!ER95+'Day Ahead IEX PXIL'!CB95+RTM!CB95</f>
        <v>34.534999999999997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20.399999999999999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14.2</v>
      </c>
      <c r="CZ95" s="4">
        <f>'OA&amp;GRIDCO'!IH95+'Day Ahead IEX PXIL'!EJ95+RTM!ED95</f>
        <v>3.55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10</v>
      </c>
      <c r="DF95" s="4">
        <f>'Day Ahead IEX PXIL'!FD95+'OA&amp;GRIDCO'!KB95</f>
        <v>0</v>
      </c>
      <c r="DG95" s="4">
        <f>'OA&amp;GRIDCO'!JE95+'Day Ahead IEX PXIL'!EU95+RTM!EO95</f>
        <v>32.99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1.03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51.5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3.09</v>
      </c>
      <c r="ET95" s="74">
        <f>'OA&amp;GRIDCO'!NN95+RTM!HD95+'Day Ahead IEX PXIL'!IZ95</f>
        <v>0</v>
      </c>
      <c r="EU95" s="74">
        <f>RTM!JG95</f>
        <v>1.34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3">
        <f>GDAM!AK95</f>
        <v>0</v>
      </c>
      <c r="FH95" s="343">
        <f>GDAM!AL95</f>
        <v>0</v>
      </c>
      <c r="FI95" s="343">
        <f>GDAM!AQ95</f>
        <v>0</v>
      </c>
      <c r="FJ95" s="343">
        <f>GDAM!AR95</f>
        <v>0</v>
      </c>
      <c r="FK95" s="343">
        <f>GDAM!AW95</f>
        <v>0</v>
      </c>
      <c r="FL95" s="343">
        <f>GDAM!AX95</f>
        <v>0</v>
      </c>
      <c r="FM95" s="343">
        <f>GDAM!BC95</f>
        <v>0</v>
      </c>
      <c r="FN95" s="343">
        <f>GDAM!BD95</f>
        <v>0</v>
      </c>
      <c r="FO95" s="343">
        <f>GDAM!BI95</f>
        <v>0</v>
      </c>
      <c r="FP95" s="343">
        <f>GDAM!BJ95</f>
        <v>0</v>
      </c>
      <c r="FQ95" s="1">
        <f t="shared" si="2"/>
        <v>1464.2468840206182</v>
      </c>
      <c r="FR95" s="1">
        <f t="shared" si="3"/>
        <v>116.63722222222221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/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8.3999999999999986</v>
      </c>
      <c r="AH96" s="4">
        <f>'OA&amp;GRIDCO'!AD96+'Day Ahead IEX PXIL'!T96+RTM!T96</f>
        <v>2.2222222222222223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14.43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138.13999999999999</v>
      </c>
      <c r="BD96" s="4">
        <f>'OA&amp;GRIDCO'!ER96+'Day Ahead IEX PXIL'!CB96+RTM!CB96</f>
        <v>34.534999999999997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20.399999999999999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14.2</v>
      </c>
      <c r="CZ96" s="4">
        <f>'OA&amp;GRIDCO'!IH96+'Day Ahead IEX PXIL'!EJ96+RTM!ED96</f>
        <v>3.55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10</v>
      </c>
      <c r="DF96" s="4">
        <f>'Day Ahead IEX PXIL'!FD96+'OA&amp;GRIDCO'!KB96</f>
        <v>0</v>
      </c>
      <c r="DG96" s="4">
        <f>'OA&amp;GRIDCO'!JE96+'Day Ahead IEX PXIL'!EU96+RTM!EO96</f>
        <v>32.99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1.03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51.5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3.09</v>
      </c>
      <c r="ET96" s="74">
        <f>'OA&amp;GRIDCO'!NN96+RTM!HD96+'Day Ahead IEX PXIL'!IZ96</f>
        <v>0</v>
      </c>
      <c r="EU96" s="74">
        <f>RTM!JG96</f>
        <v>1.34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3">
        <f>GDAM!AK96</f>
        <v>0</v>
      </c>
      <c r="FH96" s="343">
        <f>GDAM!AL96</f>
        <v>0</v>
      </c>
      <c r="FI96" s="343">
        <f>GDAM!AQ96</f>
        <v>0</v>
      </c>
      <c r="FJ96" s="343">
        <f>GDAM!AR96</f>
        <v>0</v>
      </c>
      <c r="FK96" s="343">
        <f>GDAM!AW96</f>
        <v>0</v>
      </c>
      <c r="FL96" s="343">
        <f>GDAM!AX96</f>
        <v>0</v>
      </c>
      <c r="FM96" s="343">
        <f>GDAM!BC96</f>
        <v>0</v>
      </c>
      <c r="FN96" s="343">
        <f>GDAM!BD96</f>
        <v>0</v>
      </c>
      <c r="FO96" s="343">
        <f>GDAM!BI96</f>
        <v>0</v>
      </c>
      <c r="FP96" s="343">
        <f>GDAM!BJ96</f>
        <v>0</v>
      </c>
      <c r="FQ96" s="1">
        <f t="shared" si="2"/>
        <v>1443.6268840206183</v>
      </c>
      <c r="FR96" s="1">
        <f t="shared" si="3"/>
        <v>116.63722222222221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/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8.3999999999999986</v>
      </c>
      <c r="AH97" s="4">
        <f>'OA&amp;GRIDCO'!AD97+'Day Ahead IEX PXIL'!T97+RTM!T97</f>
        <v>2.2222222222222223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14.43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138.13999999999999</v>
      </c>
      <c r="BD97" s="4">
        <f>'OA&amp;GRIDCO'!ER97+'Day Ahead IEX PXIL'!CB97+RTM!CB97</f>
        <v>34.534999999999997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20.399999999999999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14.2</v>
      </c>
      <c r="CZ97" s="4">
        <f>'OA&amp;GRIDCO'!IH97+'Day Ahead IEX PXIL'!EJ97+RTM!ED97</f>
        <v>3.55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10</v>
      </c>
      <c r="DF97" s="4">
        <f>'Day Ahead IEX PXIL'!FD97+'OA&amp;GRIDCO'!KB97</f>
        <v>0</v>
      </c>
      <c r="DG97" s="4">
        <f>'OA&amp;GRIDCO'!JE97+'Day Ahead IEX PXIL'!EU97+RTM!EO97</f>
        <v>32.99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1.03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51.5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6.19</v>
      </c>
      <c r="ET97" s="74">
        <f>'OA&amp;GRIDCO'!NN97+RTM!HD97+'Day Ahead IEX PXIL'!IZ97</f>
        <v>0</v>
      </c>
      <c r="EU97" s="74">
        <f>RTM!JG97</f>
        <v>1.34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3">
        <f>GDAM!AK97</f>
        <v>0</v>
      </c>
      <c r="FH97" s="343">
        <f>GDAM!AL97</f>
        <v>0</v>
      </c>
      <c r="FI97" s="343">
        <f>GDAM!AQ97</f>
        <v>0</v>
      </c>
      <c r="FJ97" s="343">
        <f>GDAM!AR97</f>
        <v>0</v>
      </c>
      <c r="FK97" s="343">
        <f>GDAM!AW97</f>
        <v>0</v>
      </c>
      <c r="FL97" s="343">
        <f>GDAM!AX97</f>
        <v>0</v>
      </c>
      <c r="FM97" s="343">
        <f>GDAM!BC97</f>
        <v>0</v>
      </c>
      <c r="FN97" s="343">
        <f>GDAM!BD97</f>
        <v>0</v>
      </c>
      <c r="FO97" s="343">
        <f>GDAM!BI97</f>
        <v>0</v>
      </c>
      <c r="FP97" s="343">
        <f>GDAM!BJ97</f>
        <v>0</v>
      </c>
      <c r="FQ97" s="1">
        <f t="shared" si="2"/>
        <v>1446.7268840206184</v>
      </c>
      <c r="FR97" s="1">
        <f t="shared" si="3"/>
        <v>116.63722222222221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/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8.3999999999999986</v>
      </c>
      <c r="AH98" s="4">
        <f>'OA&amp;GRIDCO'!AD98+'Day Ahead IEX PXIL'!T98+RTM!T98</f>
        <v>2.2222222222222223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20.62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14.43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138.13999999999999</v>
      </c>
      <c r="BD98" s="4">
        <f>'OA&amp;GRIDCO'!ER98+'Day Ahead IEX PXIL'!CB98+RTM!CB98</f>
        <v>34.534999999999997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20.399999999999999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14.2</v>
      </c>
      <c r="CZ98" s="4">
        <f>'OA&amp;GRIDCO'!IH98+'Day Ahead IEX PXIL'!EJ98+RTM!ED98</f>
        <v>3.55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10</v>
      </c>
      <c r="DF98" s="4">
        <f>'Day Ahead IEX PXIL'!FD98+'OA&amp;GRIDCO'!KB98</f>
        <v>0</v>
      </c>
      <c r="DG98" s="4">
        <f>'OA&amp;GRIDCO'!JE98+'Day Ahead IEX PXIL'!EU98+RTM!EO98</f>
        <v>32.99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1.03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51.5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6.19</v>
      </c>
      <c r="ET98" s="74">
        <f>'OA&amp;GRIDCO'!NN98+RTM!HD98+'Day Ahead IEX PXIL'!IZ98</f>
        <v>0</v>
      </c>
      <c r="EU98" s="74">
        <f>RTM!JG98</f>
        <v>1.34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3">
        <f>GDAM!AK98</f>
        <v>0</v>
      </c>
      <c r="FH98" s="343">
        <f>GDAM!AL98</f>
        <v>0</v>
      </c>
      <c r="FI98" s="343">
        <f>GDAM!AQ98</f>
        <v>0</v>
      </c>
      <c r="FJ98" s="343">
        <f>GDAM!AR98</f>
        <v>0</v>
      </c>
      <c r="FK98" s="343">
        <f>GDAM!AW98</f>
        <v>0</v>
      </c>
      <c r="FL98" s="343">
        <f>GDAM!AX98</f>
        <v>0</v>
      </c>
      <c r="FM98" s="343">
        <f>GDAM!BC98</f>
        <v>0</v>
      </c>
      <c r="FN98" s="343">
        <f>GDAM!BD98</f>
        <v>0</v>
      </c>
      <c r="FO98" s="343">
        <f>GDAM!BI98</f>
        <v>0</v>
      </c>
      <c r="FP98" s="343">
        <f>GDAM!BJ98</f>
        <v>0</v>
      </c>
      <c r="FQ98" s="1">
        <f t="shared" si="2"/>
        <v>1467.3468840206183</v>
      </c>
      <c r="FR98" s="1">
        <f t="shared" si="3"/>
        <v>116.63722222222221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/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8.3999999999999986</v>
      </c>
      <c r="AH99" s="4">
        <f>'OA&amp;GRIDCO'!AD99+'Day Ahead IEX PXIL'!T99+RTM!T99</f>
        <v>2.2222222222222223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0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14.43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138.13999999999999</v>
      </c>
      <c r="BD99" s="4">
        <f>'OA&amp;GRIDCO'!ER99+'Day Ahead IEX PXIL'!CB99+RTM!CB99</f>
        <v>34.534999999999997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20.399999999999999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14.2</v>
      </c>
      <c r="CZ99" s="4">
        <f>'OA&amp;GRIDCO'!IH99+'Day Ahead IEX PXIL'!EJ99+RTM!ED99</f>
        <v>3.55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10</v>
      </c>
      <c r="DF99" s="4">
        <f>'Day Ahead IEX PXIL'!FD99+'OA&amp;GRIDCO'!KB99</f>
        <v>0</v>
      </c>
      <c r="DG99" s="4">
        <f>'OA&amp;GRIDCO'!JE99+'Day Ahead IEX PXIL'!EU99+RTM!EO99</f>
        <v>30.93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1.03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51.5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3.09</v>
      </c>
      <c r="ET99" s="74">
        <f>'OA&amp;GRIDCO'!NN99+RTM!HD99+'Day Ahead IEX PXIL'!IZ99</f>
        <v>0</v>
      </c>
      <c r="EU99" s="74">
        <f>RTM!JG99</f>
        <v>1.34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3">
        <f>GDAM!AK99</f>
        <v>0</v>
      </c>
      <c r="FH99" s="343">
        <f>GDAM!AL99</f>
        <v>0</v>
      </c>
      <c r="FI99" s="343">
        <f>GDAM!AQ99</f>
        <v>0</v>
      </c>
      <c r="FJ99" s="343">
        <f>GDAM!AR99</f>
        <v>0</v>
      </c>
      <c r="FK99" s="343">
        <f>GDAM!AW99</f>
        <v>0</v>
      </c>
      <c r="FL99" s="343">
        <f>GDAM!AX99</f>
        <v>0</v>
      </c>
      <c r="FM99" s="343">
        <f>GDAM!BC99</f>
        <v>0</v>
      </c>
      <c r="FN99" s="343">
        <f>GDAM!BD99</f>
        <v>0</v>
      </c>
      <c r="FO99" s="343">
        <f>GDAM!BI99</f>
        <v>0</v>
      </c>
      <c r="FP99" s="343">
        <f>GDAM!BJ99</f>
        <v>0</v>
      </c>
      <c r="FQ99" s="1">
        <f t="shared" si="2"/>
        <v>1439.5668840206183</v>
      </c>
      <c r="FR99" s="1">
        <f t="shared" si="3"/>
        <v>116.63722222222221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/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8.3999999999999986</v>
      </c>
      <c r="AH100" s="4">
        <f>'OA&amp;GRIDCO'!AD100+'Day Ahead IEX PXIL'!T100+RTM!T100</f>
        <v>2.2222222222222223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14.43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138.13999999999999</v>
      </c>
      <c r="BD100" s="4">
        <f>'OA&amp;GRIDCO'!ER100+'Day Ahead IEX PXIL'!CB100+RTM!CB100</f>
        <v>34.534999999999997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20.399999999999999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14.2</v>
      </c>
      <c r="CZ100" s="4">
        <f>'OA&amp;GRIDCO'!IH100+'Day Ahead IEX PXIL'!EJ100+RTM!ED100</f>
        <v>3.55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10</v>
      </c>
      <c r="DF100" s="4">
        <f>'Day Ahead IEX PXIL'!FD100+'OA&amp;GRIDCO'!KB100</f>
        <v>0</v>
      </c>
      <c r="DG100" s="4">
        <f>'OA&amp;GRIDCO'!JE100+'Day Ahead IEX PXIL'!EU100+RTM!EO100</f>
        <v>30.93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1.03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51.5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3.09</v>
      </c>
      <c r="ET100" s="74">
        <f>'OA&amp;GRIDCO'!NN100+RTM!HD100+'Day Ahead IEX PXIL'!IZ100</f>
        <v>0</v>
      </c>
      <c r="EU100" s="74">
        <f>RTM!JG100</f>
        <v>1.34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3">
        <f>GDAM!AK100</f>
        <v>0</v>
      </c>
      <c r="FH100" s="343">
        <f>GDAM!AL100</f>
        <v>0</v>
      </c>
      <c r="FI100" s="343">
        <f>GDAM!AQ100</f>
        <v>0</v>
      </c>
      <c r="FJ100" s="343">
        <f>GDAM!AR100</f>
        <v>0</v>
      </c>
      <c r="FK100" s="343">
        <f>GDAM!AW100</f>
        <v>0</v>
      </c>
      <c r="FL100" s="343">
        <f>GDAM!AX100</f>
        <v>0</v>
      </c>
      <c r="FM100" s="343">
        <f>GDAM!BC100</f>
        <v>0</v>
      </c>
      <c r="FN100" s="343">
        <f>GDAM!BD100</f>
        <v>0</v>
      </c>
      <c r="FO100" s="343">
        <f>GDAM!BI100</f>
        <v>0</v>
      </c>
      <c r="FP100" s="343">
        <f>GDAM!BJ100</f>
        <v>0</v>
      </c>
      <c r="FQ100" s="1">
        <f t="shared" si="2"/>
        <v>1439.5668840206183</v>
      </c>
      <c r="FR100" s="1">
        <f t="shared" si="3"/>
        <v>116.63722222222221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/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8.3999999999999986</v>
      </c>
      <c r="AH101" s="4">
        <f>'OA&amp;GRIDCO'!AD101+'Day Ahead IEX PXIL'!T101+RTM!T101</f>
        <v>2.2222222222222223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30.93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14.43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138.13999999999999</v>
      </c>
      <c r="BD101" s="4">
        <f>'OA&amp;GRIDCO'!ER101+'Day Ahead IEX PXIL'!CB101+RTM!CB101</f>
        <v>34.534999999999997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20.399999999999999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14.2</v>
      </c>
      <c r="CZ101" s="4">
        <f>'OA&amp;GRIDCO'!IH101+'Day Ahead IEX PXIL'!EJ101+RTM!ED101</f>
        <v>3.55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10</v>
      </c>
      <c r="DF101" s="4">
        <f>'Day Ahead IEX PXIL'!FD101+'OA&amp;GRIDCO'!KB101</f>
        <v>0</v>
      </c>
      <c r="DG101" s="4">
        <f>'OA&amp;GRIDCO'!JE101+'Day Ahead IEX PXIL'!EU101+RTM!EO101</f>
        <v>30.93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1.03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51.5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3.09</v>
      </c>
      <c r="ET101" s="74">
        <f>'OA&amp;GRIDCO'!NN101+RTM!HD101+'Day Ahead IEX PXIL'!IZ101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3">
        <f>GDAM!AK101</f>
        <v>0</v>
      </c>
      <c r="FH101" s="343">
        <f>GDAM!AL101</f>
        <v>0</v>
      </c>
      <c r="FI101" s="343">
        <f>GDAM!AQ101</f>
        <v>0</v>
      </c>
      <c r="FJ101" s="343">
        <f>GDAM!AR101</f>
        <v>0</v>
      </c>
      <c r="FK101" s="343">
        <f>GDAM!AW101</f>
        <v>0</v>
      </c>
      <c r="FL101" s="343">
        <f>GDAM!AX101</f>
        <v>0</v>
      </c>
      <c r="FM101" s="343">
        <f>GDAM!BC101</f>
        <v>0</v>
      </c>
      <c r="FN101" s="343">
        <f>GDAM!BD101</f>
        <v>0</v>
      </c>
      <c r="FO101" s="343">
        <f>GDAM!BI101</f>
        <v>0</v>
      </c>
      <c r="FP101" s="343">
        <f>GDAM!BJ101</f>
        <v>0</v>
      </c>
      <c r="FQ101" s="1">
        <f t="shared" si="2"/>
        <v>1470.4968840206186</v>
      </c>
      <c r="FR101" s="1">
        <f t="shared" si="3"/>
        <v>116.63722222222221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/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8.3999999999999986</v>
      </c>
      <c r="AH102" s="4">
        <f>'OA&amp;GRIDCO'!AD102+'Day Ahead IEX PXIL'!T102+RTM!T102</f>
        <v>2.2222222222222223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10.31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14.43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138.13999999999999</v>
      </c>
      <c r="BD102" s="4">
        <f>'OA&amp;GRIDCO'!ER102+'Day Ahead IEX PXIL'!CB102+RTM!CB102</f>
        <v>34.534999999999997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20.399999999999999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14.2</v>
      </c>
      <c r="CZ102" s="4">
        <f>'OA&amp;GRIDCO'!IH102+'Day Ahead IEX PXIL'!EJ102+RTM!ED102</f>
        <v>3.55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10</v>
      </c>
      <c r="DF102" s="4">
        <f>'Day Ahead IEX PXIL'!FD102+'OA&amp;GRIDCO'!KB102</f>
        <v>0</v>
      </c>
      <c r="DG102" s="4">
        <f>'OA&amp;GRIDCO'!JE102+'Day Ahead IEX PXIL'!EU102+RTM!EO102</f>
        <v>30.93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1.03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51.5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3.09</v>
      </c>
      <c r="ET102" s="74">
        <f>'OA&amp;GRIDCO'!NN102+RTM!HD102+'Day Ahead IEX PXIL'!IZ102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3">
        <f>GDAM!AK102</f>
        <v>0</v>
      </c>
      <c r="FH102" s="343">
        <f>GDAM!AL102</f>
        <v>0</v>
      </c>
      <c r="FI102" s="343">
        <f>GDAM!AQ102</f>
        <v>0</v>
      </c>
      <c r="FJ102" s="343">
        <f>GDAM!AR102</f>
        <v>0</v>
      </c>
      <c r="FK102" s="343">
        <f>GDAM!AW102</f>
        <v>0</v>
      </c>
      <c r="FL102" s="343">
        <f>GDAM!AX102</f>
        <v>0</v>
      </c>
      <c r="FM102" s="343">
        <f>GDAM!BC102</f>
        <v>0</v>
      </c>
      <c r="FN102" s="343">
        <f>GDAM!BD102</f>
        <v>0</v>
      </c>
      <c r="FO102" s="343">
        <f>GDAM!BI102</f>
        <v>0</v>
      </c>
      <c r="FP102" s="343">
        <f>GDAM!BJ102</f>
        <v>0</v>
      </c>
      <c r="FQ102" s="1">
        <f t="shared" si="2"/>
        <v>1449.8768840206183</v>
      </c>
      <c r="FR102" s="1">
        <f t="shared" si="3"/>
        <v>116.63722222222221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/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8.3999999999999986</v>
      </c>
      <c r="AH103" s="4">
        <f>'OA&amp;GRIDCO'!AD103+'Day Ahead IEX PXIL'!T103+RTM!T103</f>
        <v>2.2222222222222223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14.43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138.13999999999999</v>
      </c>
      <c r="BD103" s="4">
        <f>'OA&amp;GRIDCO'!ER103+'Day Ahead IEX PXIL'!CB103+RTM!CB103</f>
        <v>34.534999999999997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20.399999999999999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14.2</v>
      </c>
      <c r="CZ103" s="4">
        <f>'OA&amp;GRIDCO'!IH103+'Day Ahead IEX PXIL'!EJ103+RTM!ED103</f>
        <v>3.55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10</v>
      </c>
      <c r="DF103" s="4">
        <f>'Day Ahead IEX PXIL'!FD103+'OA&amp;GRIDCO'!KB103</f>
        <v>0</v>
      </c>
      <c r="DG103" s="4">
        <f>'OA&amp;GRIDCO'!JE103+'Day Ahead IEX PXIL'!EU103+RTM!EO103</f>
        <v>25.770000000000003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1.03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51.5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3.09</v>
      </c>
      <c r="ET103" s="74">
        <f>'OA&amp;GRIDCO'!NN103+RTM!HD103+'Day Ahead IEX PXIL'!IZ103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3">
        <f>GDAM!AK103</f>
        <v>0</v>
      </c>
      <c r="FH103" s="343">
        <f>GDAM!AL103</f>
        <v>0</v>
      </c>
      <c r="FI103" s="343">
        <f>GDAM!AQ103</f>
        <v>0</v>
      </c>
      <c r="FJ103" s="343">
        <f>GDAM!AR103</f>
        <v>0</v>
      </c>
      <c r="FK103" s="343">
        <f>GDAM!AW103</f>
        <v>0</v>
      </c>
      <c r="FL103" s="343">
        <f>GDAM!AX103</f>
        <v>0</v>
      </c>
      <c r="FM103" s="343">
        <f>GDAM!BC103</f>
        <v>0</v>
      </c>
      <c r="FN103" s="343">
        <f>GDAM!BD103</f>
        <v>0</v>
      </c>
      <c r="FO103" s="343">
        <f>GDAM!BI103</f>
        <v>0</v>
      </c>
      <c r="FP103" s="343">
        <f>GDAM!BJ103</f>
        <v>0</v>
      </c>
      <c r="FQ103" s="1">
        <f t="shared" si="2"/>
        <v>1434.4068840206182</v>
      </c>
      <c r="FR103" s="1">
        <f t="shared" si="3"/>
        <v>116.63722222222221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/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8.3999999999999986</v>
      </c>
      <c r="AH104" s="4">
        <f>'OA&amp;GRIDCO'!AD104+'Day Ahead IEX PXIL'!T104+RTM!T104</f>
        <v>2.2222222222222223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20.62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14.43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138.13999999999999</v>
      </c>
      <c r="BD104" s="4">
        <f>'OA&amp;GRIDCO'!ER104+'Day Ahead IEX PXIL'!CB104+RTM!CB104</f>
        <v>34.534999999999997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20.399999999999999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14.2</v>
      </c>
      <c r="CZ104" s="4">
        <f>'OA&amp;GRIDCO'!IH104+'Day Ahead IEX PXIL'!EJ104+RTM!ED104</f>
        <v>3.55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10</v>
      </c>
      <c r="DF104" s="4">
        <f>'Day Ahead IEX PXIL'!FD104+'OA&amp;GRIDCO'!KB104</f>
        <v>0</v>
      </c>
      <c r="DG104" s="4">
        <f>'OA&amp;GRIDCO'!JE104+'Day Ahead IEX PXIL'!EU104+RTM!EO104</f>
        <v>25.770000000000003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1.03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51.5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3.09</v>
      </c>
      <c r="ET104" s="74">
        <f>'OA&amp;GRIDCO'!NN104+RTM!HD104+'Day Ahead IEX PXIL'!IZ104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3">
        <f>GDAM!AK104</f>
        <v>0</v>
      </c>
      <c r="FH104" s="343">
        <f>GDAM!AL104</f>
        <v>0</v>
      </c>
      <c r="FI104" s="343">
        <f>GDAM!AQ104</f>
        <v>0</v>
      </c>
      <c r="FJ104" s="343">
        <f>GDAM!AR104</f>
        <v>0</v>
      </c>
      <c r="FK104" s="343">
        <f>GDAM!AW104</f>
        <v>0</v>
      </c>
      <c r="FL104" s="343">
        <f>GDAM!AX104</f>
        <v>0</v>
      </c>
      <c r="FM104" s="343">
        <f>GDAM!BC104</f>
        <v>0</v>
      </c>
      <c r="FN104" s="343">
        <f>GDAM!BD104</f>
        <v>0</v>
      </c>
      <c r="FO104" s="343">
        <f>GDAM!BI104</f>
        <v>0</v>
      </c>
      <c r="FP104" s="343">
        <f>GDAM!BJ104</f>
        <v>0</v>
      </c>
      <c r="FQ104" s="1">
        <f t="shared" si="2"/>
        <v>1455.0268840206181</v>
      </c>
      <c r="FR104" s="1">
        <f t="shared" si="3"/>
        <v>116.63722222222221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/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8.3999999999999986</v>
      </c>
      <c r="AH105" s="4">
        <f>'OA&amp;GRIDCO'!AD105+'Day Ahead IEX PXIL'!T105+RTM!T105</f>
        <v>2.2222222222222223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14.43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138.13999999999999</v>
      </c>
      <c r="BD105" s="4">
        <f>'OA&amp;GRIDCO'!ER105+'Day Ahead IEX PXIL'!CB105+RTM!CB105</f>
        <v>34.534999999999997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20.399999999999999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14.2</v>
      </c>
      <c r="CZ105" s="4">
        <f>'OA&amp;GRIDCO'!IH105+'Day Ahead IEX PXIL'!EJ105+RTM!ED105</f>
        <v>3.55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10</v>
      </c>
      <c r="DF105" s="4">
        <f>'Day Ahead IEX PXIL'!FD105+'OA&amp;GRIDCO'!KB105</f>
        <v>0</v>
      </c>
      <c r="DG105" s="4">
        <f>'OA&amp;GRIDCO'!JE105+'Day Ahead IEX PXIL'!EU105+RTM!EO105</f>
        <v>25.770000000000003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1.03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51.5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3.09</v>
      </c>
      <c r="ET105" s="74">
        <f>'OA&amp;GRIDCO'!NN105+RTM!HD105+'Day Ahead IEX PXIL'!IZ105</f>
        <v>0</v>
      </c>
      <c r="EU105" s="74">
        <f>RTM!JG105</f>
        <v>1.34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3">
        <f>GDAM!AK105</f>
        <v>0</v>
      </c>
      <c r="FH105" s="343">
        <f>GDAM!AL105</f>
        <v>0</v>
      </c>
      <c r="FI105" s="343">
        <f>GDAM!AQ105</f>
        <v>0</v>
      </c>
      <c r="FJ105" s="343">
        <f>GDAM!AR105</f>
        <v>0</v>
      </c>
      <c r="FK105" s="343">
        <f>GDAM!AW105</f>
        <v>0</v>
      </c>
      <c r="FL105" s="343">
        <f>GDAM!AX105</f>
        <v>0</v>
      </c>
      <c r="FM105" s="343">
        <f>GDAM!BC105</f>
        <v>0</v>
      </c>
      <c r="FN105" s="343">
        <f>GDAM!BD105</f>
        <v>0</v>
      </c>
      <c r="FO105" s="343">
        <f>GDAM!BI105</f>
        <v>0</v>
      </c>
      <c r="FP105" s="343">
        <f>GDAM!BJ105</f>
        <v>0</v>
      </c>
      <c r="FQ105" s="1">
        <f t="shared" si="2"/>
        <v>1434.4068840206182</v>
      </c>
      <c r="FR105" s="1">
        <f t="shared" si="3"/>
        <v>116.63722222222221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/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8.3999999999999986</v>
      </c>
      <c r="AH106" s="4">
        <f>'OA&amp;GRIDCO'!AD106+'Day Ahead IEX PXIL'!T106+RTM!T106</f>
        <v>2.2222222222222223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14.43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138.13999999999999</v>
      </c>
      <c r="BD106" s="4">
        <f>'OA&amp;GRIDCO'!ER106+'Day Ahead IEX PXIL'!CB106+RTM!CB106</f>
        <v>34.534999999999997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20.399999999999999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14.2</v>
      </c>
      <c r="CZ106" s="4">
        <f>'OA&amp;GRIDCO'!IH106+'Day Ahead IEX PXIL'!EJ106+RTM!ED106</f>
        <v>3.55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10</v>
      </c>
      <c r="DF106" s="4">
        <f>'Day Ahead IEX PXIL'!FD106+'OA&amp;GRIDCO'!KB106</f>
        <v>0</v>
      </c>
      <c r="DG106" s="4">
        <f>'OA&amp;GRIDCO'!JE106+'Day Ahead IEX PXIL'!EU106+RTM!EO106</f>
        <v>25.770000000000003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1.03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51.5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3.09</v>
      </c>
      <c r="ET106" s="74">
        <f>'OA&amp;GRIDCO'!NN106+RTM!HD106+'Day Ahead IEX PXIL'!IZ106</f>
        <v>0</v>
      </c>
      <c r="EU106" s="74">
        <f>RTM!JG106</f>
        <v>1.34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3">
        <f>GDAM!AK106</f>
        <v>0</v>
      </c>
      <c r="FH106" s="343">
        <f>GDAM!AL106</f>
        <v>0</v>
      </c>
      <c r="FI106" s="343">
        <f>GDAM!AQ106</f>
        <v>0</v>
      </c>
      <c r="FJ106" s="343">
        <f>GDAM!AR106</f>
        <v>0</v>
      </c>
      <c r="FK106" s="343">
        <f>GDAM!AW106</f>
        <v>0</v>
      </c>
      <c r="FL106" s="343">
        <f>GDAM!AX106</f>
        <v>0</v>
      </c>
      <c r="FM106" s="343">
        <f>GDAM!BC106</f>
        <v>0</v>
      </c>
      <c r="FN106" s="343">
        <f>GDAM!BD106</f>
        <v>0</v>
      </c>
      <c r="FO106" s="343">
        <f>GDAM!BI106</f>
        <v>0</v>
      </c>
      <c r="FP106" s="343">
        <f>GDAM!BJ106</f>
        <v>0</v>
      </c>
      <c r="FQ106" s="1">
        <f t="shared" si="2"/>
        <v>1434.4068840206182</v>
      </c>
      <c r="FR106" s="1">
        <f t="shared" si="3"/>
        <v>116.63722222222221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11.22</v>
      </c>
      <c r="X107" s="64">
        <f t="shared" si="4"/>
        <v>0</v>
      </c>
      <c r="Y107" s="64">
        <f t="shared" si="4"/>
        <v>4</v>
      </c>
      <c r="Z107" s="64">
        <f t="shared" si="4"/>
        <v>0</v>
      </c>
      <c r="AA107" s="64">
        <f t="shared" si="4"/>
        <v>7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8.8099999999999987</v>
      </c>
      <c r="AH107" s="64">
        <f t="shared" si="5"/>
        <v>2.2222222222222223</v>
      </c>
      <c r="AI107" s="64">
        <f t="shared" si="5"/>
        <v>0</v>
      </c>
      <c r="AJ107" s="64">
        <f t="shared" si="5"/>
        <v>0</v>
      </c>
      <c r="AK107" s="64">
        <f t="shared" si="5"/>
        <v>61.86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14.43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138.13999999999999</v>
      </c>
      <c r="BD107" s="64">
        <f t="shared" si="5"/>
        <v>34.534999999999997</v>
      </c>
      <c r="BE107" s="64">
        <f t="shared" si="5"/>
        <v>10.54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5.15</v>
      </c>
      <c r="BV107" s="64">
        <f t="shared" si="6"/>
        <v>0</v>
      </c>
      <c r="BW107" s="64">
        <f t="shared" si="6"/>
        <v>22.4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6.19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14.2</v>
      </c>
      <c r="CZ107" s="64">
        <f t="shared" si="6"/>
        <v>3.55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</v>
      </c>
      <c r="DF107" s="64">
        <f t="shared" si="6"/>
        <v>0</v>
      </c>
      <c r="DG107" s="64">
        <f t="shared" si="6"/>
        <v>35.049999999999997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78.504999999999995</v>
      </c>
      <c r="DP107" s="64">
        <f t="shared" si="6"/>
        <v>0</v>
      </c>
      <c r="DQ107" s="64">
        <f t="shared" si="6"/>
        <v>1.03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51.5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1.44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6.19</v>
      </c>
      <c r="ET107" s="64">
        <f t="shared" si="7"/>
        <v>0</v>
      </c>
      <c r="EU107" s="64">
        <f t="shared" si="7"/>
        <v>1.34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13.45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4.57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1470.4968840206186</v>
      </c>
      <c r="FR107" s="64">
        <f t="shared" si="7"/>
        <v>116.63722222222221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7.7799999999999994</v>
      </c>
      <c r="AH108" s="65">
        <f t="shared" si="13"/>
        <v>2.2222222222222223</v>
      </c>
      <c r="AI108" s="65">
        <f t="shared" si="13"/>
        <v>0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8.9700000000000006</v>
      </c>
      <c r="BA108" s="65">
        <f t="shared" si="13"/>
        <v>0</v>
      </c>
      <c r="BB108" s="65">
        <f t="shared" si="13"/>
        <v>0</v>
      </c>
      <c r="BC108" s="65">
        <f t="shared" si="13"/>
        <v>138.13999999999999</v>
      </c>
      <c r="BD108" s="65">
        <f t="shared" si="13"/>
        <v>34.534999999999997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3.55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9.2799999999999994</v>
      </c>
      <c r="DF108" s="65">
        <f t="shared" si="14"/>
        <v>0</v>
      </c>
      <c r="DG108" s="65">
        <f t="shared" si="14"/>
        <v>0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0.21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44.29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867.13751718384606</v>
      </c>
      <c r="FR108" s="65">
        <f t="shared" si="15"/>
        <v>82.957222222222214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5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1.8454166666666663</v>
      </c>
      <c r="X109" s="65" t="e">
        <f t="shared" si="20"/>
        <v>#DIV/0!</v>
      </c>
      <c r="Y109" s="65">
        <f t="shared" si="20"/>
        <v>0.59693906249999995</v>
      </c>
      <c r="Z109" s="65" t="e">
        <f t="shared" si="20"/>
        <v>#DIV/0!</v>
      </c>
      <c r="AA109" s="65">
        <f t="shared" si="20"/>
        <v>0.87270833333333353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 t="e">
        <f t="shared" si="21"/>
        <v>#DIV/0!</v>
      </c>
      <c r="AE109" s="65">
        <f t="shared" si="21"/>
        <v>30.789374999999968</v>
      </c>
      <c r="AF109" s="65">
        <f t="shared" si="21"/>
        <v>30.35249999999996</v>
      </c>
      <c r="AG109" s="65">
        <f t="shared" si="21"/>
        <v>8.2574999999999878</v>
      </c>
      <c r="AH109" s="65">
        <f t="shared" si="21"/>
        <v>2.2222222222222263</v>
      </c>
      <c r="AI109" s="65">
        <f t="shared" si="21"/>
        <v>0</v>
      </c>
      <c r="AJ109" s="65">
        <f t="shared" si="21"/>
        <v>0</v>
      </c>
      <c r="AK109" s="65">
        <f t="shared" si="21"/>
        <v>11.244062499999997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3.156562500000001</v>
      </c>
      <c r="AR109" s="65">
        <f t="shared" si="21"/>
        <v>0</v>
      </c>
      <c r="AS109" s="65">
        <f t="shared" si="21"/>
        <v>295.45340018255973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12.338958333333322</v>
      </c>
      <c r="BA109" s="65">
        <f t="shared" si="21"/>
        <v>0</v>
      </c>
      <c r="BB109" s="65">
        <f t="shared" si="21"/>
        <v>0</v>
      </c>
      <c r="BC109" s="65">
        <f t="shared" si="21"/>
        <v>138.13999999999984</v>
      </c>
      <c r="BD109" s="65">
        <f t="shared" si="21"/>
        <v>34.534999999999961</v>
      </c>
      <c r="BE109" s="65">
        <f t="shared" si="21"/>
        <v>2.3911458333333337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20.333333333333332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1.4591666666666676</v>
      </c>
      <c r="BR109" s="65">
        <f t="shared" si="22"/>
        <v>0</v>
      </c>
      <c r="BS109" s="65">
        <f t="shared" si="22"/>
        <v>97.129781249999851</v>
      </c>
      <c r="BT109" s="65">
        <f t="shared" si="22"/>
        <v>16.041666666666668</v>
      </c>
      <c r="BU109" s="65">
        <f t="shared" si="22"/>
        <v>0.75104166666666661</v>
      </c>
      <c r="BV109" s="65">
        <f t="shared" si="22"/>
        <v>0</v>
      </c>
      <c r="BW109" s="65">
        <f t="shared" si="22"/>
        <v>19.091666666666701</v>
      </c>
      <c r="BX109" s="65">
        <f t="shared" si="22"/>
        <v>0</v>
      </c>
      <c r="BY109" s="65">
        <f t="shared" si="22"/>
        <v>0.15020833333333336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2.3313541666666677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412.96875</v>
      </c>
      <c r="CX109" s="65">
        <f t="shared" si="22"/>
        <v>0</v>
      </c>
      <c r="CY109" s="65">
        <f t="shared" si="22"/>
        <v>14.052083333333357</v>
      </c>
      <c r="CZ109" s="65">
        <f t="shared" si="22"/>
        <v>3.550000000000006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9.5906250000000028</v>
      </c>
      <c r="DF109" s="65">
        <f t="shared" si="22"/>
        <v>0</v>
      </c>
      <c r="DG109" s="65">
        <f t="shared" si="22"/>
        <v>11.642916666666663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50.32887500000006</v>
      </c>
      <c r="DP109" s="65">
        <f t="shared" si="22"/>
        <v>0</v>
      </c>
      <c r="DQ109" s="65">
        <f t="shared" si="22"/>
        <v>0.48333333333333384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47.894999999999989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1.5340624999999999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0.19510416666666666</v>
      </c>
      <c r="EH109" s="65">
        <f t="shared" si="23"/>
        <v>0</v>
      </c>
      <c r="EI109" s="65">
        <f t="shared" si="23"/>
        <v>3.5131250000000027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2.047187500000001</v>
      </c>
      <c r="ET109" s="65">
        <f t="shared" si="23"/>
        <v>0</v>
      </c>
      <c r="EU109" s="65">
        <f t="shared" si="23"/>
        <v>0.68354166666666749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3.9431250000000002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0.92604166666666698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1207.4886948585099</v>
      </c>
      <c r="FR109" s="65">
        <f t="shared" si="23"/>
        <v>99.265347222222275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0.12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4.4289999999999989E-2</v>
      </c>
      <c r="X110" s="66" t="e">
        <f t="shared" si="28"/>
        <v>#DIV/0!</v>
      </c>
      <c r="Y110" s="66">
        <f t="shared" si="28"/>
        <v>1.4326537499999998E-2</v>
      </c>
      <c r="Z110" s="66" t="e">
        <f t="shared" si="28"/>
        <v>#DIV/0!</v>
      </c>
      <c r="AA110" s="66">
        <f t="shared" si="28"/>
        <v>2.0945000000000005E-2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 t="e">
        <f t="shared" si="29"/>
        <v>#DIV/0!</v>
      </c>
      <c r="AE110" s="66">
        <f t="shared" si="29"/>
        <v>0.7389449999999993</v>
      </c>
      <c r="AF110" s="66">
        <f t="shared" si="29"/>
        <v>0.728459999999999</v>
      </c>
      <c r="AG110" s="66">
        <f t="shared" si="29"/>
        <v>0.19817999999999972</v>
      </c>
      <c r="AH110" s="66">
        <f t="shared" si="29"/>
        <v>5.3333333333333427E-2</v>
      </c>
      <c r="AI110" s="66">
        <f t="shared" si="29"/>
        <v>0</v>
      </c>
      <c r="AJ110" s="66">
        <f t="shared" si="29"/>
        <v>0</v>
      </c>
      <c r="AK110" s="66">
        <f t="shared" si="29"/>
        <v>0.26985749999999992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7.5757500000000019E-2</v>
      </c>
      <c r="AR110" s="66">
        <f t="shared" si="29"/>
        <v>0</v>
      </c>
      <c r="AS110" s="66">
        <f t="shared" si="29"/>
        <v>7.0908816043814333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0.2961349999999997</v>
      </c>
      <c r="BA110" s="66">
        <f t="shared" si="29"/>
        <v>0</v>
      </c>
      <c r="BB110" s="66">
        <f t="shared" si="29"/>
        <v>0</v>
      </c>
      <c r="BC110" s="66">
        <f t="shared" si="29"/>
        <v>3.3153599999999961</v>
      </c>
      <c r="BD110" s="66">
        <f t="shared" si="29"/>
        <v>0.82883999999999902</v>
      </c>
      <c r="BE110" s="66">
        <f t="shared" si="29"/>
        <v>5.7387500000000008E-2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0.48799999999999999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3.5020000000000023E-2</v>
      </c>
      <c r="BR110" s="66">
        <f t="shared" si="30"/>
        <v>0</v>
      </c>
      <c r="BS110" s="66">
        <f t="shared" si="30"/>
        <v>2.3311147499999967</v>
      </c>
      <c r="BT110" s="66">
        <f t="shared" si="30"/>
        <v>0.38500000000000001</v>
      </c>
      <c r="BU110" s="66">
        <f t="shared" si="30"/>
        <v>1.8024999999999999E-2</v>
      </c>
      <c r="BV110" s="66">
        <f t="shared" si="30"/>
        <v>0</v>
      </c>
      <c r="BW110" s="66">
        <f t="shared" si="30"/>
        <v>0.45820000000000083</v>
      </c>
      <c r="BX110" s="66">
        <f t="shared" si="30"/>
        <v>0</v>
      </c>
      <c r="BY110" s="66">
        <f t="shared" si="30"/>
        <v>3.6050000000000006E-3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5.595250000000003E-2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9.9112500000000008</v>
      </c>
      <c r="CX110" s="66">
        <f t="shared" si="30"/>
        <v>0</v>
      </c>
      <c r="CY110" s="66">
        <f t="shared" si="30"/>
        <v>0.33725000000000055</v>
      </c>
      <c r="CZ110" s="66">
        <f t="shared" si="30"/>
        <v>8.5200000000000151E-2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0.23017500000000007</v>
      </c>
      <c r="DF110" s="66">
        <f t="shared" si="30"/>
        <v>0</v>
      </c>
      <c r="DG110" s="66">
        <f t="shared" si="30"/>
        <v>0.2794299999999999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1.2078930000000014</v>
      </c>
      <c r="DP110" s="66">
        <f t="shared" si="30"/>
        <v>0</v>
      </c>
      <c r="DQ110" s="66">
        <f t="shared" si="30"/>
        <v>1.1600000000000011E-2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1.1494799999999998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3.6817499999999996E-2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4.6825E-3</v>
      </c>
      <c r="EH110" s="66">
        <f t="shared" si="31"/>
        <v>0</v>
      </c>
      <c r="EI110" s="66">
        <f t="shared" si="31"/>
        <v>8.431500000000007E-2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4.9132500000000023E-2</v>
      </c>
      <c r="ET110" s="66">
        <f t="shared" si="31"/>
        <v>0</v>
      </c>
      <c r="EU110" s="66">
        <f t="shared" si="31"/>
        <v>1.640500000000002E-2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9.4635000000000011E-2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2.2225000000000009E-2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28.979728676604239</v>
      </c>
      <c r="FR110" s="66">
        <f t="shared" si="31"/>
        <v>2.3823683333333348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85" t="s">
        <v>134</v>
      </c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5"/>
      <c r="AX111" s="385"/>
      <c r="AY111" s="385"/>
      <c r="AZ111" s="385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85" t="s">
        <v>135</v>
      </c>
      <c r="AF112" s="385"/>
      <c r="AG112" s="385"/>
      <c r="AH112" s="385"/>
      <c r="AI112" s="385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5"/>
      <c r="AX112" s="38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89" t="s">
        <v>136</v>
      </c>
      <c r="AF113" s="390"/>
      <c r="AG113" s="390"/>
      <c r="AH113" s="390"/>
      <c r="AI113" s="390"/>
      <c r="AJ113" s="390"/>
      <c r="AK113" s="390"/>
      <c r="AL113" s="390"/>
      <c r="AM113" s="390"/>
      <c r="AN113" s="390"/>
      <c r="AO113" s="390"/>
      <c r="AP113" s="390"/>
      <c r="AQ113" s="390"/>
      <c r="AR113" s="390"/>
      <c r="AS113" s="390"/>
      <c r="AT113" s="39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2" t="s">
        <v>137</v>
      </c>
      <c r="AF114" s="393"/>
      <c r="AG114" s="393"/>
      <c r="AH114" s="394"/>
      <c r="AI114" s="394"/>
      <c r="AJ114" s="394"/>
      <c r="AK114" s="394"/>
      <c r="AL114" s="15"/>
      <c r="AM114" s="395" t="s">
        <v>138</v>
      </c>
      <c r="AN114" s="395"/>
      <c r="AO114" s="395"/>
      <c r="AP114" s="395"/>
      <c r="AQ114" s="395"/>
      <c r="AR114" s="395"/>
      <c r="AS114" s="395"/>
      <c r="AT114" s="396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7"/>
      <c r="AF115" s="398"/>
      <c r="AG115" s="398"/>
      <c r="AH115" s="398"/>
      <c r="AI115" s="398"/>
      <c r="AJ115" s="398"/>
      <c r="AK115" s="398"/>
      <c r="AL115" s="398"/>
      <c r="AM115" s="398"/>
      <c r="AN115" s="398"/>
      <c r="AO115" s="398"/>
      <c r="AP115" s="398"/>
      <c r="AQ115" s="398"/>
      <c r="AR115" s="398"/>
      <c r="AS115" s="398"/>
      <c r="AT115" s="399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0" t="s">
        <v>139</v>
      </c>
      <c r="AF116" s="395"/>
      <c r="AG116" s="395"/>
      <c r="AH116" s="401"/>
      <c r="AI116" s="401"/>
      <c r="AJ116" s="401"/>
      <c r="AK116" s="401"/>
      <c r="AL116" s="15"/>
      <c r="AM116" s="395" t="s">
        <v>140</v>
      </c>
      <c r="AN116" s="395"/>
      <c r="AO116" s="395"/>
      <c r="AP116" s="395"/>
      <c r="AQ116" s="395"/>
      <c r="AR116" s="395"/>
      <c r="AS116" s="395"/>
      <c r="AT116" s="396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7"/>
      <c r="AF117" s="398"/>
      <c r="AG117" s="398"/>
      <c r="AH117" s="398"/>
      <c r="AI117" s="398"/>
      <c r="AJ117" s="398"/>
      <c r="AK117" s="398"/>
      <c r="AL117" s="398"/>
      <c r="AM117" s="398"/>
      <c r="AN117" s="398"/>
      <c r="AO117" s="398"/>
      <c r="AP117" s="398"/>
      <c r="AQ117" s="398"/>
      <c r="AR117" s="398"/>
      <c r="AS117" s="398"/>
      <c r="AT117" s="399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8"/>
      <c r="F118" s="408"/>
      <c r="G118" s="408"/>
      <c r="H118" s="408"/>
      <c r="I118" s="408"/>
      <c r="J118" s="408"/>
      <c r="K118" s="408"/>
      <c r="L118" s="408"/>
      <c r="M118" s="408"/>
      <c r="N118" s="408"/>
      <c r="O118" s="408"/>
      <c r="P118" s="40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86" t="s">
        <v>141</v>
      </c>
      <c r="AF118" s="387"/>
      <c r="AG118" s="387"/>
      <c r="AH118" s="387"/>
      <c r="AI118" s="387"/>
      <c r="AJ118" s="387"/>
      <c r="AK118" s="387"/>
      <c r="AL118" s="44"/>
      <c r="AM118" s="387" t="s">
        <v>142</v>
      </c>
      <c r="AN118" s="387"/>
      <c r="AO118" s="387"/>
      <c r="AP118" s="387"/>
      <c r="AQ118" s="387"/>
      <c r="AR118" s="387"/>
      <c r="AS118" s="387"/>
      <c r="AT118" s="388"/>
      <c r="AU118" s="12"/>
      <c r="AV118" s="12"/>
      <c r="AW118" s="12"/>
      <c r="AX118" s="12"/>
      <c r="AY118" s="395"/>
      <c r="AZ118" s="395"/>
      <c r="BA118" s="395"/>
      <c r="BB118" s="395"/>
      <c r="BC118" s="395"/>
      <c r="BD118" s="39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4"/>
      <c r="L119" s="384"/>
      <c r="M119" s="16"/>
      <c r="N119" s="16"/>
      <c r="O119" s="384"/>
      <c r="P119" s="38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4"/>
      <c r="AF119" s="384"/>
      <c r="AG119" s="407"/>
      <c r="AH119" s="407"/>
      <c r="AI119" s="46"/>
      <c r="AJ119" s="46"/>
      <c r="AK119" s="384"/>
      <c r="AL119" s="384"/>
      <c r="AM119" s="402" t="s">
        <v>173</v>
      </c>
      <c r="AN119" s="402"/>
      <c r="AO119" s="402"/>
      <c r="AP119" s="402"/>
      <c r="AQ119" s="402"/>
      <c r="AR119" s="402"/>
      <c r="AS119" s="402"/>
      <c r="AT119" s="402"/>
      <c r="AU119" s="384"/>
      <c r="AV119" s="384"/>
      <c r="AW119" s="384"/>
      <c r="AX119" s="384"/>
      <c r="AY119" s="384"/>
      <c r="AZ119" s="384"/>
      <c r="BA119" s="384"/>
      <c r="BB119" s="384"/>
      <c r="BC119" s="384"/>
      <c r="BD119" s="384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V113"/>
  <sheetViews>
    <sheetView defaultGridColor="0" topLeftCell="IS1" colorId="8" zoomScale="110" zoomScaleNormal="110" workbookViewId="0">
      <pane ySplit="1" topLeftCell="A78" activePane="bottomLeft" state="frozen"/>
      <selection pane="bottomLeft" activeCell="JG113" sqref="JG113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7"/>
      <c r="Z2" s="34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18.08.2026</v>
      </c>
      <c r="L4" s="11"/>
      <c r="M4" s="11"/>
      <c r="N4" s="11"/>
      <c r="O4" s="485"/>
      <c r="P4" s="486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1" t="str">
        <f>'CGP SCHEDULE'!$AG$5</f>
        <v>23:25</v>
      </c>
      <c r="AC4" s="461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3" t="str">
        <f>'CGP SCHEDULE'!AG7</f>
        <v>Revision-2</v>
      </c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64"/>
      <c r="AV6" s="464"/>
      <c r="AW6" s="464"/>
      <c r="AX6" s="464"/>
      <c r="AY6" s="464"/>
      <c r="AZ6" s="464"/>
      <c r="BA6" s="464"/>
      <c r="BB6" s="464"/>
      <c r="BC6" s="465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18.08.2026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6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7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3" customFormat="1" ht="30" customHeight="1">
      <c r="A8" s="372" t="s">
        <v>31</v>
      </c>
      <c r="B8" s="372" t="s">
        <v>32</v>
      </c>
      <c r="C8" s="413" t="s">
        <v>21</v>
      </c>
      <c r="D8" s="429"/>
      <c r="E8" s="429"/>
      <c r="F8" s="429"/>
      <c r="G8" s="429"/>
      <c r="H8" s="429"/>
      <c r="I8" s="429"/>
      <c r="J8" s="429"/>
      <c r="K8" s="413" t="s">
        <v>172</v>
      </c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13" t="s">
        <v>0</v>
      </c>
      <c r="Z8" s="429"/>
      <c r="AA8" s="429"/>
      <c r="AB8" s="429"/>
      <c r="AC8" s="429"/>
      <c r="AD8" s="429"/>
      <c r="AE8" s="468" t="s">
        <v>268</v>
      </c>
      <c r="AF8" s="469"/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69"/>
      <c r="AS8" s="469"/>
      <c r="AT8" s="469"/>
      <c r="AU8" s="469"/>
      <c r="AV8" s="470"/>
      <c r="AW8" s="413" t="s">
        <v>283</v>
      </c>
      <c r="AX8" s="429"/>
      <c r="AY8" s="429"/>
      <c r="AZ8" s="429"/>
      <c r="BA8" s="429"/>
      <c r="BB8" s="429"/>
      <c r="BC8" s="429"/>
      <c r="BD8" s="429"/>
      <c r="BE8" s="429" t="s">
        <v>184</v>
      </c>
      <c r="BF8" s="429"/>
      <c r="BG8" s="429"/>
      <c r="BH8" s="429"/>
      <c r="BI8" s="429"/>
      <c r="BJ8" s="429"/>
      <c r="BK8" s="429"/>
      <c r="BL8" s="429"/>
      <c r="BM8" s="429"/>
      <c r="BN8" s="429"/>
      <c r="BO8" s="429"/>
      <c r="BP8" s="429"/>
      <c r="BQ8" s="429"/>
      <c r="BR8" s="429"/>
      <c r="BS8" s="429"/>
      <c r="BT8" s="429"/>
      <c r="BU8" s="413" t="s">
        <v>198</v>
      </c>
      <c r="BV8" s="413"/>
      <c r="BW8" s="413"/>
      <c r="BX8" s="413"/>
      <c r="BY8" s="413"/>
      <c r="BZ8" s="413"/>
      <c r="CA8" s="413"/>
      <c r="CB8" s="413"/>
      <c r="CC8" s="413"/>
      <c r="CD8" s="413"/>
      <c r="CE8" s="413" t="s">
        <v>2</v>
      </c>
      <c r="CF8" s="429"/>
      <c r="CG8" s="429"/>
      <c r="CH8" s="429"/>
      <c r="CI8" s="429"/>
      <c r="CJ8" s="429"/>
      <c r="CK8" s="429"/>
      <c r="CL8" s="429"/>
      <c r="CM8" s="429"/>
      <c r="CN8" s="429"/>
      <c r="CO8" s="429"/>
      <c r="CP8" s="429"/>
      <c r="CQ8" s="431" t="s">
        <v>18</v>
      </c>
      <c r="CR8" s="432"/>
      <c r="CS8" s="432"/>
      <c r="CT8" s="432"/>
      <c r="CU8" s="432"/>
      <c r="CV8" s="432"/>
      <c r="CW8" s="432"/>
      <c r="CX8" s="432"/>
      <c r="CY8" s="432"/>
      <c r="CZ8" s="432"/>
      <c r="DA8" s="432"/>
      <c r="DB8" s="433"/>
      <c r="DC8" s="413" t="s">
        <v>16</v>
      </c>
      <c r="DD8" s="429"/>
      <c r="DE8" s="429"/>
      <c r="DF8" s="429"/>
      <c r="DG8" s="429"/>
      <c r="DH8" s="429"/>
      <c r="DI8" s="429"/>
      <c r="DJ8" s="429"/>
      <c r="DK8" s="405" t="s">
        <v>4</v>
      </c>
      <c r="DL8" s="439"/>
      <c r="DM8" s="439"/>
      <c r="DN8" s="439"/>
      <c r="DO8" s="439"/>
      <c r="DP8" s="439"/>
      <c r="DQ8" s="439"/>
      <c r="DR8" s="406"/>
      <c r="DS8" s="413" t="s">
        <v>6</v>
      </c>
      <c r="DT8" s="429"/>
      <c r="DU8" s="429"/>
      <c r="DV8" s="429"/>
      <c r="DW8" s="429"/>
      <c r="DX8" s="429"/>
      <c r="DY8" s="429"/>
      <c r="DZ8" s="429"/>
      <c r="EA8" s="429"/>
      <c r="EB8" s="429"/>
      <c r="EC8" s="429"/>
      <c r="ED8" s="429"/>
      <c r="EE8" s="429" t="s">
        <v>170</v>
      </c>
      <c r="EF8" s="429"/>
      <c r="EG8" s="429"/>
      <c r="EH8" s="429"/>
      <c r="EI8" s="429"/>
      <c r="EJ8" s="429"/>
      <c r="EK8" s="429"/>
      <c r="EL8" s="429"/>
      <c r="EM8" s="467"/>
      <c r="EN8" s="467"/>
      <c r="EO8" s="467"/>
      <c r="EP8" s="467"/>
      <c r="EQ8" s="429"/>
      <c r="ER8" s="429"/>
      <c r="ES8" s="462" t="s">
        <v>176</v>
      </c>
      <c r="ET8" s="462"/>
      <c r="EU8" s="462"/>
      <c r="EV8" s="462"/>
      <c r="EW8" s="462"/>
      <c r="EX8" s="462"/>
      <c r="EY8" s="413" t="s">
        <v>296</v>
      </c>
      <c r="EZ8" s="429"/>
      <c r="FA8" s="429"/>
      <c r="FB8" s="429"/>
      <c r="FC8" s="429"/>
      <c r="FD8" s="429"/>
      <c r="FE8" s="413" t="s">
        <v>363</v>
      </c>
      <c r="FF8" s="413"/>
      <c r="FG8" s="413"/>
      <c r="FH8" s="413"/>
      <c r="FI8" s="413"/>
      <c r="FJ8" s="413"/>
      <c r="FK8" s="413"/>
      <c r="FL8" s="413"/>
      <c r="FM8" s="413"/>
      <c r="FN8" s="413"/>
      <c r="FO8" s="413"/>
      <c r="FP8" s="413"/>
      <c r="FQ8" s="413"/>
      <c r="FR8" s="413"/>
      <c r="FS8" s="413" t="s">
        <v>207</v>
      </c>
      <c r="FT8" s="429"/>
      <c r="FU8" s="429"/>
      <c r="FV8" s="429"/>
      <c r="FW8" s="429"/>
      <c r="FX8" s="429"/>
      <c r="FY8" s="429"/>
      <c r="FZ8" s="429"/>
      <c r="GA8" s="429"/>
      <c r="GB8" s="429"/>
      <c r="GC8" s="429"/>
      <c r="GD8" s="429"/>
      <c r="GE8" s="429"/>
      <c r="GF8" s="429"/>
      <c r="GG8" s="429"/>
      <c r="GH8" s="429"/>
      <c r="GI8" s="413" t="s">
        <v>192</v>
      </c>
      <c r="GJ8" s="429"/>
      <c r="GK8" s="429"/>
      <c r="GL8" s="429"/>
      <c r="GM8" s="429"/>
      <c r="GN8" s="429"/>
      <c r="GO8" s="429"/>
      <c r="GP8" s="429"/>
      <c r="GQ8" s="429"/>
      <c r="GR8" s="429"/>
      <c r="GS8" s="429"/>
      <c r="GT8" s="429"/>
      <c r="GU8" s="429"/>
      <c r="GV8" s="429"/>
      <c r="GW8" s="429"/>
      <c r="GX8" s="429"/>
      <c r="GY8" s="429"/>
      <c r="GZ8" s="429"/>
      <c r="HA8" s="429"/>
      <c r="HB8" s="429"/>
      <c r="HC8" s="413" t="s">
        <v>15</v>
      </c>
      <c r="HD8" s="429"/>
      <c r="HE8" s="429"/>
      <c r="HF8" s="429"/>
      <c r="HG8" s="429"/>
      <c r="HH8" s="429"/>
      <c r="HI8" s="429"/>
      <c r="HJ8" s="429"/>
      <c r="HK8" s="413" t="s">
        <v>143</v>
      </c>
      <c r="HL8" s="413"/>
      <c r="HM8" s="413"/>
      <c r="HN8" s="413"/>
      <c r="HO8" s="413"/>
      <c r="HP8" s="413"/>
      <c r="HQ8" s="413" t="s">
        <v>185</v>
      </c>
      <c r="HR8" s="429"/>
      <c r="HS8" s="429"/>
      <c r="HT8" s="429"/>
      <c r="HU8" s="429"/>
      <c r="HV8" s="429"/>
      <c r="HW8" s="413" t="s">
        <v>282</v>
      </c>
      <c r="HX8" s="429"/>
      <c r="HY8" s="429"/>
      <c r="HZ8" s="429"/>
      <c r="IA8" s="429"/>
      <c r="IB8" s="429"/>
      <c r="IC8" s="429"/>
      <c r="ID8" s="429"/>
      <c r="IE8" s="429"/>
      <c r="IF8" s="429"/>
      <c r="IG8" s="429"/>
      <c r="IH8" s="429"/>
      <c r="II8" s="409" t="s">
        <v>175</v>
      </c>
      <c r="IJ8" s="439"/>
      <c r="IK8" s="439"/>
      <c r="IL8" s="439"/>
      <c r="IM8" s="439"/>
      <c r="IN8" s="439"/>
      <c r="IO8" s="439"/>
      <c r="IP8" s="439"/>
      <c r="IQ8" s="439"/>
      <c r="IR8" s="439"/>
      <c r="IS8" s="439"/>
      <c r="IT8" s="439"/>
      <c r="IU8" s="439"/>
      <c r="IV8" s="410"/>
      <c r="IW8" s="413" t="s">
        <v>19</v>
      </c>
      <c r="IX8" s="429"/>
      <c r="IY8" s="429"/>
      <c r="IZ8" s="429"/>
      <c r="JA8" s="429"/>
      <c r="JB8" s="429"/>
      <c r="JC8" s="429"/>
      <c r="JD8" s="429"/>
      <c r="JE8" s="429"/>
      <c r="JF8" s="429"/>
      <c r="JG8" s="413" t="s">
        <v>201</v>
      </c>
      <c r="JH8" s="413"/>
      <c r="JI8" s="413"/>
      <c r="JJ8" s="413"/>
      <c r="JK8" s="413"/>
      <c r="JL8" s="413"/>
      <c r="JM8" s="413"/>
      <c r="JN8" s="413"/>
      <c r="JO8" s="413"/>
      <c r="JP8" s="413"/>
      <c r="JQ8" s="413"/>
      <c r="JR8" s="413"/>
      <c r="JS8" s="413"/>
      <c r="JT8" s="413"/>
      <c r="JU8" s="413"/>
      <c r="JV8" s="413"/>
      <c r="JW8" s="413" t="s">
        <v>211</v>
      </c>
      <c r="JX8" s="429"/>
      <c r="JY8" s="429"/>
      <c r="JZ8" s="429"/>
      <c r="KA8" s="429"/>
      <c r="KB8" s="429"/>
      <c r="KC8" s="413" t="s">
        <v>210</v>
      </c>
      <c r="KD8" s="413"/>
      <c r="KE8" s="413"/>
      <c r="KF8" s="413"/>
      <c r="KG8" s="413"/>
      <c r="KH8" s="413"/>
      <c r="KI8" s="413" t="s">
        <v>208</v>
      </c>
      <c r="KJ8" s="429"/>
      <c r="KK8" s="429"/>
      <c r="KL8" s="429"/>
      <c r="KM8" s="429"/>
      <c r="KN8" s="429"/>
      <c r="KO8" s="429" t="s">
        <v>215</v>
      </c>
      <c r="KP8" s="429"/>
      <c r="KQ8" s="429"/>
      <c r="KR8" s="429"/>
      <c r="KS8" s="429"/>
      <c r="KT8" s="429"/>
      <c r="KU8" s="429" t="s">
        <v>220</v>
      </c>
      <c r="KV8" s="429"/>
      <c r="KW8" s="429"/>
      <c r="KX8" s="429"/>
      <c r="KY8" s="405" t="s">
        <v>219</v>
      </c>
      <c r="KZ8" s="439"/>
      <c r="LA8" s="439"/>
      <c r="LB8" s="439"/>
      <c r="LC8" s="439"/>
      <c r="LD8" s="406"/>
      <c r="LE8" s="429" t="s">
        <v>249</v>
      </c>
      <c r="LF8" s="429"/>
      <c r="LG8" s="429"/>
      <c r="LH8" s="429"/>
      <c r="LI8" s="431" t="s">
        <v>300</v>
      </c>
      <c r="LJ8" s="432"/>
      <c r="LK8" s="432"/>
      <c r="LL8" s="432"/>
      <c r="LM8" s="432"/>
      <c r="LN8" s="432"/>
      <c r="LO8" s="432"/>
      <c r="LP8" s="432"/>
      <c r="LQ8" s="432"/>
      <c r="LR8" s="432"/>
      <c r="LS8" s="432"/>
      <c r="LT8" s="433"/>
      <c r="LU8" s="429" t="s">
        <v>263</v>
      </c>
      <c r="LV8" s="429"/>
      <c r="LW8" s="429"/>
      <c r="LX8" s="429"/>
      <c r="LY8" s="429"/>
      <c r="LZ8" s="429"/>
      <c r="MA8" s="431" t="s">
        <v>274</v>
      </c>
      <c r="MB8" s="432"/>
      <c r="MC8" s="432"/>
      <c r="MD8" s="432"/>
      <c r="ME8" s="432"/>
      <c r="MF8" s="432"/>
      <c r="MG8" s="432"/>
      <c r="MH8" s="432"/>
      <c r="MI8" s="432"/>
      <c r="MJ8" s="433"/>
      <c r="MK8" s="429" t="s">
        <v>277</v>
      </c>
      <c r="ML8" s="429"/>
      <c r="MM8" s="429"/>
      <c r="MN8" s="429"/>
      <c r="MO8" s="429"/>
      <c r="MP8" s="429"/>
      <c r="MQ8" s="429" t="s">
        <v>280</v>
      </c>
      <c r="MR8" s="429"/>
      <c r="MS8" s="429"/>
      <c r="MT8" s="429"/>
      <c r="MU8" s="429" t="s">
        <v>284</v>
      </c>
      <c r="MV8" s="429"/>
      <c r="MW8" s="429"/>
      <c r="MX8" s="429"/>
      <c r="MY8" s="431" t="s">
        <v>293</v>
      </c>
      <c r="MZ8" s="432"/>
      <c r="NA8" s="432"/>
      <c r="NB8" s="433"/>
      <c r="NC8" s="431" t="s">
        <v>294</v>
      </c>
      <c r="ND8" s="432"/>
      <c r="NE8" s="432"/>
      <c r="NF8" s="433"/>
      <c r="NG8" s="431" t="s">
        <v>314</v>
      </c>
      <c r="NH8" s="432"/>
      <c r="NI8" s="432"/>
      <c r="NJ8" s="433"/>
      <c r="NK8" s="442" t="s">
        <v>317</v>
      </c>
      <c r="NL8" s="432"/>
      <c r="NM8" s="432"/>
      <c r="NN8" s="433"/>
      <c r="NO8" s="409" t="s">
        <v>352</v>
      </c>
      <c r="NP8" s="439"/>
      <c r="NQ8" s="439"/>
      <c r="NR8" s="439"/>
      <c r="NS8" s="439"/>
      <c r="NT8" s="439"/>
      <c r="NU8" s="444"/>
      <c r="NV8" s="444"/>
      <c r="NW8" s="444"/>
      <c r="NX8" s="444"/>
      <c r="NY8" s="439"/>
      <c r="NZ8" s="410"/>
      <c r="OA8" s="409" t="s">
        <v>356</v>
      </c>
      <c r="OB8" s="439"/>
      <c r="OC8" s="439"/>
      <c r="OD8" s="439"/>
      <c r="OE8" s="439"/>
      <c r="OF8" s="439"/>
      <c r="OG8" s="439"/>
      <c r="OH8" s="439"/>
      <c r="OI8" s="439"/>
      <c r="OJ8" s="410"/>
      <c r="OK8" s="431" t="s">
        <v>366</v>
      </c>
      <c r="OL8" s="432"/>
      <c r="OM8" s="432"/>
      <c r="ON8" s="432"/>
      <c r="OO8" s="432"/>
      <c r="OP8" s="432"/>
      <c r="OQ8" s="432"/>
      <c r="OR8" s="433"/>
      <c r="OS8" s="431" t="s">
        <v>373</v>
      </c>
      <c r="OT8" s="432"/>
      <c r="OU8" s="432"/>
      <c r="OV8" s="433"/>
    </row>
    <row r="9" spans="1:412" s="151" customFormat="1" ht="82.5" customHeight="1">
      <c r="A9" s="129"/>
      <c r="B9" s="129"/>
      <c r="C9" s="438" t="s">
        <v>161</v>
      </c>
      <c r="D9" s="438"/>
      <c r="E9" s="413" t="s">
        <v>190</v>
      </c>
      <c r="F9" s="413"/>
      <c r="G9" s="413"/>
      <c r="H9" s="438"/>
      <c r="I9" s="438" t="s">
        <v>163</v>
      </c>
      <c r="J9" s="438"/>
      <c r="K9" s="438" t="s">
        <v>239</v>
      </c>
      <c r="L9" s="438"/>
      <c r="M9" s="451" t="s">
        <v>399</v>
      </c>
      <c r="N9" s="452"/>
      <c r="O9" s="405" t="s">
        <v>400</v>
      </c>
      <c r="P9" s="406"/>
      <c r="Q9" s="458" t="s">
        <v>371</v>
      </c>
      <c r="R9" s="458"/>
      <c r="S9" s="413" t="s">
        <v>333</v>
      </c>
      <c r="T9" s="438"/>
      <c r="U9" s="405" t="s">
        <v>312</v>
      </c>
      <c r="V9" s="406"/>
      <c r="W9" s="438" t="s">
        <v>163</v>
      </c>
      <c r="X9" s="438"/>
      <c r="Y9" s="458" t="s">
        <v>394</v>
      </c>
      <c r="Z9" s="458"/>
      <c r="AA9" s="405" t="s">
        <v>380</v>
      </c>
      <c r="AB9" s="406"/>
      <c r="AC9" s="438" t="s">
        <v>163</v>
      </c>
      <c r="AD9" s="438"/>
      <c r="AE9" s="405" t="s">
        <v>267</v>
      </c>
      <c r="AF9" s="406"/>
      <c r="AG9" s="405" t="s">
        <v>256</v>
      </c>
      <c r="AH9" s="406"/>
      <c r="AI9" s="405" t="s">
        <v>257</v>
      </c>
      <c r="AJ9" s="406"/>
      <c r="AK9" s="405" t="s">
        <v>258</v>
      </c>
      <c r="AL9" s="406"/>
      <c r="AM9" s="405" t="s">
        <v>259</v>
      </c>
      <c r="AN9" s="406"/>
      <c r="AO9" s="405" t="s">
        <v>260</v>
      </c>
      <c r="AP9" s="406"/>
      <c r="AQ9" s="405" t="s">
        <v>261</v>
      </c>
      <c r="AR9" s="406"/>
      <c r="AS9" s="405" t="s">
        <v>262</v>
      </c>
      <c r="AT9" s="406"/>
      <c r="AU9" s="438" t="s">
        <v>163</v>
      </c>
      <c r="AV9" s="438"/>
      <c r="AW9" s="438" t="s">
        <v>161</v>
      </c>
      <c r="AX9" s="438"/>
      <c r="AY9" s="438"/>
      <c r="AZ9" s="438"/>
      <c r="BA9" s="413"/>
      <c r="BB9" s="438"/>
      <c r="BC9" s="438" t="s">
        <v>163</v>
      </c>
      <c r="BD9" s="438"/>
      <c r="BE9" s="413" t="s">
        <v>368</v>
      </c>
      <c r="BF9" s="413"/>
      <c r="BG9" s="413" t="s">
        <v>385</v>
      </c>
      <c r="BH9" s="413"/>
      <c r="BI9" s="413" t="s">
        <v>384</v>
      </c>
      <c r="BJ9" s="413"/>
      <c r="BK9" s="466" t="s">
        <v>403</v>
      </c>
      <c r="BL9" s="466"/>
      <c r="BM9" s="413" t="s">
        <v>383</v>
      </c>
      <c r="BN9" s="413"/>
      <c r="BO9" s="436" t="s">
        <v>389</v>
      </c>
      <c r="BP9" s="437"/>
      <c r="BQ9" s="413" t="s">
        <v>374</v>
      </c>
      <c r="BR9" s="413"/>
      <c r="BS9" s="438" t="s">
        <v>163</v>
      </c>
      <c r="BT9" s="438"/>
      <c r="BU9" s="438" t="s">
        <v>161</v>
      </c>
      <c r="BV9" s="438"/>
      <c r="BW9" s="413" t="s">
        <v>178</v>
      </c>
      <c r="BX9" s="413"/>
      <c r="BY9" s="413" t="s">
        <v>186</v>
      </c>
      <c r="BZ9" s="438"/>
      <c r="CA9" s="413" t="s">
        <v>194</v>
      </c>
      <c r="CB9" s="438"/>
      <c r="CC9" s="438" t="s">
        <v>163</v>
      </c>
      <c r="CD9" s="438"/>
      <c r="CE9" s="438" t="s">
        <v>161</v>
      </c>
      <c r="CF9" s="438"/>
      <c r="CG9" s="477" t="s">
        <v>379</v>
      </c>
      <c r="CH9" s="477"/>
      <c r="CI9" s="409" t="s">
        <v>372</v>
      </c>
      <c r="CJ9" s="410"/>
      <c r="CK9" s="477" t="s">
        <v>358</v>
      </c>
      <c r="CL9" s="477"/>
      <c r="CM9" s="487" t="s">
        <v>372</v>
      </c>
      <c r="CN9" s="488"/>
      <c r="CO9" s="438" t="s">
        <v>163</v>
      </c>
      <c r="CP9" s="438"/>
      <c r="CQ9" s="438" t="s">
        <v>161</v>
      </c>
      <c r="CR9" s="438"/>
      <c r="CS9" s="413" t="s">
        <v>323</v>
      </c>
      <c r="CT9" s="413"/>
      <c r="CU9" s="413" t="s">
        <v>308</v>
      </c>
      <c r="CV9" s="413"/>
      <c r="CW9" s="405" t="s">
        <v>398</v>
      </c>
      <c r="CX9" s="406"/>
      <c r="CY9" s="413" t="s">
        <v>324</v>
      </c>
      <c r="CZ9" s="413"/>
      <c r="DA9" s="438" t="s">
        <v>163</v>
      </c>
      <c r="DB9" s="438"/>
      <c r="DC9" s="438" t="s">
        <v>161</v>
      </c>
      <c r="DD9" s="438"/>
      <c r="DE9" s="438"/>
      <c r="DF9" s="438"/>
      <c r="DG9" s="438"/>
      <c r="DH9" s="438"/>
      <c r="DI9" s="438" t="s">
        <v>163</v>
      </c>
      <c r="DJ9" s="438"/>
      <c r="DK9" s="413" t="s">
        <v>166</v>
      </c>
      <c r="DL9" s="438"/>
      <c r="DM9" s="413" t="s">
        <v>167</v>
      </c>
      <c r="DN9" s="438"/>
      <c r="DO9" s="438" t="s">
        <v>168</v>
      </c>
      <c r="DP9" s="438"/>
      <c r="DQ9" s="409" t="s">
        <v>320</v>
      </c>
      <c r="DR9" s="410"/>
      <c r="DS9" s="438" t="s">
        <v>161</v>
      </c>
      <c r="DT9" s="438"/>
      <c r="DU9" s="481" t="s">
        <v>325</v>
      </c>
      <c r="DV9" s="481" t="s">
        <v>325</v>
      </c>
      <c r="DW9" s="413"/>
      <c r="DX9" s="413"/>
      <c r="DY9" s="413"/>
      <c r="DZ9" s="413"/>
      <c r="EA9" s="413"/>
      <c r="EB9" s="413"/>
      <c r="EC9" s="438" t="s">
        <v>163</v>
      </c>
      <c r="ED9" s="438"/>
      <c r="EE9" s="413"/>
      <c r="EF9" s="438"/>
      <c r="EG9" s="413" t="s">
        <v>307</v>
      </c>
      <c r="EH9" s="413"/>
      <c r="EI9" s="483" t="s">
        <v>392</v>
      </c>
      <c r="EJ9" s="484"/>
      <c r="EK9" s="436" t="s">
        <v>393</v>
      </c>
      <c r="EL9" s="437"/>
      <c r="EM9" s="436"/>
      <c r="EN9" s="437"/>
      <c r="EO9" s="436" t="s">
        <v>386</v>
      </c>
      <c r="EP9" s="437"/>
      <c r="EQ9" s="438" t="s">
        <v>163</v>
      </c>
      <c r="ER9" s="438"/>
      <c r="ES9" s="438" t="s">
        <v>161</v>
      </c>
      <c r="ET9" s="438"/>
      <c r="EU9" s="413"/>
      <c r="EV9" s="438"/>
      <c r="EW9" s="438" t="s">
        <v>163</v>
      </c>
      <c r="EX9" s="438"/>
      <c r="EY9" s="438" t="s">
        <v>161</v>
      </c>
      <c r="EZ9" s="438"/>
      <c r="FA9" s="413" t="s">
        <v>313</v>
      </c>
      <c r="FB9" s="413"/>
      <c r="FC9" s="413" t="s">
        <v>169</v>
      </c>
      <c r="FD9" s="413"/>
      <c r="FE9" s="438"/>
      <c r="FF9" s="438"/>
      <c r="FG9" s="451" t="s">
        <v>372</v>
      </c>
      <c r="FH9" s="452"/>
      <c r="FI9" s="413" t="s">
        <v>298</v>
      </c>
      <c r="FJ9" s="438"/>
      <c r="FK9" s="413" t="s">
        <v>288</v>
      </c>
      <c r="FL9" s="438"/>
      <c r="FM9" s="413" t="s">
        <v>332</v>
      </c>
      <c r="FN9" s="438"/>
      <c r="FO9" s="413"/>
      <c r="FP9" s="413"/>
      <c r="FQ9" s="438" t="s">
        <v>163</v>
      </c>
      <c r="FR9" s="438"/>
      <c r="FS9" s="438" t="s">
        <v>161</v>
      </c>
      <c r="FT9" s="438"/>
      <c r="FU9" s="478" t="s">
        <v>342</v>
      </c>
      <c r="FV9" s="413"/>
      <c r="FW9" s="413" t="s">
        <v>343</v>
      </c>
      <c r="FX9" s="413"/>
      <c r="FY9" s="413" t="s">
        <v>344</v>
      </c>
      <c r="FZ9" s="413"/>
      <c r="GA9" s="413" t="s">
        <v>345</v>
      </c>
      <c r="GB9" s="413"/>
      <c r="GC9" s="413" t="s">
        <v>327</v>
      </c>
      <c r="GD9" s="413"/>
      <c r="GE9" s="413" t="s">
        <v>328</v>
      </c>
      <c r="GF9" s="413"/>
      <c r="GG9" s="438" t="s">
        <v>163</v>
      </c>
      <c r="GH9" s="438"/>
      <c r="GI9" s="438" t="s">
        <v>351</v>
      </c>
      <c r="GJ9" s="438"/>
      <c r="GK9" s="458" t="s">
        <v>236</v>
      </c>
      <c r="GL9" s="458"/>
      <c r="GM9" s="458" t="s">
        <v>346</v>
      </c>
      <c r="GN9" s="458"/>
      <c r="GO9" s="458" t="s">
        <v>347</v>
      </c>
      <c r="GP9" s="458"/>
      <c r="GQ9" s="458" t="s">
        <v>348</v>
      </c>
      <c r="GR9" s="458"/>
      <c r="GS9" s="458" t="s">
        <v>357</v>
      </c>
      <c r="GT9" s="458"/>
      <c r="GU9" s="458" t="s">
        <v>235</v>
      </c>
      <c r="GV9" s="458"/>
      <c r="GW9" s="458" t="s">
        <v>359</v>
      </c>
      <c r="GX9" s="458"/>
      <c r="GY9" s="458" t="s">
        <v>329</v>
      </c>
      <c r="GZ9" s="458"/>
      <c r="HA9" s="438" t="s">
        <v>163</v>
      </c>
      <c r="HB9" s="438"/>
      <c r="HC9" s="438" t="s">
        <v>161</v>
      </c>
      <c r="HD9" s="438"/>
      <c r="HE9" s="413"/>
      <c r="HF9" s="413"/>
      <c r="HG9" s="413"/>
      <c r="HH9" s="438"/>
      <c r="HI9" s="438" t="s">
        <v>163</v>
      </c>
      <c r="HJ9" s="438"/>
      <c r="HK9" s="479" t="s">
        <v>382</v>
      </c>
      <c r="HL9" s="480"/>
      <c r="HM9" s="482" t="s">
        <v>387</v>
      </c>
      <c r="HN9" s="482"/>
      <c r="HO9" s="438" t="s">
        <v>163</v>
      </c>
      <c r="HP9" s="438"/>
      <c r="HQ9" s="458" t="s">
        <v>305</v>
      </c>
      <c r="HR9" s="458"/>
      <c r="HS9" s="458" t="s">
        <v>243</v>
      </c>
      <c r="HT9" s="458"/>
      <c r="HU9" s="438" t="s">
        <v>163</v>
      </c>
      <c r="HV9" s="438"/>
      <c r="HW9" s="438" t="s">
        <v>161</v>
      </c>
      <c r="HX9" s="438"/>
      <c r="HY9" s="413" t="s">
        <v>187</v>
      </c>
      <c r="HZ9" s="438"/>
      <c r="IA9" s="413" t="s">
        <v>188</v>
      </c>
      <c r="IB9" s="438"/>
      <c r="IC9" s="438" t="s">
        <v>218</v>
      </c>
      <c r="ID9" s="438"/>
      <c r="IE9" s="413" t="s">
        <v>319</v>
      </c>
      <c r="IF9" s="413"/>
      <c r="IG9" s="438" t="s">
        <v>163</v>
      </c>
      <c r="IH9" s="438"/>
      <c r="II9" s="409" t="s">
        <v>285</v>
      </c>
      <c r="IJ9" s="410"/>
      <c r="IK9" s="409" t="s">
        <v>289</v>
      </c>
      <c r="IL9" s="410"/>
      <c r="IM9" s="409" t="s">
        <v>290</v>
      </c>
      <c r="IN9" s="410"/>
      <c r="IO9" s="409" t="s">
        <v>334</v>
      </c>
      <c r="IP9" s="410"/>
      <c r="IQ9" s="409"/>
      <c r="IR9" s="410"/>
      <c r="IS9" s="440"/>
      <c r="IT9" s="441"/>
      <c r="IU9" s="440" t="s">
        <v>163</v>
      </c>
      <c r="IV9" s="441"/>
      <c r="IW9" s="438" t="s">
        <v>161</v>
      </c>
      <c r="IX9" s="438"/>
      <c r="IY9" s="459" t="s">
        <v>396</v>
      </c>
      <c r="IZ9" s="460"/>
      <c r="JA9" s="459" t="s">
        <v>377</v>
      </c>
      <c r="JB9" s="460"/>
      <c r="JC9" s="459" t="s">
        <v>362</v>
      </c>
      <c r="JD9" s="460"/>
      <c r="JE9" s="438" t="s">
        <v>163</v>
      </c>
      <c r="JF9" s="438"/>
      <c r="JG9" s="438" t="s">
        <v>349</v>
      </c>
      <c r="JH9" s="438"/>
      <c r="JI9" s="438" t="s">
        <v>350</v>
      </c>
      <c r="JJ9" s="438"/>
      <c r="JK9" s="451" t="s">
        <v>402</v>
      </c>
      <c r="JL9" s="452"/>
      <c r="JM9" s="413" t="s">
        <v>401</v>
      </c>
      <c r="JN9" s="438"/>
      <c r="JO9" s="413" t="s">
        <v>378</v>
      </c>
      <c r="JP9" s="413"/>
      <c r="JQ9" s="413" t="s">
        <v>391</v>
      </c>
      <c r="JR9" s="438"/>
      <c r="JS9" s="459" t="s">
        <v>298</v>
      </c>
      <c r="JT9" s="460"/>
      <c r="JU9" s="438" t="s">
        <v>163</v>
      </c>
      <c r="JV9" s="438"/>
      <c r="JW9" s="438" t="s">
        <v>161</v>
      </c>
      <c r="JX9" s="438"/>
      <c r="JY9" s="413" t="s">
        <v>308</v>
      </c>
      <c r="JZ9" s="438"/>
      <c r="KA9" s="438" t="s">
        <v>163</v>
      </c>
      <c r="KB9" s="438"/>
      <c r="KC9" s="445" t="s">
        <v>306</v>
      </c>
      <c r="KD9" s="446"/>
      <c r="KE9" s="445" t="s">
        <v>287</v>
      </c>
      <c r="KF9" s="446"/>
      <c r="KG9" s="438" t="s">
        <v>163</v>
      </c>
      <c r="KH9" s="438"/>
      <c r="KI9" s="445" t="s">
        <v>310</v>
      </c>
      <c r="KJ9" s="454"/>
      <c r="KK9" s="430" t="s">
        <v>308</v>
      </c>
      <c r="KL9" s="430"/>
      <c r="KM9" s="438" t="s">
        <v>163</v>
      </c>
      <c r="KN9" s="438"/>
      <c r="KO9" s="458" t="s">
        <v>397</v>
      </c>
      <c r="KP9" s="458"/>
      <c r="KQ9" s="455"/>
      <c r="KR9" s="455"/>
      <c r="KS9" s="430" t="s">
        <v>163</v>
      </c>
      <c r="KT9" s="430"/>
      <c r="KU9" s="430" t="s">
        <v>206</v>
      </c>
      <c r="KV9" s="430"/>
      <c r="KW9" s="430" t="s">
        <v>163</v>
      </c>
      <c r="KX9" s="430"/>
      <c r="KY9" s="449"/>
      <c r="KZ9" s="450"/>
      <c r="LA9" s="405"/>
      <c r="LB9" s="406"/>
      <c r="LC9" s="456" t="s">
        <v>163</v>
      </c>
      <c r="LD9" s="457"/>
      <c r="LE9" s="430" t="s">
        <v>206</v>
      </c>
      <c r="LF9" s="430"/>
      <c r="LG9" s="430" t="s">
        <v>163</v>
      </c>
      <c r="LH9" s="430"/>
      <c r="LI9" s="429" t="s">
        <v>281</v>
      </c>
      <c r="LJ9" s="430"/>
      <c r="LK9" s="449" t="s">
        <v>297</v>
      </c>
      <c r="LL9" s="450"/>
      <c r="LM9" s="449" t="s">
        <v>322</v>
      </c>
      <c r="LN9" s="450"/>
      <c r="LO9" s="453" t="s">
        <v>362</v>
      </c>
      <c r="LP9" s="450"/>
      <c r="LQ9" s="447" t="s">
        <v>369</v>
      </c>
      <c r="LR9" s="448"/>
      <c r="LS9" s="430" t="s">
        <v>163</v>
      </c>
      <c r="LT9" s="430"/>
      <c r="LU9" s="429" t="s">
        <v>265</v>
      </c>
      <c r="LV9" s="429"/>
      <c r="LW9" s="429" t="s">
        <v>266</v>
      </c>
      <c r="LX9" s="429"/>
      <c r="LY9" s="430" t="s">
        <v>202</v>
      </c>
      <c r="LZ9" s="430"/>
      <c r="MA9" s="429" t="s">
        <v>388</v>
      </c>
      <c r="MB9" s="429"/>
      <c r="MC9" s="430" t="s">
        <v>331</v>
      </c>
      <c r="MD9" s="430"/>
      <c r="ME9" s="430" t="s">
        <v>411</v>
      </c>
      <c r="MF9" s="430"/>
      <c r="MG9" s="430" t="s">
        <v>365</v>
      </c>
      <c r="MH9" s="430"/>
      <c r="MI9" s="430" t="s">
        <v>202</v>
      </c>
      <c r="MJ9" s="430"/>
      <c r="MK9" s="431" t="s">
        <v>278</v>
      </c>
      <c r="ML9" s="433"/>
      <c r="MM9" s="429" t="s">
        <v>292</v>
      </c>
      <c r="MN9" s="429"/>
      <c r="MO9" s="430" t="s">
        <v>202</v>
      </c>
      <c r="MP9" s="430"/>
      <c r="MQ9" s="429" t="s">
        <v>297</v>
      </c>
      <c r="MR9" s="429"/>
      <c r="MS9" s="430" t="s">
        <v>202</v>
      </c>
      <c r="MT9" s="430"/>
      <c r="MU9" s="429"/>
      <c r="MV9" s="429"/>
      <c r="MW9" s="430" t="s">
        <v>202</v>
      </c>
      <c r="MX9" s="430"/>
      <c r="MY9" s="434" t="s">
        <v>395</v>
      </c>
      <c r="MZ9" s="434"/>
      <c r="NA9" s="430" t="s">
        <v>202</v>
      </c>
      <c r="NB9" s="430"/>
      <c r="NC9" s="429" t="s">
        <v>233</v>
      </c>
      <c r="ND9" s="429"/>
      <c r="NE9" s="430" t="s">
        <v>202</v>
      </c>
      <c r="NF9" s="430"/>
      <c r="NG9" s="429" t="s">
        <v>315</v>
      </c>
      <c r="NH9" s="429"/>
      <c r="NI9" s="430" t="s">
        <v>202</v>
      </c>
      <c r="NJ9" s="430"/>
      <c r="NK9" s="443" t="s">
        <v>318</v>
      </c>
      <c r="NL9" s="429"/>
      <c r="NM9" s="430" t="s">
        <v>202</v>
      </c>
      <c r="NN9" s="430"/>
      <c r="NO9" s="409" t="s">
        <v>353</v>
      </c>
      <c r="NP9" s="410"/>
      <c r="NQ9" s="409" t="s">
        <v>354</v>
      </c>
      <c r="NR9" s="410"/>
      <c r="NS9" s="409" t="s">
        <v>355</v>
      </c>
      <c r="NT9" s="410"/>
      <c r="NU9" s="436" t="s">
        <v>409</v>
      </c>
      <c r="NV9" s="437"/>
      <c r="NW9" s="436" t="s">
        <v>390</v>
      </c>
      <c r="NX9" s="437"/>
      <c r="NY9" s="440" t="s">
        <v>202</v>
      </c>
      <c r="NZ9" s="441"/>
      <c r="OA9" s="409" t="s">
        <v>337</v>
      </c>
      <c r="OB9" s="410"/>
      <c r="OC9" s="409" t="s">
        <v>338</v>
      </c>
      <c r="OD9" s="410"/>
      <c r="OE9" s="409" t="s">
        <v>339</v>
      </c>
      <c r="OF9" s="410"/>
      <c r="OG9" s="435" t="s">
        <v>375</v>
      </c>
      <c r="OH9" s="410"/>
      <c r="OI9" s="440" t="s">
        <v>202</v>
      </c>
      <c r="OJ9" s="441"/>
      <c r="OK9" s="429" t="s">
        <v>367</v>
      </c>
      <c r="OL9" s="429"/>
      <c r="OM9" s="428" t="s">
        <v>376</v>
      </c>
      <c r="ON9" s="427"/>
      <c r="OO9" s="426" t="s">
        <v>381</v>
      </c>
      <c r="OP9" s="427"/>
      <c r="OQ9" s="430" t="s">
        <v>202</v>
      </c>
      <c r="OR9" s="430"/>
      <c r="OS9" s="429"/>
      <c r="OT9" s="429"/>
      <c r="OU9" s="430" t="s">
        <v>202</v>
      </c>
      <c r="OV9" s="430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6" t="s">
        <v>164</v>
      </c>
      <c r="EN10" s="346" t="s">
        <v>165</v>
      </c>
      <c r="EO10" s="346" t="s">
        <v>164</v>
      </c>
      <c r="EP10" s="346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71" t="s">
        <v>164</v>
      </c>
      <c r="FF10" s="371" t="s">
        <v>165</v>
      </c>
      <c r="FG10" s="371" t="s">
        <v>164</v>
      </c>
      <c r="FH10" s="371" t="s">
        <v>165</v>
      </c>
      <c r="FI10" s="371" t="s">
        <v>164</v>
      </c>
      <c r="FJ10" s="371" t="s">
        <v>165</v>
      </c>
      <c r="FK10" s="371" t="s">
        <v>164</v>
      </c>
      <c r="FL10" s="371" t="s">
        <v>165</v>
      </c>
      <c r="FM10" s="371" t="s">
        <v>164</v>
      </c>
      <c r="FN10" s="371" t="s">
        <v>165</v>
      </c>
      <c r="FO10" s="371" t="s">
        <v>164</v>
      </c>
      <c r="FP10" s="371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6" t="s">
        <v>164</v>
      </c>
      <c r="NV10" s="346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22"/>
      <c r="R11" s="78"/>
      <c r="S11" s="321"/>
      <c r="T11" s="321"/>
      <c r="U11" s="78"/>
      <c r="V11" s="78"/>
      <c r="W11" s="78">
        <f>K11+O11+Q11+S11+U11+M11</f>
        <v>39.96</v>
      </c>
      <c r="X11" s="78">
        <f>K11+O11+Q11+S11+U11+M11</f>
        <v>39.96</v>
      </c>
      <c r="Y11" s="78">
        <v>5</v>
      </c>
      <c r="Z11" s="78">
        <v>2.2222222222222223</v>
      </c>
      <c r="AA11" s="75"/>
      <c r="AB11" s="71"/>
      <c r="AC11" s="8">
        <f>Y11+AA11</f>
        <v>5</v>
      </c>
      <c r="AD11" s="8">
        <f>Z11+AB11</f>
        <v>2.2222222222222223</v>
      </c>
      <c r="AE11" s="71"/>
      <c r="AF11" s="71"/>
      <c r="AG11" s="71"/>
      <c r="AH11" s="71"/>
      <c r="AI11" s="122"/>
      <c r="AJ11" s="122"/>
      <c r="AK11" s="351"/>
      <c r="AL11" s="352"/>
      <c r="AM11" s="288"/>
      <c r="AN11" s="288"/>
      <c r="AO11" s="289"/>
      <c r="AP11" s="289"/>
      <c r="AQ11" s="289"/>
      <c r="AR11" s="289"/>
      <c r="AS11" s="289"/>
      <c r="AT11" s="289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0"/>
      <c r="BH11" s="291"/>
      <c r="BI11" s="290"/>
      <c r="BJ11" s="291"/>
      <c r="BK11" s="292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0"/>
      <c r="CI11" s="91"/>
      <c r="CJ11" s="320"/>
      <c r="CK11" s="294"/>
      <c r="CL11" s="294"/>
      <c r="CM11" s="321"/>
      <c r="CN11" s="322"/>
      <c r="CO11" s="8">
        <f>CG11+CI11+CK11+CM11</f>
        <v>0</v>
      </c>
      <c r="CP11" s="8">
        <f>CH11+CJ11+CL11+CN11</f>
        <v>0</v>
      </c>
      <c r="CQ11" s="338">
        <v>247.40625</v>
      </c>
      <c r="CR11" s="338"/>
      <c r="CS11" s="338"/>
      <c r="CT11" s="348"/>
      <c r="CU11" s="339">
        <v>18.556701030927837</v>
      </c>
      <c r="CV11" s="196"/>
      <c r="CW11" s="340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3">
        <v>26.91</v>
      </c>
      <c r="DL11" s="323">
        <v>8.9700000000000006</v>
      </c>
      <c r="DM11" s="321">
        <f>IF((DO11/0.97)&lt;DK11,(DO11/0.97),DK11)</f>
        <v>26.907216494845365</v>
      </c>
      <c r="DN11" s="321">
        <f>IF((DP11/0.97)&lt;DL11,(DP11/0.97),DL11)</f>
        <v>8.9690721649484537</v>
      </c>
      <c r="DO11" s="323">
        <v>26.1</v>
      </c>
      <c r="DP11" s="323">
        <v>8.6999999999999993</v>
      </c>
      <c r="DQ11" s="324">
        <v>15</v>
      </c>
      <c r="DR11" s="324">
        <v>5</v>
      </c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5">
        <v>32.99</v>
      </c>
      <c r="EH11" s="326">
        <v>8.2475000000000005</v>
      </c>
      <c r="EI11" s="94">
        <v>78.08</v>
      </c>
      <c r="EJ11" s="94">
        <v>19.52</v>
      </c>
      <c r="EK11" s="321">
        <v>27.07</v>
      </c>
      <c r="EL11" s="327">
        <v>6.7675000000000001</v>
      </c>
      <c r="EM11" s="328"/>
      <c r="EN11" s="328"/>
      <c r="EO11" s="328"/>
      <c r="EP11" s="328"/>
      <c r="EQ11" s="8">
        <f>EE11+EG11+EI11+EK11+EM11+EO11</f>
        <v>138.13999999999999</v>
      </c>
      <c r="ER11" s="8">
        <f>EF11+EH11+EJ11+EL11</f>
        <v>34.534999999999997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3">
        <v>29</v>
      </c>
      <c r="FB11" s="329"/>
      <c r="FC11" s="114">
        <v>30</v>
      </c>
      <c r="FD11" s="322"/>
      <c r="FE11" s="8"/>
      <c r="FF11" s="8"/>
      <c r="FG11" s="300"/>
      <c r="FH11" s="301"/>
      <c r="FI11" s="8"/>
      <c r="FJ11" s="8"/>
      <c r="FK11" s="8"/>
      <c r="FL11" s="8"/>
      <c r="FM11" s="322"/>
      <c r="FN11" s="322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292">
        <v>6</v>
      </c>
      <c r="GL11" s="292">
        <v>0</v>
      </c>
      <c r="GM11" s="304"/>
      <c r="GN11" s="305"/>
      <c r="GO11" s="294">
        <v>6</v>
      </c>
      <c r="GP11" s="306">
        <v>0</v>
      </c>
      <c r="GQ11" s="306"/>
      <c r="GR11" s="306"/>
      <c r="GS11" s="305"/>
      <c r="GT11" s="305"/>
      <c r="GU11" s="305">
        <v>6</v>
      </c>
      <c r="GV11" s="305">
        <v>0</v>
      </c>
      <c r="GW11" s="305">
        <v>2</v>
      </c>
      <c r="GX11" s="305">
        <v>0</v>
      </c>
      <c r="GY11" s="305">
        <v>2.4</v>
      </c>
      <c r="GZ11" s="305">
        <v>0</v>
      </c>
      <c r="HA11" s="8">
        <f>GM11+GS11+GK11+GO11+GQ11+GU11+GW11+GY11</f>
        <v>22.4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565</v>
      </c>
      <c r="HR11" s="282"/>
      <c r="HS11" s="91"/>
      <c r="HT11" s="8"/>
      <c r="HU11" s="8">
        <f>HQ11</f>
        <v>565</v>
      </c>
      <c r="HV11" s="8">
        <f>HR11</f>
        <v>0</v>
      </c>
      <c r="HW11" s="8"/>
      <c r="HX11" s="8"/>
      <c r="HY11" s="196">
        <v>2.2000000000000002</v>
      </c>
      <c r="HZ11" s="330">
        <v>0.55000000000000004</v>
      </c>
      <c r="IA11" s="307"/>
      <c r="IB11" s="299"/>
      <c r="IC11" s="332">
        <v>12</v>
      </c>
      <c r="ID11" s="130">
        <v>3</v>
      </c>
      <c r="IE11" s="308"/>
      <c r="IF11" s="8"/>
      <c r="IG11" s="8">
        <f>HW11+HY11+IA11+IC11+IE11</f>
        <v>14.2</v>
      </c>
      <c r="IH11" s="8">
        <f>HX11+HZ11+IB11+ID11+IF11</f>
        <v>3.55</v>
      </c>
      <c r="II11" s="8"/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2"/>
      <c r="JD11" s="282"/>
      <c r="JE11" s="8">
        <f>IY11+JA11+JC11</f>
        <v>10.31</v>
      </c>
      <c r="JF11" s="8">
        <f>IZ11+JB11+JD11</f>
        <v>0</v>
      </c>
      <c r="JG11" s="330">
        <v>6.5372000000000003</v>
      </c>
      <c r="JH11" s="330">
        <v>1</v>
      </c>
      <c r="JI11" s="330">
        <v>6.5373000000000001</v>
      </c>
      <c r="JJ11" s="330">
        <v>1</v>
      </c>
      <c r="JK11" s="330"/>
      <c r="JL11" s="330"/>
      <c r="JM11" s="91">
        <v>51.55</v>
      </c>
      <c r="JN11" s="330">
        <v>11</v>
      </c>
      <c r="JO11" s="91">
        <v>26.8</v>
      </c>
      <c r="JP11" s="330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2"/>
      <c r="JZ11" s="282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2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0">
        <v>0</v>
      </c>
      <c r="LK11" s="79">
        <v>24.02</v>
      </c>
      <c r="LL11" s="350">
        <v>0</v>
      </c>
      <c r="LM11" s="79">
        <v>6.5750000000000002</v>
      </c>
      <c r="LN11" s="333">
        <v>0</v>
      </c>
      <c r="LO11" s="75"/>
      <c r="LP11" s="344"/>
      <c r="LQ11" s="317"/>
      <c r="LR11" s="317"/>
      <c r="LS11" s="4">
        <f>LM11+LK11+LI11+LO11+LQ11</f>
        <v>54.795000000000002</v>
      </c>
      <c r="LT11" s="4">
        <f>LN11+LL11+LJ11+LR11</f>
        <v>0</v>
      </c>
      <c r="LU11" s="318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1">
        <v>25.75</v>
      </c>
      <c r="MD11" s="319"/>
      <c r="ME11" s="75">
        <v>18.54</v>
      </c>
      <c r="MF11" s="4"/>
      <c r="MG11" s="9"/>
      <c r="MH11" s="4"/>
      <c r="MI11" s="4">
        <f>MA11+MC11+ME11+MG11</f>
        <v>44.29</v>
      </c>
      <c r="MJ11" s="4">
        <f>MD11+MB11+MF11+MH11</f>
        <v>0</v>
      </c>
      <c r="MK11" s="335">
        <v>0</v>
      </c>
      <c r="ML11" s="92"/>
      <c r="MM11" s="114">
        <v>0</v>
      </c>
      <c r="MN11" s="336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7">
        <v>0.9</v>
      </c>
      <c r="NA11" s="4">
        <f>MY11</f>
        <v>6.56</v>
      </c>
      <c r="NB11" s="4">
        <f>MZ11</f>
        <v>0.9</v>
      </c>
      <c r="NC11" s="296"/>
      <c r="ND11" s="296"/>
      <c r="NE11" s="296">
        <f>NC11</f>
        <v>0</v>
      </c>
      <c r="NF11" s="296">
        <f>ND11</f>
        <v>0</v>
      </c>
      <c r="NG11" s="296"/>
      <c r="NH11" s="296"/>
      <c r="NI11" s="296">
        <f>NG11</f>
        <v>0</v>
      </c>
      <c r="NJ11" s="296">
        <f>NH11</f>
        <v>0</v>
      </c>
      <c r="NK11" s="292"/>
      <c r="NL11" s="296"/>
      <c r="NM11" s="296">
        <f>NK11</f>
        <v>0</v>
      </c>
      <c r="NN11" s="296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3">
        <v>0</v>
      </c>
      <c r="NV11" s="343"/>
      <c r="NW11" s="343">
        <v>0</v>
      </c>
      <c r="NX11" s="343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49">
        <v>0</v>
      </c>
      <c r="OD11" s="74"/>
      <c r="OE11" s="349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2">
        <v>0</v>
      </c>
      <c r="ON11" s="296"/>
      <c r="OO11" s="196"/>
      <c r="OP11" s="296"/>
      <c r="OQ11" s="296">
        <f>OK11+OM11</f>
        <v>0</v>
      </c>
      <c r="OR11" s="296">
        <f>OL11+ON11</f>
        <v>0</v>
      </c>
      <c r="OS11" s="296"/>
      <c r="OT11" s="296"/>
      <c r="OU11" s="296">
        <f t="shared" ref="OU11:OU42" si="13">OS11</f>
        <v>0</v>
      </c>
      <c r="OV11" s="296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22"/>
      <c r="R12" s="78"/>
      <c r="S12" s="321"/>
      <c r="T12" s="321"/>
      <c r="U12" s="78"/>
      <c r="V12" s="78"/>
      <c r="W12" s="78">
        <f t="shared" ref="W12:W75" si="15">K12+O12+Q12+S12+U12+M12</f>
        <v>39.96</v>
      </c>
      <c r="X12" s="78">
        <f t="shared" ref="X12:X75" si="16">K12+O12+Q12+S12+U12+M12</f>
        <v>39.96</v>
      </c>
      <c r="Y12" s="78">
        <v>5</v>
      </c>
      <c r="Z12" s="78">
        <v>2.2222222222222223</v>
      </c>
      <c r="AA12" s="75"/>
      <c r="AB12" s="71"/>
      <c r="AC12" s="8">
        <f t="shared" ref="AC12:AC75" si="17">Y12+AA12</f>
        <v>5</v>
      </c>
      <c r="AD12" s="8">
        <f t="shared" ref="AD12:AD75" si="18">Z12+AB12</f>
        <v>2.2222222222222223</v>
      </c>
      <c r="AE12" s="71"/>
      <c r="AF12" s="71"/>
      <c r="AG12" s="71"/>
      <c r="AH12" s="71"/>
      <c r="AI12" s="122"/>
      <c r="AJ12" s="122"/>
      <c r="AK12" s="351"/>
      <c r="AL12" s="352"/>
      <c r="AM12" s="288"/>
      <c r="AN12" s="288"/>
      <c r="AO12" s="289"/>
      <c r="AP12" s="289"/>
      <c r="AQ12" s="289"/>
      <c r="AR12" s="289"/>
      <c r="AS12" s="289"/>
      <c r="AT12" s="289"/>
      <c r="AU12" s="4">
        <f t="shared" ref="AU12:AU42" si="19">AE12+AG12+AI12+AK12+AM12+AO12+AQ12+AS12</f>
        <v>0</v>
      </c>
      <c r="AV12" s="4">
        <f t="shared" si="2"/>
        <v>0</v>
      </c>
      <c r="AW12" s="78"/>
      <c r="AX12" s="78"/>
      <c r="AY12" s="309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0"/>
      <c r="BH12" s="291"/>
      <c r="BI12" s="290"/>
      <c r="BJ12" s="291"/>
      <c r="BK12" s="292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0"/>
      <c r="CI12" s="91"/>
      <c r="CJ12" s="320"/>
      <c r="CK12" s="294"/>
      <c r="CL12" s="294"/>
      <c r="CM12" s="321"/>
      <c r="CN12" s="322"/>
      <c r="CO12" s="8">
        <f t="shared" ref="CO12:CO75" si="22">CG12+CI12+CK12+CM12</f>
        <v>0</v>
      </c>
      <c r="CP12" s="8">
        <f t="shared" ref="CP12:CP75" si="23">CH12+CJ12+CL12+CN12</f>
        <v>0</v>
      </c>
      <c r="CQ12" s="338">
        <v>247.40625</v>
      </c>
      <c r="CR12" s="338"/>
      <c r="CS12" s="338"/>
      <c r="CT12" s="348"/>
      <c r="CU12" s="339">
        <v>18.556701030927837</v>
      </c>
      <c r="CV12" s="196"/>
      <c r="CW12" s="340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3">
        <v>26.91</v>
      </c>
      <c r="DL12" s="323">
        <v>8.9700000000000006</v>
      </c>
      <c r="DM12" s="321">
        <f t="shared" ref="DM12:DM75" si="28">IF((DO12/0.97)&lt;DK12,(DO12/0.97),DK12)</f>
        <v>26.907216494845365</v>
      </c>
      <c r="DN12" s="321">
        <f t="shared" ref="DN12:DN75" si="29">IF((DP12/0.97)&lt;DL12,(DP12/0.97),DL12)</f>
        <v>8.9690721649484537</v>
      </c>
      <c r="DO12" s="323">
        <v>26.1</v>
      </c>
      <c r="DP12" s="323">
        <v>8.6999999999999993</v>
      </c>
      <c r="DQ12" s="324">
        <v>15</v>
      </c>
      <c r="DR12" s="324">
        <v>5</v>
      </c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5">
        <v>32.99</v>
      </c>
      <c r="EH12" s="326">
        <v>8.2475000000000005</v>
      </c>
      <c r="EI12" s="94">
        <v>78.08</v>
      </c>
      <c r="EJ12" s="94">
        <v>19.52</v>
      </c>
      <c r="EK12" s="321">
        <v>27.07</v>
      </c>
      <c r="EL12" s="327">
        <v>6.7675000000000001</v>
      </c>
      <c r="EM12" s="328"/>
      <c r="EN12" s="328"/>
      <c r="EO12" s="328"/>
      <c r="EP12" s="328"/>
      <c r="EQ12" s="8">
        <f t="shared" ref="EQ12:EQ75" si="31">EE12+EG12+EI12+EK12+EM12+EO12</f>
        <v>138.13999999999999</v>
      </c>
      <c r="ER12" s="8">
        <f t="shared" ref="ER12:ER43" si="32">EF12+EH12+EJ12+EL12</f>
        <v>34.534999999999997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3">
        <v>29</v>
      </c>
      <c r="FB12" s="329"/>
      <c r="FC12" s="114">
        <v>30</v>
      </c>
      <c r="FD12" s="322"/>
      <c r="FE12" s="8"/>
      <c r="FF12" s="8"/>
      <c r="FG12" s="300"/>
      <c r="FH12" s="301"/>
      <c r="FI12" s="8"/>
      <c r="FJ12" s="8"/>
      <c r="FK12" s="8"/>
      <c r="FL12" s="8"/>
      <c r="FM12" s="322"/>
      <c r="FN12" s="322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292">
        <v>6</v>
      </c>
      <c r="GL12" s="292">
        <v>0</v>
      </c>
      <c r="GM12" s="304"/>
      <c r="GN12" s="305"/>
      <c r="GO12" s="294">
        <v>6</v>
      </c>
      <c r="GP12" s="306">
        <v>0</v>
      </c>
      <c r="GQ12" s="306"/>
      <c r="GR12" s="306"/>
      <c r="GS12" s="305"/>
      <c r="GT12" s="305"/>
      <c r="GU12" s="305">
        <v>6</v>
      </c>
      <c r="GV12" s="305">
        <v>0</v>
      </c>
      <c r="GW12" s="305">
        <v>2</v>
      </c>
      <c r="GX12" s="305">
        <v>0</v>
      </c>
      <c r="GY12" s="305">
        <v>2.4</v>
      </c>
      <c r="GZ12" s="305">
        <v>0</v>
      </c>
      <c r="HA12" s="8">
        <f t="shared" ref="HA12:HA75" si="39">GM12+GS12+GK12+GO12+GQ12+GU12+GW12+GY12</f>
        <v>22.4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2"/>
      <c r="HS12" s="91"/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2.2000000000000002</v>
      </c>
      <c r="HZ12" s="330">
        <v>0.55000000000000004</v>
      </c>
      <c r="IA12" s="307"/>
      <c r="IB12" s="299"/>
      <c r="IC12" s="332">
        <v>12</v>
      </c>
      <c r="ID12" s="130">
        <v>3</v>
      </c>
      <c r="IE12" s="308"/>
      <c r="IF12" s="308"/>
      <c r="IG12" s="8">
        <f>HW12+HY12+IA12+IC12+IE12</f>
        <v>14.2</v>
      </c>
      <c r="IH12" s="8">
        <f t="shared" ref="IH12:IH75" si="45">HX12+HZ12+IB12+ID12+IF12</f>
        <v>3.55</v>
      </c>
      <c r="II12" s="8"/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2"/>
      <c r="JD12" s="282"/>
      <c r="JE12" s="8">
        <f t="shared" ref="JE12:JE75" si="46">IY12+JA12+JC12</f>
        <v>10.31</v>
      </c>
      <c r="JF12" s="8">
        <f t="shared" ref="JF12:JF75" si="47">IZ12+JB12+JD12</f>
        <v>0</v>
      </c>
      <c r="JG12" s="330">
        <v>6.5372000000000003</v>
      </c>
      <c r="JH12" s="330">
        <v>1</v>
      </c>
      <c r="JI12" s="330">
        <v>6.5373000000000001</v>
      </c>
      <c r="JJ12" s="330">
        <v>1</v>
      </c>
      <c r="JK12" s="330"/>
      <c r="JL12" s="330"/>
      <c r="JM12" s="91">
        <v>51.55</v>
      </c>
      <c r="JN12" s="330">
        <v>11</v>
      </c>
      <c r="JO12" s="91">
        <v>26.8</v>
      </c>
      <c r="JP12" s="330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2"/>
      <c r="JZ12" s="282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2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30">
        <v>0</v>
      </c>
      <c r="LK12" s="79">
        <v>24.02</v>
      </c>
      <c r="LL12" s="350">
        <v>0</v>
      </c>
      <c r="LM12" s="79">
        <v>6.5750000000000002</v>
      </c>
      <c r="LN12" s="334">
        <v>0</v>
      </c>
      <c r="LO12" s="75"/>
      <c r="LP12" s="344"/>
      <c r="LQ12" s="317"/>
      <c r="LR12" s="317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18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1">
        <v>25.75</v>
      </c>
      <c r="MD12" s="319"/>
      <c r="ME12" s="75">
        <v>18.54</v>
      </c>
      <c r="MF12" s="4"/>
      <c r="MG12" s="9"/>
      <c r="MH12" s="4"/>
      <c r="MI12" s="4">
        <f t="shared" ref="MI12:MI75" si="63">MA12+MC12+ME12+MG12</f>
        <v>44.29</v>
      </c>
      <c r="MJ12" s="4">
        <f t="shared" ref="MJ12:MJ75" si="64">MD12+MB12+MF12+MH12</f>
        <v>0</v>
      </c>
      <c r="MK12" s="335">
        <v>0</v>
      </c>
      <c r="ML12" s="92"/>
      <c r="MM12" s="114">
        <v>0</v>
      </c>
      <c r="MN12" s="336"/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37">
        <v>0.9</v>
      </c>
      <c r="NA12" s="4">
        <f t="shared" ref="NA12:NA75" si="71">MY12</f>
        <v>6.56</v>
      </c>
      <c r="NB12" s="4">
        <f t="shared" ref="NB12:NB75" si="72">MZ12</f>
        <v>0.9</v>
      </c>
      <c r="NC12" s="296"/>
      <c r="ND12" s="296"/>
      <c r="NE12" s="296">
        <f t="shared" ref="NE12:NE75" si="73">NC12</f>
        <v>0</v>
      </c>
      <c r="NF12" s="296">
        <f t="shared" ref="NF12:NF75" si="74">ND12</f>
        <v>0</v>
      </c>
      <c r="NG12" s="296"/>
      <c r="NH12" s="296"/>
      <c r="NI12" s="296">
        <f t="shared" ref="NI12:NI75" si="75">NG12</f>
        <v>0</v>
      </c>
      <c r="NJ12" s="296">
        <f t="shared" ref="NJ12:NJ75" si="76">NH12</f>
        <v>0</v>
      </c>
      <c r="NK12" s="292"/>
      <c r="NL12" s="296"/>
      <c r="NM12" s="296">
        <f t="shared" ref="NM12:NM75" si="77">NK12</f>
        <v>0</v>
      </c>
      <c r="NN12" s="296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3">
        <v>0</v>
      </c>
      <c r="NV12" s="343"/>
      <c r="NW12" s="343">
        <v>0</v>
      </c>
      <c r="NX12" s="343"/>
      <c r="NY12" s="4">
        <f t="shared" ref="NY12:NY75" si="79">NO12+NQ12+NS12+NW12</f>
        <v>0</v>
      </c>
      <c r="NZ12" s="4">
        <f t="shared" si="12"/>
        <v>0</v>
      </c>
      <c r="OA12" s="74">
        <v>0</v>
      </c>
      <c r="OB12" s="74"/>
      <c r="OC12" s="349">
        <v>0</v>
      </c>
      <c r="OD12" s="74"/>
      <c r="OE12" s="349">
        <v>0</v>
      </c>
      <c r="OF12" s="74"/>
      <c r="OG12" s="74">
        <v>0</v>
      </c>
      <c r="OH12" s="74"/>
      <c r="OI12" s="4">
        <f t="shared" ref="OI12:OI75" si="80">OA12+OC12+OE12+OG12</f>
        <v>0</v>
      </c>
      <c r="OJ12" s="4">
        <f t="shared" ref="OJ12:OJ75" si="81">OB12+OD12+OF12+OH12</f>
        <v>0</v>
      </c>
      <c r="OK12" s="196">
        <v>0</v>
      </c>
      <c r="OL12" s="296"/>
      <c r="OM12" s="342">
        <v>0</v>
      </c>
      <c r="ON12" s="296"/>
      <c r="OO12" s="196"/>
      <c r="OP12" s="296"/>
      <c r="OQ12" s="296">
        <f t="shared" ref="OQ12:OQ43" si="82">OK12+OM12</f>
        <v>0</v>
      </c>
      <c r="OR12" s="296">
        <f t="shared" ref="OR12:OR75" si="83">OL12+ON12</f>
        <v>0</v>
      </c>
      <c r="OS12" s="296"/>
      <c r="OT12" s="296"/>
      <c r="OU12" s="296">
        <f t="shared" si="13"/>
        <v>0</v>
      </c>
      <c r="OV12" s="296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22"/>
      <c r="R13" s="78"/>
      <c r="S13" s="321"/>
      <c r="T13" s="321"/>
      <c r="U13" s="78"/>
      <c r="V13" s="78"/>
      <c r="W13" s="78">
        <f t="shared" si="15"/>
        <v>39.96</v>
      </c>
      <c r="X13" s="78">
        <f t="shared" si="16"/>
        <v>39.96</v>
      </c>
      <c r="Y13" s="78">
        <v>5</v>
      </c>
      <c r="Z13" s="78">
        <v>2.2222222222222223</v>
      </c>
      <c r="AA13" s="75"/>
      <c r="AB13" s="71"/>
      <c r="AC13" s="8">
        <f t="shared" si="17"/>
        <v>5</v>
      </c>
      <c r="AD13" s="8">
        <f t="shared" si="18"/>
        <v>2.2222222222222223</v>
      </c>
      <c r="AE13" s="71"/>
      <c r="AF13" s="71"/>
      <c r="AG13" s="71"/>
      <c r="AH13" s="71"/>
      <c r="AI13" s="122"/>
      <c r="AJ13" s="122"/>
      <c r="AK13" s="351"/>
      <c r="AL13" s="352"/>
      <c r="AM13" s="288"/>
      <c r="AN13" s="288"/>
      <c r="AO13" s="289"/>
      <c r="AP13" s="289"/>
      <c r="AQ13" s="289"/>
      <c r="AR13" s="289"/>
      <c r="AS13" s="289"/>
      <c r="AT13" s="289"/>
      <c r="AU13" s="4">
        <f t="shared" si="19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0"/>
      <c r="BH13" s="291"/>
      <c r="BI13" s="290"/>
      <c r="BJ13" s="291"/>
      <c r="BK13" s="292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0"/>
      <c r="CI13" s="91"/>
      <c r="CJ13" s="320"/>
      <c r="CK13" s="294"/>
      <c r="CL13" s="294"/>
      <c r="CM13" s="321"/>
      <c r="CN13" s="322"/>
      <c r="CO13" s="8">
        <f t="shared" si="22"/>
        <v>0</v>
      </c>
      <c r="CP13" s="8">
        <f t="shared" si="23"/>
        <v>0</v>
      </c>
      <c r="CQ13" s="338">
        <v>247.40625</v>
      </c>
      <c r="CR13" s="338"/>
      <c r="CS13" s="338"/>
      <c r="CT13" s="348"/>
      <c r="CU13" s="339">
        <v>18.556701030927837</v>
      </c>
      <c r="CV13" s="196"/>
      <c r="CW13" s="340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3">
        <v>26.91</v>
      </c>
      <c r="DL13" s="323">
        <v>8.9700000000000006</v>
      </c>
      <c r="DM13" s="321">
        <f t="shared" si="28"/>
        <v>26.907216494845365</v>
      </c>
      <c r="DN13" s="321">
        <f t="shared" si="29"/>
        <v>8.9690721649484537</v>
      </c>
      <c r="DO13" s="323">
        <v>26.1</v>
      </c>
      <c r="DP13" s="323">
        <v>8.6999999999999993</v>
      </c>
      <c r="DQ13" s="324">
        <v>15</v>
      </c>
      <c r="DR13" s="324">
        <v>5</v>
      </c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5">
        <v>32.99</v>
      </c>
      <c r="EH13" s="326">
        <v>8.2475000000000005</v>
      </c>
      <c r="EI13" s="94">
        <v>78.08</v>
      </c>
      <c r="EJ13" s="94">
        <v>19.52</v>
      </c>
      <c r="EK13" s="321">
        <v>27.07</v>
      </c>
      <c r="EL13" s="327">
        <v>6.7675000000000001</v>
      </c>
      <c r="EM13" s="328"/>
      <c r="EN13" s="328"/>
      <c r="EO13" s="328"/>
      <c r="EP13" s="328"/>
      <c r="EQ13" s="8">
        <f t="shared" si="31"/>
        <v>138.13999999999999</v>
      </c>
      <c r="ER13" s="8">
        <f t="shared" si="32"/>
        <v>34.534999999999997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3">
        <v>29</v>
      </c>
      <c r="FB13" s="329"/>
      <c r="FC13" s="114">
        <v>30</v>
      </c>
      <c r="FD13" s="322"/>
      <c r="FE13" s="8"/>
      <c r="FF13" s="8"/>
      <c r="FG13" s="300"/>
      <c r="FH13" s="301"/>
      <c r="FI13" s="8"/>
      <c r="FJ13" s="8"/>
      <c r="FK13" s="8"/>
      <c r="FL13" s="8"/>
      <c r="FM13" s="322"/>
      <c r="FN13" s="322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292">
        <v>6</v>
      </c>
      <c r="GL13" s="292">
        <v>0</v>
      </c>
      <c r="GM13" s="304"/>
      <c r="GN13" s="305"/>
      <c r="GO13" s="294">
        <v>6</v>
      </c>
      <c r="GP13" s="306">
        <v>0</v>
      </c>
      <c r="GQ13" s="306"/>
      <c r="GR13" s="306"/>
      <c r="GS13" s="305"/>
      <c r="GT13" s="305"/>
      <c r="GU13" s="305">
        <v>6</v>
      </c>
      <c r="GV13" s="305">
        <v>0</v>
      </c>
      <c r="GW13" s="305">
        <v>2</v>
      </c>
      <c r="GX13" s="305">
        <v>0</v>
      </c>
      <c r="GY13" s="305">
        <v>2.4</v>
      </c>
      <c r="GZ13" s="305">
        <v>0</v>
      </c>
      <c r="HA13" s="8">
        <f t="shared" si="39"/>
        <v>22.4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565</v>
      </c>
      <c r="HR13" s="282"/>
      <c r="HS13" s="91"/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2.2000000000000002</v>
      </c>
      <c r="HZ13" s="330">
        <v>0.55000000000000004</v>
      </c>
      <c r="IA13" s="307"/>
      <c r="IB13" s="299"/>
      <c r="IC13" s="332">
        <v>12</v>
      </c>
      <c r="ID13" s="130">
        <v>3</v>
      </c>
      <c r="IE13" s="308"/>
      <c r="IF13" s="308"/>
      <c r="IG13" s="8">
        <f t="shared" ref="IG13:IG76" si="84">HW13+HY13+IA13+IC13+IE13</f>
        <v>14.2</v>
      </c>
      <c r="IH13" s="8">
        <f t="shared" si="45"/>
        <v>3.55</v>
      </c>
      <c r="II13" s="8"/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2"/>
      <c r="JD13" s="282"/>
      <c r="JE13" s="8">
        <f t="shared" si="46"/>
        <v>10.31</v>
      </c>
      <c r="JF13" s="8">
        <f t="shared" si="47"/>
        <v>0</v>
      </c>
      <c r="JG13" s="330">
        <v>6.5372000000000003</v>
      </c>
      <c r="JH13" s="330">
        <v>1</v>
      </c>
      <c r="JI13" s="330">
        <v>6.5373000000000001</v>
      </c>
      <c r="JJ13" s="330">
        <v>1</v>
      </c>
      <c r="JK13" s="330"/>
      <c r="JL13" s="330"/>
      <c r="JM13" s="91">
        <v>51.55</v>
      </c>
      <c r="JN13" s="330">
        <v>11</v>
      </c>
      <c r="JO13" s="91">
        <v>26.8</v>
      </c>
      <c r="JP13" s="330">
        <v>5</v>
      </c>
      <c r="JQ13" s="71">
        <v>17.53</v>
      </c>
      <c r="JR13" s="71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2"/>
      <c r="JZ13" s="282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2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30">
        <v>0</v>
      </c>
      <c r="LK13" s="79">
        <v>24.02</v>
      </c>
      <c r="LL13" s="350">
        <v>0</v>
      </c>
      <c r="LM13" s="79">
        <v>6.5750000000000002</v>
      </c>
      <c r="LN13" s="334">
        <v>0</v>
      </c>
      <c r="LO13" s="75"/>
      <c r="LP13" s="344"/>
      <c r="LQ13" s="317"/>
      <c r="LR13" s="317"/>
      <c r="LS13" s="4">
        <f t="shared" si="59"/>
        <v>54.795000000000002</v>
      </c>
      <c r="LT13" s="4">
        <f t="shared" si="60"/>
        <v>0</v>
      </c>
      <c r="LU13" s="318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1">
        <v>25.75</v>
      </c>
      <c r="MD13" s="319"/>
      <c r="ME13" s="75">
        <v>18.54</v>
      </c>
      <c r="MF13" s="4"/>
      <c r="MG13" s="9"/>
      <c r="MH13" s="4"/>
      <c r="MI13" s="4">
        <f t="shared" si="63"/>
        <v>44.29</v>
      </c>
      <c r="MJ13" s="4">
        <f t="shared" si="64"/>
        <v>0</v>
      </c>
      <c r="MK13" s="335">
        <v>0</v>
      </c>
      <c r="ML13" s="92"/>
      <c r="MM13" s="114">
        <v>0</v>
      </c>
      <c r="MN13" s="336"/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37">
        <v>0.9</v>
      </c>
      <c r="NA13" s="4">
        <f t="shared" si="71"/>
        <v>6.56</v>
      </c>
      <c r="NB13" s="4">
        <f t="shared" si="72"/>
        <v>0.9</v>
      </c>
      <c r="NC13" s="296"/>
      <c r="ND13" s="296"/>
      <c r="NE13" s="296">
        <f t="shared" si="73"/>
        <v>0</v>
      </c>
      <c r="NF13" s="296">
        <f t="shared" si="74"/>
        <v>0</v>
      </c>
      <c r="NG13" s="296"/>
      <c r="NH13" s="296"/>
      <c r="NI13" s="296">
        <f t="shared" si="75"/>
        <v>0</v>
      </c>
      <c r="NJ13" s="296">
        <f t="shared" si="76"/>
        <v>0</v>
      </c>
      <c r="NK13" s="292"/>
      <c r="NL13" s="296"/>
      <c r="NM13" s="296">
        <f t="shared" si="77"/>
        <v>0</v>
      </c>
      <c r="NN13" s="296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3">
        <v>0</v>
      </c>
      <c r="NV13" s="343"/>
      <c r="NW13" s="343">
        <v>0</v>
      </c>
      <c r="NX13" s="343"/>
      <c r="NY13" s="4">
        <f t="shared" si="79"/>
        <v>0</v>
      </c>
      <c r="NZ13" s="4">
        <f t="shared" si="12"/>
        <v>0</v>
      </c>
      <c r="OA13" s="74">
        <v>0</v>
      </c>
      <c r="OB13" s="74"/>
      <c r="OC13" s="349">
        <v>0</v>
      </c>
      <c r="OD13" s="74"/>
      <c r="OE13" s="349">
        <v>0</v>
      </c>
      <c r="OF13" s="74"/>
      <c r="OG13" s="74">
        <v>0</v>
      </c>
      <c r="OH13" s="74"/>
      <c r="OI13" s="4">
        <f t="shared" si="80"/>
        <v>0</v>
      </c>
      <c r="OJ13" s="4">
        <f t="shared" si="81"/>
        <v>0</v>
      </c>
      <c r="OK13" s="196">
        <v>0</v>
      </c>
      <c r="OL13" s="296"/>
      <c r="OM13" s="342">
        <v>0</v>
      </c>
      <c r="ON13" s="296"/>
      <c r="OO13" s="196"/>
      <c r="OP13" s="296"/>
      <c r="OQ13" s="296">
        <f t="shared" si="82"/>
        <v>0</v>
      </c>
      <c r="OR13" s="296">
        <f t="shared" si="83"/>
        <v>0</v>
      </c>
      <c r="OS13" s="296"/>
      <c r="OT13" s="296"/>
      <c r="OU13" s="296">
        <f t="shared" si="13"/>
        <v>0</v>
      </c>
      <c r="OV13" s="296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22"/>
      <c r="R14" s="78"/>
      <c r="S14" s="321"/>
      <c r="T14" s="321"/>
      <c r="U14" s="78"/>
      <c r="V14" s="78"/>
      <c r="W14" s="78">
        <f t="shared" si="15"/>
        <v>39.96</v>
      </c>
      <c r="X14" s="78">
        <f t="shared" si="16"/>
        <v>39.96</v>
      </c>
      <c r="Y14" s="78">
        <v>5</v>
      </c>
      <c r="Z14" s="78">
        <v>2.2222222222222223</v>
      </c>
      <c r="AA14" s="75"/>
      <c r="AB14" s="71"/>
      <c r="AC14" s="8">
        <f t="shared" si="17"/>
        <v>5</v>
      </c>
      <c r="AD14" s="8">
        <f t="shared" si="18"/>
        <v>2.2222222222222223</v>
      </c>
      <c r="AE14" s="71"/>
      <c r="AF14" s="71"/>
      <c r="AG14" s="71"/>
      <c r="AH14" s="71"/>
      <c r="AI14" s="122"/>
      <c r="AJ14" s="122"/>
      <c r="AK14" s="351"/>
      <c r="AL14" s="352"/>
      <c r="AM14" s="288"/>
      <c r="AN14" s="288"/>
      <c r="AO14" s="289"/>
      <c r="AP14" s="289"/>
      <c r="AQ14" s="289"/>
      <c r="AR14" s="289"/>
      <c r="AS14" s="289"/>
      <c r="AT14" s="289"/>
      <c r="AU14" s="4">
        <f t="shared" si="19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0"/>
      <c r="BH14" s="291"/>
      <c r="BI14" s="290"/>
      <c r="BJ14" s="291"/>
      <c r="BK14" s="292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0"/>
      <c r="CI14" s="91"/>
      <c r="CJ14" s="320"/>
      <c r="CK14" s="294"/>
      <c r="CL14" s="294"/>
      <c r="CM14" s="321"/>
      <c r="CN14" s="322"/>
      <c r="CO14" s="8">
        <f t="shared" si="22"/>
        <v>0</v>
      </c>
      <c r="CP14" s="8">
        <f t="shared" si="23"/>
        <v>0</v>
      </c>
      <c r="CQ14" s="338">
        <v>247.40625</v>
      </c>
      <c r="CR14" s="338"/>
      <c r="CS14" s="338"/>
      <c r="CT14" s="348"/>
      <c r="CU14" s="339">
        <v>18.556701030927837</v>
      </c>
      <c r="CV14" s="196"/>
      <c r="CW14" s="340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3">
        <v>26.91</v>
      </c>
      <c r="DL14" s="323">
        <v>8.9700000000000006</v>
      </c>
      <c r="DM14" s="321">
        <f t="shared" si="28"/>
        <v>26.907216494845365</v>
      </c>
      <c r="DN14" s="321">
        <f t="shared" si="29"/>
        <v>8.9690721649484537</v>
      </c>
      <c r="DO14" s="323">
        <v>26.1</v>
      </c>
      <c r="DP14" s="323">
        <v>8.6999999999999993</v>
      </c>
      <c r="DQ14" s="324">
        <v>15</v>
      </c>
      <c r="DR14" s="324">
        <v>5</v>
      </c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5">
        <v>32.99</v>
      </c>
      <c r="EH14" s="326">
        <v>8.2475000000000005</v>
      </c>
      <c r="EI14" s="94">
        <v>78.08</v>
      </c>
      <c r="EJ14" s="94">
        <v>19.52</v>
      </c>
      <c r="EK14" s="321">
        <v>27.07</v>
      </c>
      <c r="EL14" s="327">
        <v>6.7675000000000001</v>
      </c>
      <c r="EM14" s="328"/>
      <c r="EN14" s="328"/>
      <c r="EO14" s="328"/>
      <c r="EP14" s="328"/>
      <c r="EQ14" s="8">
        <f t="shared" si="31"/>
        <v>138.13999999999999</v>
      </c>
      <c r="ER14" s="8">
        <f t="shared" si="32"/>
        <v>34.534999999999997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3">
        <v>29</v>
      </c>
      <c r="FB14" s="329"/>
      <c r="FC14" s="114">
        <v>30</v>
      </c>
      <c r="FD14" s="322"/>
      <c r="FE14" s="8"/>
      <c r="FF14" s="8"/>
      <c r="FG14" s="300"/>
      <c r="FH14" s="301"/>
      <c r="FI14" s="8"/>
      <c r="FJ14" s="8"/>
      <c r="FK14" s="8"/>
      <c r="FL14" s="8"/>
      <c r="FM14" s="322"/>
      <c r="FN14" s="322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292">
        <v>6</v>
      </c>
      <c r="GL14" s="292">
        <v>0</v>
      </c>
      <c r="GM14" s="304"/>
      <c r="GN14" s="305"/>
      <c r="GO14" s="293">
        <v>6</v>
      </c>
      <c r="GP14" s="293">
        <v>0</v>
      </c>
      <c r="GQ14" s="282"/>
      <c r="GR14" s="282"/>
      <c r="GS14" s="282"/>
      <c r="GT14" s="282"/>
      <c r="GU14" s="282">
        <v>6</v>
      </c>
      <c r="GV14" s="282">
        <v>0</v>
      </c>
      <c r="GW14" s="282">
        <v>2</v>
      </c>
      <c r="GX14" s="282">
        <v>0</v>
      </c>
      <c r="GY14" s="282">
        <v>2.4</v>
      </c>
      <c r="GZ14" s="305">
        <v>0</v>
      </c>
      <c r="HA14" s="8">
        <f t="shared" si="39"/>
        <v>22.4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565</v>
      </c>
      <c r="HR14" s="282"/>
      <c r="HS14" s="91"/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2.2000000000000002</v>
      </c>
      <c r="HZ14" s="330">
        <v>0.55000000000000004</v>
      </c>
      <c r="IA14" s="307"/>
      <c r="IB14" s="299"/>
      <c r="IC14" s="332">
        <v>12</v>
      </c>
      <c r="ID14" s="130">
        <v>3</v>
      </c>
      <c r="IE14" s="308"/>
      <c r="IF14" s="308"/>
      <c r="IG14" s="8">
        <f t="shared" si="84"/>
        <v>14.2</v>
      </c>
      <c r="IH14" s="8">
        <f t="shared" si="45"/>
        <v>3.55</v>
      </c>
      <c r="II14" s="8"/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2"/>
      <c r="JD14" s="282"/>
      <c r="JE14" s="8">
        <f t="shared" si="46"/>
        <v>10.31</v>
      </c>
      <c r="JF14" s="8">
        <f t="shared" si="47"/>
        <v>0</v>
      </c>
      <c r="JG14" s="330">
        <v>6.5372000000000003</v>
      </c>
      <c r="JH14" s="330">
        <v>1</v>
      </c>
      <c r="JI14" s="330">
        <v>6.5373000000000001</v>
      </c>
      <c r="JJ14" s="330">
        <v>1</v>
      </c>
      <c r="JK14" s="330"/>
      <c r="JL14" s="330"/>
      <c r="JM14" s="91">
        <v>51.55</v>
      </c>
      <c r="JN14" s="330">
        <v>11</v>
      </c>
      <c r="JO14" s="91">
        <v>26.8</v>
      </c>
      <c r="JP14" s="330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2"/>
      <c r="JZ14" s="282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2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30">
        <v>0</v>
      </c>
      <c r="LK14" s="79">
        <v>24.02</v>
      </c>
      <c r="LL14" s="350">
        <v>0</v>
      </c>
      <c r="LM14" s="79">
        <v>6.5750000000000002</v>
      </c>
      <c r="LN14" s="334">
        <v>0</v>
      </c>
      <c r="LO14" s="75"/>
      <c r="LP14" s="344"/>
      <c r="LQ14" s="317"/>
      <c r="LR14" s="317"/>
      <c r="LS14" s="4">
        <f t="shared" si="59"/>
        <v>54.795000000000002</v>
      </c>
      <c r="LT14" s="4">
        <f t="shared" si="60"/>
        <v>0</v>
      </c>
      <c r="LU14" s="318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1">
        <v>25.75</v>
      </c>
      <c r="MD14" s="319"/>
      <c r="ME14" s="75">
        <v>18.54</v>
      </c>
      <c r="MF14" s="4"/>
      <c r="MG14" s="9"/>
      <c r="MH14" s="4"/>
      <c r="MI14" s="4">
        <f t="shared" si="63"/>
        <v>44.29</v>
      </c>
      <c r="MJ14" s="4">
        <f t="shared" si="64"/>
        <v>0</v>
      </c>
      <c r="MK14" s="335">
        <v>0</v>
      </c>
      <c r="ML14" s="92"/>
      <c r="MM14" s="114">
        <v>0</v>
      </c>
      <c r="MN14" s="336"/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37">
        <v>0.9</v>
      </c>
      <c r="NA14" s="4">
        <f t="shared" si="71"/>
        <v>6.56</v>
      </c>
      <c r="NB14" s="4">
        <f t="shared" si="72"/>
        <v>0.9</v>
      </c>
      <c r="NC14" s="296"/>
      <c r="ND14" s="296"/>
      <c r="NE14" s="296">
        <f t="shared" si="73"/>
        <v>0</v>
      </c>
      <c r="NF14" s="296">
        <f t="shared" si="74"/>
        <v>0</v>
      </c>
      <c r="NG14" s="296"/>
      <c r="NH14" s="296"/>
      <c r="NI14" s="296">
        <f t="shared" si="75"/>
        <v>0</v>
      </c>
      <c r="NJ14" s="296">
        <f t="shared" si="76"/>
        <v>0</v>
      </c>
      <c r="NK14" s="292"/>
      <c r="NL14" s="296"/>
      <c r="NM14" s="296">
        <f t="shared" si="77"/>
        <v>0</v>
      </c>
      <c r="NN14" s="296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3">
        <v>0</v>
      </c>
      <c r="NV14" s="343"/>
      <c r="NW14" s="343">
        <v>0</v>
      </c>
      <c r="NX14" s="343"/>
      <c r="NY14" s="4">
        <f t="shared" si="79"/>
        <v>0</v>
      </c>
      <c r="NZ14" s="4">
        <f t="shared" si="12"/>
        <v>0</v>
      </c>
      <c r="OA14" s="74">
        <v>0</v>
      </c>
      <c r="OB14" s="74"/>
      <c r="OC14" s="349">
        <v>0</v>
      </c>
      <c r="OD14" s="74"/>
      <c r="OE14" s="349">
        <v>0</v>
      </c>
      <c r="OF14" s="74"/>
      <c r="OG14" s="74">
        <v>0</v>
      </c>
      <c r="OH14" s="74"/>
      <c r="OI14" s="4">
        <f t="shared" si="80"/>
        <v>0</v>
      </c>
      <c r="OJ14" s="4">
        <f t="shared" si="81"/>
        <v>0</v>
      </c>
      <c r="OK14" s="196">
        <v>0</v>
      </c>
      <c r="OL14" s="296"/>
      <c r="OM14" s="342">
        <v>0</v>
      </c>
      <c r="ON14" s="296"/>
      <c r="OO14" s="196"/>
      <c r="OP14" s="296"/>
      <c r="OQ14" s="296">
        <f t="shared" si="82"/>
        <v>0</v>
      </c>
      <c r="OR14" s="296">
        <f t="shared" si="83"/>
        <v>0</v>
      </c>
      <c r="OS14" s="296"/>
      <c r="OT14" s="296"/>
      <c r="OU14" s="296">
        <f t="shared" si="13"/>
        <v>0</v>
      </c>
      <c r="OV14" s="296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22"/>
      <c r="R15" s="78"/>
      <c r="S15" s="321"/>
      <c r="T15" s="321"/>
      <c r="U15" s="78"/>
      <c r="V15" s="78"/>
      <c r="W15" s="78">
        <f t="shared" si="15"/>
        <v>39.96</v>
      </c>
      <c r="X15" s="78">
        <f t="shared" si="16"/>
        <v>39.96</v>
      </c>
      <c r="Y15" s="78">
        <v>5</v>
      </c>
      <c r="Z15" s="78">
        <v>2.2222222222222223</v>
      </c>
      <c r="AA15" s="75"/>
      <c r="AB15" s="71"/>
      <c r="AC15" s="8">
        <f t="shared" si="17"/>
        <v>5</v>
      </c>
      <c r="AD15" s="8">
        <f t="shared" si="18"/>
        <v>2.2222222222222223</v>
      </c>
      <c r="AE15" s="71"/>
      <c r="AF15" s="71"/>
      <c r="AG15" s="71"/>
      <c r="AH15" s="71"/>
      <c r="AI15" s="122"/>
      <c r="AJ15" s="122"/>
      <c r="AK15" s="351"/>
      <c r="AL15" s="352"/>
      <c r="AM15" s="288"/>
      <c r="AN15" s="288"/>
      <c r="AO15" s="289"/>
      <c r="AP15" s="289"/>
      <c r="AQ15" s="289"/>
      <c r="AR15" s="289"/>
      <c r="AS15" s="289"/>
      <c r="AT15" s="289"/>
      <c r="AU15" s="4">
        <f t="shared" si="19"/>
        <v>0</v>
      </c>
      <c r="AV15" s="4">
        <f t="shared" si="2"/>
        <v>0</v>
      </c>
      <c r="AW15" s="78"/>
      <c r="AX15" s="78"/>
      <c r="AY15" s="310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0"/>
      <c r="BH15" s="291"/>
      <c r="BI15" s="290"/>
      <c r="BJ15" s="291"/>
      <c r="BK15" s="292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0"/>
      <c r="CI15" s="91"/>
      <c r="CJ15" s="320"/>
      <c r="CK15" s="294"/>
      <c r="CL15" s="294"/>
      <c r="CM15" s="321"/>
      <c r="CN15" s="322"/>
      <c r="CO15" s="8">
        <f t="shared" si="22"/>
        <v>0</v>
      </c>
      <c r="CP15" s="8">
        <f t="shared" si="23"/>
        <v>0</v>
      </c>
      <c r="CQ15" s="338">
        <v>247.40625</v>
      </c>
      <c r="CR15" s="338"/>
      <c r="CS15" s="338"/>
      <c r="CT15" s="348"/>
      <c r="CU15" s="339">
        <v>18.556701030927837</v>
      </c>
      <c r="CV15" s="196"/>
      <c r="CW15" s="340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3">
        <v>26.91</v>
      </c>
      <c r="DL15" s="323">
        <v>8.9700000000000006</v>
      </c>
      <c r="DM15" s="321">
        <f t="shared" si="28"/>
        <v>26.907216494845365</v>
      </c>
      <c r="DN15" s="321">
        <f t="shared" si="29"/>
        <v>8.9690721649484537</v>
      </c>
      <c r="DO15" s="323">
        <v>26.1</v>
      </c>
      <c r="DP15" s="323">
        <v>8.6999999999999993</v>
      </c>
      <c r="DQ15" s="324">
        <v>15</v>
      </c>
      <c r="DR15" s="324">
        <v>5</v>
      </c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5">
        <v>32.99</v>
      </c>
      <c r="EH15" s="326">
        <v>8.2475000000000005</v>
      </c>
      <c r="EI15" s="94">
        <v>78.08</v>
      </c>
      <c r="EJ15" s="94">
        <v>19.52</v>
      </c>
      <c r="EK15" s="321">
        <v>27.07</v>
      </c>
      <c r="EL15" s="327">
        <v>6.7675000000000001</v>
      </c>
      <c r="EM15" s="328"/>
      <c r="EN15" s="328"/>
      <c r="EO15" s="328"/>
      <c r="EP15" s="328"/>
      <c r="EQ15" s="8">
        <f t="shared" si="31"/>
        <v>138.13999999999999</v>
      </c>
      <c r="ER15" s="8">
        <f t="shared" si="32"/>
        <v>34.534999999999997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3">
        <v>29</v>
      </c>
      <c r="FB15" s="329"/>
      <c r="FC15" s="114">
        <v>30</v>
      </c>
      <c r="FD15" s="322"/>
      <c r="FE15" s="8"/>
      <c r="FF15" s="8"/>
      <c r="FG15" s="300"/>
      <c r="FH15" s="301"/>
      <c r="FI15" s="8"/>
      <c r="FJ15" s="8"/>
      <c r="FK15" s="8"/>
      <c r="FL15" s="8"/>
      <c r="FM15" s="322"/>
      <c r="FN15" s="322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292">
        <v>6</v>
      </c>
      <c r="GL15" s="292">
        <v>0</v>
      </c>
      <c r="GM15" s="304"/>
      <c r="GN15" s="305"/>
      <c r="GO15" s="294">
        <v>6</v>
      </c>
      <c r="GP15" s="306">
        <v>0</v>
      </c>
      <c r="GQ15" s="306"/>
      <c r="GR15" s="306"/>
      <c r="GS15" s="305"/>
      <c r="GT15" s="305"/>
      <c r="GU15" s="305">
        <v>6</v>
      </c>
      <c r="GV15" s="305">
        <v>0</v>
      </c>
      <c r="GW15" s="305">
        <v>2</v>
      </c>
      <c r="GX15" s="305">
        <v>0</v>
      </c>
      <c r="GY15" s="305">
        <v>2.4</v>
      </c>
      <c r="GZ15" s="305">
        <v>0</v>
      </c>
      <c r="HA15" s="8">
        <f t="shared" si="39"/>
        <v>22.4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565</v>
      </c>
      <c r="HR15" s="282"/>
      <c r="HS15" s="91"/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2.2000000000000002</v>
      </c>
      <c r="HZ15" s="330">
        <v>0.55000000000000004</v>
      </c>
      <c r="IA15" s="307"/>
      <c r="IB15" s="299"/>
      <c r="IC15" s="332">
        <v>12</v>
      </c>
      <c r="ID15" s="130">
        <v>3</v>
      </c>
      <c r="IE15" s="308"/>
      <c r="IF15" s="308"/>
      <c r="IG15" s="8">
        <f t="shared" si="84"/>
        <v>14.2</v>
      </c>
      <c r="IH15" s="8">
        <f t="shared" si="45"/>
        <v>3.55</v>
      </c>
      <c r="II15" s="8"/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2"/>
      <c r="JD15" s="282"/>
      <c r="JE15" s="8">
        <f t="shared" si="46"/>
        <v>10.31</v>
      </c>
      <c r="JF15" s="8">
        <f t="shared" si="47"/>
        <v>0</v>
      </c>
      <c r="JG15" s="330">
        <v>6.5372000000000003</v>
      </c>
      <c r="JH15" s="330">
        <v>1</v>
      </c>
      <c r="JI15" s="330">
        <v>6.5373000000000001</v>
      </c>
      <c r="JJ15" s="330">
        <v>1</v>
      </c>
      <c r="JK15" s="330"/>
      <c r="JL15" s="330"/>
      <c r="JM15" s="91">
        <v>51.55</v>
      </c>
      <c r="JN15" s="330">
        <v>11</v>
      </c>
      <c r="JO15" s="91">
        <v>26.8</v>
      </c>
      <c r="JP15" s="330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2"/>
      <c r="JZ15" s="282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2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30">
        <v>0</v>
      </c>
      <c r="LK15" s="79">
        <v>24.02</v>
      </c>
      <c r="LL15" s="350">
        <v>0</v>
      </c>
      <c r="LM15" s="79">
        <v>6.5750000000000002</v>
      </c>
      <c r="LN15" s="334">
        <v>0</v>
      </c>
      <c r="LO15" s="75"/>
      <c r="LP15" s="344"/>
      <c r="LQ15" s="317"/>
      <c r="LR15" s="317"/>
      <c r="LS15" s="4">
        <f t="shared" si="59"/>
        <v>54.795000000000002</v>
      </c>
      <c r="LT15" s="4">
        <f t="shared" si="60"/>
        <v>0</v>
      </c>
      <c r="LU15" s="318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1">
        <v>25.75</v>
      </c>
      <c r="MD15" s="319"/>
      <c r="ME15" s="75">
        <v>18.54</v>
      </c>
      <c r="MF15" s="4"/>
      <c r="MG15" s="9"/>
      <c r="MH15" s="4"/>
      <c r="MI15" s="4">
        <f t="shared" si="63"/>
        <v>44.29</v>
      </c>
      <c r="MJ15" s="4">
        <f t="shared" si="64"/>
        <v>0</v>
      </c>
      <c r="MK15" s="335">
        <v>0</v>
      </c>
      <c r="ML15" s="92"/>
      <c r="MM15" s="114">
        <v>0</v>
      </c>
      <c r="MN15" s="336"/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37">
        <v>0.9</v>
      </c>
      <c r="NA15" s="4">
        <f t="shared" si="71"/>
        <v>6.56</v>
      </c>
      <c r="NB15" s="4">
        <f t="shared" si="72"/>
        <v>0.9</v>
      </c>
      <c r="NC15" s="296"/>
      <c r="ND15" s="296"/>
      <c r="NE15" s="296">
        <f t="shared" si="73"/>
        <v>0</v>
      </c>
      <c r="NF15" s="296">
        <f t="shared" si="74"/>
        <v>0</v>
      </c>
      <c r="NG15" s="296"/>
      <c r="NH15" s="296"/>
      <c r="NI15" s="296">
        <f t="shared" si="75"/>
        <v>0</v>
      </c>
      <c r="NJ15" s="296">
        <f t="shared" si="76"/>
        <v>0</v>
      </c>
      <c r="NK15" s="292"/>
      <c r="NL15" s="296"/>
      <c r="NM15" s="296">
        <f t="shared" si="77"/>
        <v>0</v>
      </c>
      <c r="NN15" s="296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3">
        <v>0</v>
      </c>
      <c r="NV15" s="343"/>
      <c r="NW15" s="343">
        <v>0</v>
      </c>
      <c r="NX15" s="343"/>
      <c r="NY15" s="4">
        <f t="shared" si="79"/>
        <v>0</v>
      </c>
      <c r="NZ15" s="4">
        <f t="shared" si="12"/>
        <v>0</v>
      </c>
      <c r="OA15" s="74">
        <v>0</v>
      </c>
      <c r="OB15" s="74"/>
      <c r="OC15" s="349">
        <v>0</v>
      </c>
      <c r="OD15" s="74"/>
      <c r="OE15" s="349">
        <v>0</v>
      </c>
      <c r="OF15" s="74"/>
      <c r="OG15" s="74">
        <v>0</v>
      </c>
      <c r="OH15" s="74"/>
      <c r="OI15" s="4">
        <f t="shared" si="80"/>
        <v>0</v>
      </c>
      <c r="OJ15" s="4">
        <f t="shared" si="81"/>
        <v>0</v>
      </c>
      <c r="OK15" s="196">
        <v>0</v>
      </c>
      <c r="OL15" s="296"/>
      <c r="OM15" s="342">
        <v>0</v>
      </c>
      <c r="ON15" s="296"/>
      <c r="OO15" s="196"/>
      <c r="OP15" s="296"/>
      <c r="OQ15" s="296">
        <f t="shared" si="82"/>
        <v>0</v>
      </c>
      <c r="OR15" s="296">
        <f t="shared" si="83"/>
        <v>0</v>
      </c>
      <c r="OS15" s="296"/>
      <c r="OT15" s="296"/>
      <c r="OU15" s="296">
        <f t="shared" si="13"/>
        <v>0</v>
      </c>
      <c r="OV15" s="296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22"/>
      <c r="R16" s="78"/>
      <c r="S16" s="321"/>
      <c r="T16" s="321"/>
      <c r="U16" s="78"/>
      <c r="V16" s="78"/>
      <c r="W16" s="78">
        <f t="shared" si="15"/>
        <v>39.96</v>
      </c>
      <c r="X16" s="78">
        <f t="shared" si="16"/>
        <v>39.96</v>
      </c>
      <c r="Y16" s="78">
        <v>5</v>
      </c>
      <c r="Z16" s="78">
        <v>2.2222222222222223</v>
      </c>
      <c r="AA16" s="75"/>
      <c r="AB16" s="71"/>
      <c r="AC16" s="8">
        <f t="shared" si="17"/>
        <v>5</v>
      </c>
      <c r="AD16" s="8">
        <f t="shared" si="18"/>
        <v>2.2222222222222223</v>
      </c>
      <c r="AE16" s="71"/>
      <c r="AF16" s="71"/>
      <c r="AG16" s="71"/>
      <c r="AH16" s="71"/>
      <c r="AI16" s="122"/>
      <c r="AJ16" s="122"/>
      <c r="AK16" s="351"/>
      <c r="AL16" s="352"/>
      <c r="AM16" s="288"/>
      <c r="AN16" s="288"/>
      <c r="AO16" s="289"/>
      <c r="AP16" s="289"/>
      <c r="AQ16" s="289"/>
      <c r="AR16" s="289"/>
      <c r="AS16" s="289"/>
      <c r="AT16" s="289"/>
      <c r="AU16" s="4">
        <f t="shared" si="19"/>
        <v>0</v>
      </c>
      <c r="AV16" s="4">
        <f t="shared" si="2"/>
        <v>0</v>
      </c>
      <c r="AW16" s="78"/>
      <c r="AX16" s="78"/>
      <c r="AY16" s="310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0"/>
      <c r="BH16" s="291"/>
      <c r="BI16" s="290"/>
      <c r="BJ16" s="291"/>
      <c r="BK16" s="292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0"/>
      <c r="CI16" s="91"/>
      <c r="CJ16" s="320"/>
      <c r="CK16" s="294"/>
      <c r="CL16" s="294"/>
      <c r="CM16" s="321"/>
      <c r="CN16" s="322"/>
      <c r="CO16" s="8">
        <f t="shared" si="22"/>
        <v>0</v>
      </c>
      <c r="CP16" s="8">
        <f t="shared" si="23"/>
        <v>0</v>
      </c>
      <c r="CQ16" s="338">
        <v>247.40625</v>
      </c>
      <c r="CR16" s="338"/>
      <c r="CS16" s="338"/>
      <c r="CT16" s="348"/>
      <c r="CU16" s="339">
        <v>18.556701030927837</v>
      </c>
      <c r="CV16" s="196"/>
      <c r="CW16" s="340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3">
        <v>26.91</v>
      </c>
      <c r="DL16" s="323">
        <v>8.9700000000000006</v>
      </c>
      <c r="DM16" s="321">
        <f t="shared" si="28"/>
        <v>26.907216494845365</v>
      </c>
      <c r="DN16" s="321">
        <f t="shared" si="29"/>
        <v>8.9690721649484537</v>
      </c>
      <c r="DO16" s="323">
        <v>26.1</v>
      </c>
      <c r="DP16" s="323">
        <v>8.6999999999999993</v>
      </c>
      <c r="DQ16" s="324">
        <v>15</v>
      </c>
      <c r="DR16" s="324">
        <v>5</v>
      </c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5">
        <v>32.99</v>
      </c>
      <c r="EH16" s="326">
        <v>8.2475000000000005</v>
      </c>
      <c r="EI16" s="94">
        <v>78.08</v>
      </c>
      <c r="EJ16" s="94">
        <v>19.52</v>
      </c>
      <c r="EK16" s="321">
        <v>27.07</v>
      </c>
      <c r="EL16" s="327">
        <v>6.7675000000000001</v>
      </c>
      <c r="EM16" s="328"/>
      <c r="EN16" s="328"/>
      <c r="EO16" s="328"/>
      <c r="EP16" s="328"/>
      <c r="EQ16" s="8">
        <f t="shared" si="31"/>
        <v>138.13999999999999</v>
      </c>
      <c r="ER16" s="8">
        <f t="shared" si="32"/>
        <v>34.534999999999997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3">
        <v>29</v>
      </c>
      <c r="FB16" s="329"/>
      <c r="FC16" s="114">
        <v>30</v>
      </c>
      <c r="FD16" s="322"/>
      <c r="FE16" s="8"/>
      <c r="FF16" s="8"/>
      <c r="FG16" s="300"/>
      <c r="FH16" s="301"/>
      <c r="FI16" s="8"/>
      <c r="FJ16" s="8"/>
      <c r="FK16" s="8"/>
      <c r="FL16" s="8"/>
      <c r="FM16" s="322"/>
      <c r="FN16" s="322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292">
        <v>6</v>
      </c>
      <c r="GL16" s="292">
        <v>0</v>
      </c>
      <c r="GM16" s="304"/>
      <c r="GN16" s="305"/>
      <c r="GO16" s="294">
        <v>6</v>
      </c>
      <c r="GP16" s="306">
        <v>0</v>
      </c>
      <c r="GQ16" s="306"/>
      <c r="GR16" s="306"/>
      <c r="GS16" s="305"/>
      <c r="GT16" s="305"/>
      <c r="GU16" s="305">
        <v>6</v>
      </c>
      <c r="GV16" s="305">
        <v>0</v>
      </c>
      <c r="GW16" s="305">
        <v>2</v>
      </c>
      <c r="GX16" s="305">
        <v>0</v>
      </c>
      <c r="GY16" s="305">
        <v>2.4</v>
      </c>
      <c r="GZ16" s="305">
        <v>0</v>
      </c>
      <c r="HA16" s="8">
        <f t="shared" si="39"/>
        <v>22.4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565</v>
      </c>
      <c r="HR16" s="282"/>
      <c r="HS16" s="91"/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2.2000000000000002</v>
      </c>
      <c r="HZ16" s="330">
        <v>0.55000000000000004</v>
      </c>
      <c r="IA16" s="307"/>
      <c r="IB16" s="299"/>
      <c r="IC16" s="332">
        <v>12</v>
      </c>
      <c r="ID16" s="130">
        <v>3</v>
      </c>
      <c r="IE16" s="308"/>
      <c r="IF16" s="308"/>
      <c r="IG16" s="8">
        <f t="shared" si="84"/>
        <v>14.2</v>
      </c>
      <c r="IH16" s="8">
        <f t="shared" si="45"/>
        <v>3.55</v>
      </c>
      <c r="II16" s="8"/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2"/>
      <c r="JD16" s="282"/>
      <c r="JE16" s="8">
        <f t="shared" si="46"/>
        <v>10.31</v>
      </c>
      <c r="JF16" s="8">
        <f t="shared" si="47"/>
        <v>0</v>
      </c>
      <c r="JG16" s="330">
        <v>6.5372000000000003</v>
      </c>
      <c r="JH16" s="330">
        <v>1</v>
      </c>
      <c r="JI16" s="330">
        <v>6.5373000000000001</v>
      </c>
      <c r="JJ16" s="330">
        <v>1</v>
      </c>
      <c r="JK16" s="330"/>
      <c r="JL16" s="330"/>
      <c r="JM16" s="91">
        <v>51.55</v>
      </c>
      <c r="JN16" s="330">
        <v>11</v>
      </c>
      <c r="JO16" s="91">
        <v>26.8</v>
      </c>
      <c r="JP16" s="330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2"/>
      <c r="JZ16" s="282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2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30">
        <v>0</v>
      </c>
      <c r="LK16" s="79">
        <v>24.02</v>
      </c>
      <c r="LL16" s="350">
        <v>0</v>
      </c>
      <c r="LM16" s="79">
        <v>6.5750000000000002</v>
      </c>
      <c r="LN16" s="334">
        <v>0</v>
      </c>
      <c r="LO16" s="75"/>
      <c r="LP16" s="344"/>
      <c r="LQ16" s="317"/>
      <c r="LR16" s="317"/>
      <c r="LS16" s="4">
        <f t="shared" si="59"/>
        <v>54.795000000000002</v>
      </c>
      <c r="LT16" s="4">
        <f t="shared" si="60"/>
        <v>0</v>
      </c>
      <c r="LU16" s="318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1">
        <v>25.75</v>
      </c>
      <c r="MD16" s="319"/>
      <c r="ME16" s="75">
        <v>18.54</v>
      </c>
      <c r="MF16" s="4"/>
      <c r="MG16" s="9"/>
      <c r="MH16" s="4"/>
      <c r="MI16" s="4">
        <f t="shared" si="63"/>
        <v>44.29</v>
      </c>
      <c r="MJ16" s="4">
        <f t="shared" si="64"/>
        <v>0</v>
      </c>
      <c r="MK16" s="335">
        <v>0</v>
      </c>
      <c r="ML16" s="92"/>
      <c r="MM16" s="114">
        <v>0</v>
      </c>
      <c r="MN16" s="336"/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37">
        <v>0.9</v>
      </c>
      <c r="NA16" s="4">
        <f t="shared" si="71"/>
        <v>6.56</v>
      </c>
      <c r="NB16" s="4">
        <f t="shared" si="72"/>
        <v>0.9</v>
      </c>
      <c r="NC16" s="296"/>
      <c r="ND16" s="296"/>
      <c r="NE16" s="296">
        <f t="shared" si="73"/>
        <v>0</v>
      </c>
      <c r="NF16" s="296">
        <f t="shared" si="74"/>
        <v>0</v>
      </c>
      <c r="NG16" s="296"/>
      <c r="NH16" s="296"/>
      <c r="NI16" s="296">
        <f t="shared" si="75"/>
        <v>0</v>
      </c>
      <c r="NJ16" s="296">
        <f t="shared" si="76"/>
        <v>0</v>
      </c>
      <c r="NK16" s="292"/>
      <c r="NL16" s="296"/>
      <c r="NM16" s="296">
        <f t="shared" si="77"/>
        <v>0</v>
      </c>
      <c r="NN16" s="296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3">
        <v>0</v>
      </c>
      <c r="NV16" s="343"/>
      <c r="NW16" s="343">
        <v>0</v>
      </c>
      <c r="NX16" s="343"/>
      <c r="NY16" s="4">
        <f t="shared" si="79"/>
        <v>0</v>
      </c>
      <c r="NZ16" s="4">
        <f t="shared" si="12"/>
        <v>0</v>
      </c>
      <c r="OA16" s="74">
        <v>0</v>
      </c>
      <c r="OB16" s="74"/>
      <c r="OC16" s="349">
        <v>0</v>
      </c>
      <c r="OD16" s="74"/>
      <c r="OE16" s="349">
        <v>0</v>
      </c>
      <c r="OF16" s="74"/>
      <c r="OG16" s="74">
        <v>0</v>
      </c>
      <c r="OH16" s="74"/>
      <c r="OI16" s="4">
        <f t="shared" si="80"/>
        <v>0</v>
      </c>
      <c r="OJ16" s="4">
        <f t="shared" si="81"/>
        <v>0</v>
      </c>
      <c r="OK16" s="196">
        <v>0</v>
      </c>
      <c r="OL16" s="296"/>
      <c r="OM16" s="342">
        <v>0</v>
      </c>
      <c r="ON16" s="296"/>
      <c r="OO16" s="196"/>
      <c r="OP16" s="296"/>
      <c r="OQ16" s="296">
        <f t="shared" si="82"/>
        <v>0</v>
      </c>
      <c r="OR16" s="296">
        <f t="shared" si="83"/>
        <v>0</v>
      </c>
      <c r="OS16" s="296"/>
      <c r="OT16" s="296"/>
      <c r="OU16" s="296">
        <f t="shared" si="13"/>
        <v>0</v>
      </c>
      <c r="OV16" s="296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22"/>
      <c r="R17" s="78"/>
      <c r="S17" s="321"/>
      <c r="T17" s="321"/>
      <c r="U17" s="78"/>
      <c r="V17" s="78"/>
      <c r="W17" s="78">
        <f t="shared" si="15"/>
        <v>39.96</v>
      </c>
      <c r="X17" s="78">
        <f t="shared" si="16"/>
        <v>39.96</v>
      </c>
      <c r="Y17" s="78">
        <v>5</v>
      </c>
      <c r="Z17" s="78">
        <v>2.2222222222222223</v>
      </c>
      <c r="AA17" s="75"/>
      <c r="AB17" s="71"/>
      <c r="AC17" s="8">
        <f t="shared" si="17"/>
        <v>5</v>
      </c>
      <c r="AD17" s="8">
        <f t="shared" si="18"/>
        <v>2.2222222222222223</v>
      </c>
      <c r="AE17" s="71"/>
      <c r="AF17" s="71"/>
      <c r="AG17" s="71"/>
      <c r="AH17" s="71"/>
      <c r="AI17" s="122"/>
      <c r="AJ17" s="122"/>
      <c r="AK17" s="351"/>
      <c r="AL17" s="352"/>
      <c r="AM17" s="288"/>
      <c r="AN17" s="288"/>
      <c r="AO17" s="289"/>
      <c r="AP17" s="289"/>
      <c r="AQ17" s="289"/>
      <c r="AR17" s="289"/>
      <c r="AS17" s="289"/>
      <c r="AT17" s="289"/>
      <c r="AU17" s="4">
        <f t="shared" si="19"/>
        <v>0</v>
      </c>
      <c r="AV17" s="4">
        <f t="shared" si="2"/>
        <v>0</v>
      </c>
      <c r="AW17" s="78"/>
      <c r="AX17" s="78"/>
      <c r="AY17" s="310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0"/>
      <c r="BH17" s="291"/>
      <c r="BI17" s="290"/>
      <c r="BJ17" s="291"/>
      <c r="BK17" s="292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0"/>
      <c r="CI17" s="91"/>
      <c r="CJ17" s="320"/>
      <c r="CK17" s="294"/>
      <c r="CL17" s="294"/>
      <c r="CM17" s="321"/>
      <c r="CN17" s="322"/>
      <c r="CO17" s="8">
        <f t="shared" si="22"/>
        <v>0</v>
      </c>
      <c r="CP17" s="8">
        <f t="shared" si="23"/>
        <v>0</v>
      </c>
      <c r="CQ17" s="338">
        <v>247.40625</v>
      </c>
      <c r="CR17" s="338"/>
      <c r="CS17" s="338"/>
      <c r="CT17" s="348"/>
      <c r="CU17" s="339">
        <v>18.556701030927837</v>
      </c>
      <c r="CV17" s="196"/>
      <c r="CW17" s="340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3">
        <v>26.91</v>
      </c>
      <c r="DL17" s="323">
        <v>8.9700000000000006</v>
      </c>
      <c r="DM17" s="321">
        <f t="shared" si="28"/>
        <v>26.907216494845365</v>
      </c>
      <c r="DN17" s="321">
        <f t="shared" si="29"/>
        <v>8.9690721649484537</v>
      </c>
      <c r="DO17" s="323">
        <v>26.1</v>
      </c>
      <c r="DP17" s="323">
        <v>8.6999999999999993</v>
      </c>
      <c r="DQ17" s="324">
        <v>15</v>
      </c>
      <c r="DR17" s="324">
        <v>5</v>
      </c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5">
        <v>32.99</v>
      </c>
      <c r="EH17" s="326">
        <v>8.2475000000000005</v>
      </c>
      <c r="EI17" s="94">
        <v>78.08</v>
      </c>
      <c r="EJ17" s="94">
        <v>19.52</v>
      </c>
      <c r="EK17" s="321">
        <v>27.07</v>
      </c>
      <c r="EL17" s="327">
        <v>6.7675000000000001</v>
      </c>
      <c r="EM17" s="328"/>
      <c r="EN17" s="328"/>
      <c r="EO17" s="328"/>
      <c r="EP17" s="328"/>
      <c r="EQ17" s="8">
        <f t="shared" si="31"/>
        <v>138.13999999999999</v>
      </c>
      <c r="ER17" s="8">
        <f t="shared" si="32"/>
        <v>34.534999999999997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3">
        <v>29</v>
      </c>
      <c r="FB17" s="329"/>
      <c r="FC17" s="114">
        <v>30</v>
      </c>
      <c r="FD17" s="322"/>
      <c r="FE17" s="8"/>
      <c r="FF17" s="8"/>
      <c r="FG17" s="300"/>
      <c r="FH17" s="301"/>
      <c r="FI17" s="8"/>
      <c r="FJ17" s="8"/>
      <c r="FK17" s="8"/>
      <c r="FL17" s="8"/>
      <c r="FM17" s="322"/>
      <c r="FN17" s="322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292">
        <v>6</v>
      </c>
      <c r="GL17" s="292">
        <v>0</v>
      </c>
      <c r="GM17" s="304"/>
      <c r="GN17" s="305"/>
      <c r="GO17" s="294">
        <v>6</v>
      </c>
      <c r="GP17" s="306">
        <v>0</v>
      </c>
      <c r="GQ17" s="306"/>
      <c r="GR17" s="306"/>
      <c r="GS17" s="305"/>
      <c r="GT17" s="305"/>
      <c r="GU17" s="305">
        <v>6</v>
      </c>
      <c r="GV17" s="305">
        <v>0</v>
      </c>
      <c r="GW17" s="305">
        <v>2</v>
      </c>
      <c r="GX17" s="305">
        <v>0</v>
      </c>
      <c r="GY17" s="305">
        <v>2.4</v>
      </c>
      <c r="GZ17" s="305">
        <v>0</v>
      </c>
      <c r="HA17" s="8">
        <f t="shared" si="39"/>
        <v>22.4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565</v>
      </c>
      <c r="HR17" s="282"/>
      <c r="HS17" s="91"/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2.2000000000000002</v>
      </c>
      <c r="HZ17" s="330">
        <v>0.55000000000000004</v>
      </c>
      <c r="IA17" s="307"/>
      <c r="IB17" s="299"/>
      <c r="IC17" s="332">
        <v>12</v>
      </c>
      <c r="ID17" s="130">
        <v>3</v>
      </c>
      <c r="IE17" s="308"/>
      <c r="IF17" s="308"/>
      <c r="IG17" s="8">
        <f t="shared" si="84"/>
        <v>14.2</v>
      </c>
      <c r="IH17" s="8">
        <f t="shared" si="45"/>
        <v>3.55</v>
      </c>
      <c r="II17" s="8"/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2"/>
      <c r="JD17" s="282"/>
      <c r="JE17" s="8">
        <f t="shared" si="46"/>
        <v>10.31</v>
      </c>
      <c r="JF17" s="8">
        <f t="shared" si="47"/>
        <v>0</v>
      </c>
      <c r="JG17" s="330">
        <v>6.5372000000000003</v>
      </c>
      <c r="JH17" s="330">
        <v>1</v>
      </c>
      <c r="JI17" s="330">
        <v>6.5373000000000001</v>
      </c>
      <c r="JJ17" s="330">
        <v>1</v>
      </c>
      <c r="JK17" s="330"/>
      <c r="JL17" s="330"/>
      <c r="JM17" s="91">
        <v>51.55</v>
      </c>
      <c r="JN17" s="330">
        <v>11</v>
      </c>
      <c r="JO17" s="91">
        <v>26.8</v>
      </c>
      <c r="JP17" s="330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2"/>
      <c r="JZ17" s="282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2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30">
        <v>0</v>
      </c>
      <c r="LK17" s="79">
        <v>24.02</v>
      </c>
      <c r="LL17" s="350">
        <v>0</v>
      </c>
      <c r="LM17" s="79">
        <v>6.5750000000000002</v>
      </c>
      <c r="LN17" s="334">
        <v>0</v>
      </c>
      <c r="LO17" s="75"/>
      <c r="LP17" s="344"/>
      <c r="LQ17" s="317"/>
      <c r="LR17" s="317"/>
      <c r="LS17" s="4">
        <f t="shared" si="59"/>
        <v>54.795000000000002</v>
      </c>
      <c r="LT17" s="4">
        <f t="shared" si="60"/>
        <v>0</v>
      </c>
      <c r="LU17" s="318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1">
        <v>25.75</v>
      </c>
      <c r="MD17" s="319"/>
      <c r="ME17" s="75">
        <v>18.54</v>
      </c>
      <c r="MF17" s="4"/>
      <c r="MG17" s="9"/>
      <c r="MH17" s="4"/>
      <c r="MI17" s="4">
        <f t="shared" si="63"/>
        <v>44.29</v>
      </c>
      <c r="MJ17" s="4">
        <f t="shared" si="64"/>
        <v>0</v>
      </c>
      <c r="MK17" s="335">
        <v>0</v>
      </c>
      <c r="ML17" s="92"/>
      <c r="MM17" s="114">
        <v>0</v>
      </c>
      <c r="MN17" s="336"/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37">
        <v>0.9</v>
      </c>
      <c r="NA17" s="4">
        <f t="shared" si="71"/>
        <v>6.56</v>
      </c>
      <c r="NB17" s="4">
        <f t="shared" si="72"/>
        <v>0.9</v>
      </c>
      <c r="NC17" s="296"/>
      <c r="ND17" s="296"/>
      <c r="NE17" s="296">
        <f t="shared" si="73"/>
        <v>0</v>
      </c>
      <c r="NF17" s="296">
        <f t="shared" si="74"/>
        <v>0</v>
      </c>
      <c r="NG17" s="296"/>
      <c r="NH17" s="296"/>
      <c r="NI17" s="296">
        <f t="shared" si="75"/>
        <v>0</v>
      </c>
      <c r="NJ17" s="296">
        <f t="shared" si="76"/>
        <v>0</v>
      </c>
      <c r="NK17" s="292"/>
      <c r="NL17" s="296"/>
      <c r="NM17" s="296">
        <f t="shared" si="77"/>
        <v>0</v>
      </c>
      <c r="NN17" s="296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3">
        <v>0</v>
      </c>
      <c r="NV17" s="343"/>
      <c r="NW17" s="343">
        <v>0</v>
      </c>
      <c r="NX17" s="343"/>
      <c r="NY17" s="4">
        <f t="shared" si="79"/>
        <v>0</v>
      </c>
      <c r="NZ17" s="4">
        <f t="shared" si="12"/>
        <v>0</v>
      </c>
      <c r="OA17" s="74">
        <v>0</v>
      </c>
      <c r="OB17" s="74"/>
      <c r="OC17" s="349">
        <v>0</v>
      </c>
      <c r="OD17" s="74"/>
      <c r="OE17" s="349">
        <v>0</v>
      </c>
      <c r="OF17" s="74"/>
      <c r="OG17" s="74">
        <v>0</v>
      </c>
      <c r="OH17" s="74"/>
      <c r="OI17" s="4">
        <f t="shared" si="80"/>
        <v>0</v>
      </c>
      <c r="OJ17" s="4">
        <f t="shared" si="81"/>
        <v>0</v>
      </c>
      <c r="OK17" s="196">
        <v>0</v>
      </c>
      <c r="OL17" s="296"/>
      <c r="OM17" s="342">
        <v>0</v>
      </c>
      <c r="ON17" s="296"/>
      <c r="OO17" s="196"/>
      <c r="OP17" s="296"/>
      <c r="OQ17" s="296">
        <f t="shared" si="82"/>
        <v>0</v>
      </c>
      <c r="OR17" s="296">
        <f t="shared" si="83"/>
        <v>0</v>
      </c>
      <c r="OS17" s="296"/>
      <c r="OT17" s="296"/>
      <c r="OU17" s="296">
        <f t="shared" si="13"/>
        <v>0</v>
      </c>
      <c r="OV17" s="296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22"/>
      <c r="R18" s="78"/>
      <c r="S18" s="321"/>
      <c r="T18" s="321"/>
      <c r="U18" s="78"/>
      <c r="V18" s="78"/>
      <c r="W18" s="78">
        <f t="shared" si="15"/>
        <v>39.96</v>
      </c>
      <c r="X18" s="78">
        <f t="shared" si="16"/>
        <v>39.96</v>
      </c>
      <c r="Y18" s="78">
        <v>5</v>
      </c>
      <c r="Z18" s="78">
        <v>2.2222222222222223</v>
      </c>
      <c r="AA18" s="75"/>
      <c r="AB18" s="71"/>
      <c r="AC18" s="8">
        <f t="shared" si="17"/>
        <v>5</v>
      </c>
      <c r="AD18" s="8">
        <f t="shared" si="18"/>
        <v>2.2222222222222223</v>
      </c>
      <c r="AE18" s="71"/>
      <c r="AF18" s="71"/>
      <c r="AG18" s="71"/>
      <c r="AH18" s="71"/>
      <c r="AI18" s="122"/>
      <c r="AJ18" s="122"/>
      <c r="AK18" s="351"/>
      <c r="AL18" s="352"/>
      <c r="AM18" s="288"/>
      <c r="AN18" s="288"/>
      <c r="AO18" s="289"/>
      <c r="AP18" s="289"/>
      <c r="AQ18" s="289"/>
      <c r="AR18" s="289"/>
      <c r="AS18" s="289"/>
      <c r="AT18" s="289"/>
      <c r="AU18" s="4">
        <f t="shared" si="19"/>
        <v>0</v>
      </c>
      <c r="AV18" s="4">
        <f t="shared" si="2"/>
        <v>0</v>
      </c>
      <c r="AW18" s="78"/>
      <c r="AX18" s="78"/>
      <c r="AY18" s="310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0"/>
      <c r="BH18" s="291"/>
      <c r="BI18" s="290"/>
      <c r="BJ18" s="291"/>
      <c r="BK18" s="292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0"/>
      <c r="CI18" s="91"/>
      <c r="CJ18" s="320"/>
      <c r="CK18" s="294"/>
      <c r="CL18" s="294"/>
      <c r="CM18" s="321"/>
      <c r="CN18" s="322"/>
      <c r="CO18" s="8">
        <f t="shared" si="22"/>
        <v>0</v>
      </c>
      <c r="CP18" s="8">
        <f t="shared" si="23"/>
        <v>0</v>
      </c>
      <c r="CQ18" s="338">
        <v>247.40625</v>
      </c>
      <c r="CR18" s="338"/>
      <c r="CS18" s="338"/>
      <c r="CT18" s="348"/>
      <c r="CU18" s="339">
        <v>18.556701030927837</v>
      </c>
      <c r="CV18" s="196"/>
      <c r="CW18" s="340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3">
        <v>26.91</v>
      </c>
      <c r="DL18" s="323">
        <v>8.9700000000000006</v>
      </c>
      <c r="DM18" s="321">
        <f t="shared" si="28"/>
        <v>26.907216494845365</v>
      </c>
      <c r="DN18" s="321">
        <f t="shared" si="29"/>
        <v>8.9690721649484537</v>
      </c>
      <c r="DO18" s="323">
        <v>26.1</v>
      </c>
      <c r="DP18" s="323">
        <v>8.6999999999999993</v>
      </c>
      <c r="DQ18" s="324">
        <v>15</v>
      </c>
      <c r="DR18" s="324">
        <v>5</v>
      </c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5">
        <v>32.99</v>
      </c>
      <c r="EH18" s="326">
        <v>8.2475000000000005</v>
      </c>
      <c r="EI18" s="94">
        <v>78.08</v>
      </c>
      <c r="EJ18" s="94">
        <v>19.52</v>
      </c>
      <c r="EK18" s="321">
        <v>27.07</v>
      </c>
      <c r="EL18" s="327">
        <v>6.7675000000000001</v>
      </c>
      <c r="EM18" s="328"/>
      <c r="EN18" s="328"/>
      <c r="EO18" s="328"/>
      <c r="EP18" s="328"/>
      <c r="EQ18" s="8">
        <f t="shared" si="31"/>
        <v>138.13999999999999</v>
      </c>
      <c r="ER18" s="8">
        <f t="shared" si="32"/>
        <v>34.534999999999997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3">
        <v>29</v>
      </c>
      <c r="FB18" s="329"/>
      <c r="FC18" s="114">
        <v>30</v>
      </c>
      <c r="FD18" s="322"/>
      <c r="FE18" s="8"/>
      <c r="FF18" s="8"/>
      <c r="FG18" s="300"/>
      <c r="FH18" s="301"/>
      <c r="FI18" s="8"/>
      <c r="FJ18" s="8"/>
      <c r="FK18" s="8"/>
      <c r="FL18" s="8"/>
      <c r="FM18" s="322"/>
      <c r="FN18" s="322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292">
        <v>6</v>
      </c>
      <c r="GL18" s="292">
        <v>0</v>
      </c>
      <c r="GM18" s="304"/>
      <c r="GN18" s="305"/>
      <c r="GO18" s="294">
        <v>6</v>
      </c>
      <c r="GP18" s="306">
        <v>0</v>
      </c>
      <c r="GQ18" s="306"/>
      <c r="GR18" s="306"/>
      <c r="GS18" s="305"/>
      <c r="GT18" s="305"/>
      <c r="GU18" s="305">
        <v>6</v>
      </c>
      <c r="GV18" s="305">
        <v>0</v>
      </c>
      <c r="GW18" s="305">
        <v>2</v>
      </c>
      <c r="GX18" s="305">
        <v>0</v>
      </c>
      <c r="GY18" s="305">
        <v>2.4</v>
      </c>
      <c r="GZ18" s="305">
        <v>0</v>
      </c>
      <c r="HA18" s="8">
        <f t="shared" si="39"/>
        <v>22.4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565</v>
      </c>
      <c r="HR18" s="282"/>
      <c r="HS18" s="91"/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2.2000000000000002</v>
      </c>
      <c r="HZ18" s="330">
        <v>0.55000000000000004</v>
      </c>
      <c r="IA18" s="307"/>
      <c r="IB18" s="299"/>
      <c r="IC18" s="332">
        <v>12</v>
      </c>
      <c r="ID18" s="130">
        <v>3</v>
      </c>
      <c r="IE18" s="308"/>
      <c r="IF18" s="308"/>
      <c r="IG18" s="8">
        <f t="shared" si="84"/>
        <v>14.2</v>
      </c>
      <c r="IH18" s="8">
        <f t="shared" si="45"/>
        <v>3.55</v>
      </c>
      <c r="II18" s="8"/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2"/>
      <c r="JD18" s="282"/>
      <c r="JE18" s="8">
        <f t="shared" si="46"/>
        <v>10.31</v>
      </c>
      <c r="JF18" s="8">
        <f t="shared" si="47"/>
        <v>0</v>
      </c>
      <c r="JG18" s="330">
        <v>6.5372000000000003</v>
      </c>
      <c r="JH18" s="330">
        <v>1</v>
      </c>
      <c r="JI18" s="330">
        <v>6.5373000000000001</v>
      </c>
      <c r="JJ18" s="330">
        <v>1</v>
      </c>
      <c r="JK18" s="330"/>
      <c r="JL18" s="330"/>
      <c r="JM18" s="91">
        <v>51.55</v>
      </c>
      <c r="JN18" s="330">
        <v>11</v>
      </c>
      <c r="JO18" s="91">
        <v>26.8</v>
      </c>
      <c r="JP18" s="330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2"/>
      <c r="JZ18" s="282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2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30">
        <v>0</v>
      </c>
      <c r="LK18" s="79">
        <v>24.02</v>
      </c>
      <c r="LL18" s="350">
        <v>0</v>
      </c>
      <c r="LM18" s="79">
        <v>6.5750000000000002</v>
      </c>
      <c r="LN18" s="334">
        <v>0</v>
      </c>
      <c r="LO18" s="75"/>
      <c r="LP18" s="344"/>
      <c r="LQ18" s="317"/>
      <c r="LR18" s="317"/>
      <c r="LS18" s="4">
        <f t="shared" si="59"/>
        <v>54.795000000000002</v>
      </c>
      <c r="LT18" s="4">
        <f t="shared" si="60"/>
        <v>0</v>
      </c>
      <c r="LU18" s="318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1">
        <v>25.75</v>
      </c>
      <c r="MD18" s="319"/>
      <c r="ME18" s="75">
        <v>18.54</v>
      </c>
      <c r="MF18" s="4"/>
      <c r="MG18" s="9"/>
      <c r="MH18" s="4"/>
      <c r="MI18" s="4">
        <f t="shared" si="63"/>
        <v>44.29</v>
      </c>
      <c r="MJ18" s="4">
        <f t="shared" si="64"/>
        <v>0</v>
      </c>
      <c r="MK18" s="335">
        <v>0</v>
      </c>
      <c r="ML18" s="92"/>
      <c r="MM18" s="114">
        <v>0</v>
      </c>
      <c r="MN18" s="336"/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37">
        <v>0.9</v>
      </c>
      <c r="NA18" s="4">
        <f t="shared" si="71"/>
        <v>6.56</v>
      </c>
      <c r="NB18" s="4">
        <f t="shared" si="72"/>
        <v>0.9</v>
      </c>
      <c r="NC18" s="296"/>
      <c r="ND18" s="296"/>
      <c r="NE18" s="296">
        <f t="shared" si="73"/>
        <v>0</v>
      </c>
      <c r="NF18" s="296">
        <f t="shared" si="74"/>
        <v>0</v>
      </c>
      <c r="NG18" s="296"/>
      <c r="NH18" s="296"/>
      <c r="NI18" s="296">
        <f t="shared" si="75"/>
        <v>0</v>
      </c>
      <c r="NJ18" s="296">
        <f t="shared" si="76"/>
        <v>0</v>
      </c>
      <c r="NK18" s="292"/>
      <c r="NL18" s="296"/>
      <c r="NM18" s="296">
        <f t="shared" si="77"/>
        <v>0</v>
      </c>
      <c r="NN18" s="296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3">
        <v>0</v>
      </c>
      <c r="NV18" s="343"/>
      <c r="NW18" s="343">
        <v>0</v>
      </c>
      <c r="NX18" s="343"/>
      <c r="NY18" s="4">
        <f t="shared" si="79"/>
        <v>0</v>
      </c>
      <c r="NZ18" s="4">
        <f t="shared" si="12"/>
        <v>0</v>
      </c>
      <c r="OA18" s="74">
        <v>0</v>
      </c>
      <c r="OB18" s="74"/>
      <c r="OC18" s="349">
        <v>0</v>
      </c>
      <c r="OD18" s="74"/>
      <c r="OE18" s="349">
        <v>0</v>
      </c>
      <c r="OF18" s="74"/>
      <c r="OG18" s="74">
        <v>0</v>
      </c>
      <c r="OH18" s="74"/>
      <c r="OI18" s="4">
        <f t="shared" si="80"/>
        <v>0</v>
      </c>
      <c r="OJ18" s="4">
        <f t="shared" si="81"/>
        <v>0</v>
      </c>
      <c r="OK18" s="196">
        <v>0</v>
      </c>
      <c r="OL18" s="296"/>
      <c r="OM18" s="342">
        <v>0</v>
      </c>
      <c r="ON18" s="296"/>
      <c r="OO18" s="196"/>
      <c r="OP18" s="296"/>
      <c r="OQ18" s="296">
        <f t="shared" si="82"/>
        <v>0</v>
      </c>
      <c r="OR18" s="296">
        <f t="shared" si="83"/>
        <v>0</v>
      </c>
      <c r="OS18" s="296"/>
      <c r="OT18" s="296"/>
      <c r="OU18" s="296">
        <f t="shared" si="13"/>
        <v>0</v>
      </c>
      <c r="OV18" s="296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22"/>
      <c r="R19" s="78"/>
      <c r="S19" s="321"/>
      <c r="T19" s="321"/>
      <c r="U19" s="78"/>
      <c r="V19" s="78"/>
      <c r="W19" s="78">
        <f t="shared" si="15"/>
        <v>39.96</v>
      </c>
      <c r="X19" s="78">
        <f t="shared" si="16"/>
        <v>39.96</v>
      </c>
      <c r="Y19" s="78">
        <v>5</v>
      </c>
      <c r="Z19" s="78">
        <v>2.2222222222222223</v>
      </c>
      <c r="AA19" s="75"/>
      <c r="AB19" s="71"/>
      <c r="AC19" s="8">
        <f t="shared" si="17"/>
        <v>5</v>
      </c>
      <c r="AD19" s="8">
        <f t="shared" si="18"/>
        <v>2.2222222222222223</v>
      </c>
      <c r="AE19" s="71"/>
      <c r="AF19" s="71"/>
      <c r="AG19" s="71"/>
      <c r="AH19" s="71"/>
      <c r="AI19" s="122"/>
      <c r="AJ19" s="122"/>
      <c r="AK19" s="351"/>
      <c r="AL19" s="352"/>
      <c r="AM19" s="288"/>
      <c r="AN19" s="288"/>
      <c r="AO19" s="289"/>
      <c r="AP19" s="289"/>
      <c r="AQ19" s="289"/>
      <c r="AR19" s="289"/>
      <c r="AS19" s="289"/>
      <c r="AT19" s="289"/>
      <c r="AU19" s="4">
        <f t="shared" si="19"/>
        <v>0</v>
      </c>
      <c r="AV19" s="4">
        <f t="shared" si="2"/>
        <v>0</v>
      </c>
      <c r="AW19" s="78"/>
      <c r="AX19" s="78"/>
      <c r="AY19" s="310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0"/>
      <c r="BH19" s="291"/>
      <c r="BI19" s="290"/>
      <c r="BJ19" s="291"/>
      <c r="BK19" s="292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0"/>
      <c r="CI19" s="91"/>
      <c r="CJ19" s="320"/>
      <c r="CK19" s="294"/>
      <c r="CL19" s="294"/>
      <c r="CM19" s="321"/>
      <c r="CN19" s="322"/>
      <c r="CO19" s="8">
        <f t="shared" si="22"/>
        <v>0</v>
      </c>
      <c r="CP19" s="8">
        <f t="shared" si="23"/>
        <v>0</v>
      </c>
      <c r="CQ19" s="338">
        <v>247.40625</v>
      </c>
      <c r="CR19" s="338"/>
      <c r="CS19" s="338"/>
      <c r="CT19" s="348"/>
      <c r="CU19" s="339">
        <v>18.556701030927837</v>
      </c>
      <c r="CV19" s="196"/>
      <c r="CW19" s="340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3">
        <v>26.91</v>
      </c>
      <c r="DL19" s="323">
        <v>8.9700000000000006</v>
      </c>
      <c r="DM19" s="321">
        <f t="shared" si="28"/>
        <v>26.907216494845365</v>
      </c>
      <c r="DN19" s="321">
        <f t="shared" si="29"/>
        <v>8.9690721649484537</v>
      </c>
      <c r="DO19" s="323">
        <v>26.1</v>
      </c>
      <c r="DP19" s="323">
        <v>8.6999999999999993</v>
      </c>
      <c r="DQ19" s="324">
        <v>15</v>
      </c>
      <c r="DR19" s="324">
        <v>5</v>
      </c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5">
        <v>32.99</v>
      </c>
      <c r="EH19" s="326">
        <v>8.2475000000000005</v>
      </c>
      <c r="EI19" s="94">
        <v>78.08</v>
      </c>
      <c r="EJ19" s="94">
        <v>19.52</v>
      </c>
      <c r="EK19" s="321">
        <v>27.07</v>
      </c>
      <c r="EL19" s="327">
        <v>6.7675000000000001</v>
      </c>
      <c r="EM19" s="328"/>
      <c r="EN19" s="328"/>
      <c r="EO19" s="328"/>
      <c r="EP19" s="328"/>
      <c r="EQ19" s="8">
        <f t="shared" si="31"/>
        <v>138.13999999999999</v>
      </c>
      <c r="ER19" s="8">
        <f t="shared" si="32"/>
        <v>34.534999999999997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3">
        <v>29</v>
      </c>
      <c r="FB19" s="329"/>
      <c r="FC19" s="114">
        <v>30</v>
      </c>
      <c r="FD19" s="322"/>
      <c r="FE19" s="8"/>
      <c r="FF19" s="8"/>
      <c r="FG19" s="300"/>
      <c r="FH19" s="301"/>
      <c r="FI19" s="8"/>
      <c r="FJ19" s="8"/>
      <c r="FK19" s="8"/>
      <c r="FL19" s="8"/>
      <c r="FM19" s="322"/>
      <c r="FN19" s="322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292">
        <v>6</v>
      </c>
      <c r="GL19" s="292">
        <v>0</v>
      </c>
      <c r="GM19" s="304"/>
      <c r="GN19" s="305"/>
      <c r="GO19" s="294">
        <v>6</v>
      </c>
      <c r="GP19" s="306">
        <v>0</v>
      </c>
      <c r="GQ19" s="306"/>
      <c r="GR19" s="306"/>
      <c r="GS19" s="305"/>
      <c r="GT19" s="305"/>
      <c r="GU19" s="305">
        <v>6</v>
      </c>
      <c r="GV19" s="305">
        <v>0</v>
      </c>
      <c r="GW19" s="305">
        <v>2</v>
      </c>
      <c r="GX19" s="305">
        <v>0</v>
      </c>
      <c r="GY19" s="305">
        <v>2.4</v>
      </c>
      <c r="GZ19" s="305">
        <v>0</v>
      </c>
      <c r="HA19" s="8">
        <f t="shared" si="39"/>
        <v>22.4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535</v>
      </c>
      <c r="HR19" s="282"/>
      <c r="HS19" s="91"/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2.2000000000000002</v>
      </c>
      <c r="HZ19" s="330">
        <v>0.55000000000000004</v>
      </c>
      <c r="IA19" s="307"/>
      <c r="IB19" s="299"/>
      <c r="IC19" s="332">
        <v>12</v>
      </c>
      <c r="ID19" s="130">
        <v>3</v>
      </c>
      <c r="IE19" s="308"/>
      <c r="IF19" s="308"/>
      <c r="IG19" s="8">
        <f t="shared" si="84"/>
        <v>14.2</v>
      </c>
      <c r="IH19" s="8">
        <f t="shared" si="45"/>
        <v>3.55</v>
      </c>
      <c r="II19" s="8"/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2"/>
      <c r="JD19" s="282"/>
      <c r="JE19" s="8">
        <f t="shared" si="46"/>
        <v>10.31</v>
      </c>
      <c r="JF19" s="8">
        <f t="shared" si="47"/>
        <v>0</v>
      </c>
      <c r="JG19" s="330">
        <v>6.5372000000000003</v>
      </c>
      <c r="JH19" s="330">
        <v>1</v>
      </c>
      <c r="JI19" s="330">
        <v>6.5373000000000001</v>
      </c>
      <c r="JJ19" s="330">
        <v>1</v>
      </c>
      <c r="JK19" s="330"/>
      <c r="JL19" s="330"/>
      <c r="JM19" s="91">
        <v>51.55</v>
      </c>
      <c r="JN19" s="330">
        <v>11</v>
      </c>
      <c r="JO19" s="91">
        <v>26.8</v>
      </c>
      <c r="JP19" s="330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2"/>
      <c r="JZ19" s="282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2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30">
        <v>0</v>
      </c>
      <c r="LK19" s="79">
        <v>24.02</v>
      </c>
      <c r="LL19" s="350">
        <v>0</v>
      </c>
      <c r="LM19" s="79">
        <v>6.5750000000000002</v>
      </c>
      <c r="LN19" s="334">
        <v>0</v>
      </c>
      <c r="LO19" s="75"/>
      <c r="LP19" s="344"/>
      <c r="LQ19" s="317"/>
      <c r="LR19" s="317"/>
      <c r="LS19" s="4">
        <f t="shared" si="59"/>
        <v>54.795000000000002</v>
      </c>
      <c r="LT19" s="4">
        <f t="shared" si="60"/>
        <v>0</v>
      </c>
      <c r="LU19" s="318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1">
        <v>25.75</v>
      </c>
      <c r="MD19" s="319"/>
      <c r="ME19" s="75">
        <v>18.54</v>
      </c>
      <c r="MF19" s="4"/>
      <c r="MG19" s="9"/>
      <c r="MH19" s="4"/>
      <c r="MI19" s="4">
        <f t="shared" si="63"/>
        <v>44.29</v>
      </c>
      <c r="MJ19" s="4">
        <f t="shared" si="64"/>
        <v>0</v>
      </c>
      <c r="MK19" s="335">
        <v>0</v>
      </c>
      <c r="ML19" s="92"/>
      <c r="MM19" s="114">
        <v>0</v>
      </c>
      <c r="MN19" s="336"/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37">
        <v>0.9</v>
      </c>
      <c r="NA19" s="4">
        <f t="shared" si="71"/>
        <v>6.56</v>
      </c>
      <c r="NB19" s="4">
        <f t="shared" si="72"/>
        <v>0.9</v>
      </c>
      <c r="NC19" s="296"/>
      <c r="ND19" s="296"/>
      <c r="NE19" s="296">
        <f t="shared" si="73"/>
        <v>0</v>
      </c>
      <c r="NF19" s="296">
        <f t="shared" si="74"/>
        <v>0</v>
      </c>
      <c r="NG19" s="296"/>
      <c r="NH19" s="296"/>
      <c r="NI19" s="296">
        <f t="shared" si="75"/>
        <v>0</v>
      </c>
      <c r="NJ19" s="296">
        <f t="shared" si="76"/>
        <v>0</v>
      </c>
      <c r="NK19" s="292"/>
      <c r="NL19" s="296"/>
      <c r="NM19" s="296">
        <f t="shared" si="77"/>
        <v>0</v>
      </c>
      <c r="NN19" s="296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3">
        <v>0</v>
      </c>
      <c r="NV19" s="343"/>
      <c r="NW19" s="343">
        <v>0</v>
      </c>
      <c r="NX19" s="343"/>
      <c r="NY19" s="4">
        <f t="shared" si="79"/>
        <v>0</v>
      </c>
      <c r="NZ19" s="4">
        <f t="shared" si="12"/>
        <v>0</v>
      </c>
      <c r="OA19" s="74">
        <v>0</v>
      </c>
      <c r="OB19" s="74"/>
      <c r="OC19" s="349">
        <v>0</v>
      </c>
      <c r="OD19" s="74"/>
      <c r="OE19" s="349">
        <v>0</v>
      </c>
      <c r="OF19" s="74"/>
      <c r="OG19" s="74">
        <v>0</v>
      </c>
      <c r="OH19" s="74"/>
      <c r="OI19" s="4">
        <f t="shared" si="80"/>
        <v>0</v>
      </c>
      <c r="OJ19" s="4">
        <f t="shared" si="81"/>
        <v>0</v>
      </c>
      <c r="OK19" s="196">
        <v>0</v>
      </c>
      <c r="OL19" s="296"/>
      <c r="OM19" s="342">
        <v>0</v>
      </c>
      <c r="ON19" s="296"/>
      <c r="OO19" s="196"/>
      <c r="OP19" s="296"/>
      <c r="OQ19" s="296">
        <f t="shared" si="82"/>
        <v>0</v>
      </c>
      <c r="OR19" s="296">
        <f t="shared" si="83"/>
        <v>0</v>
      </c>
      <c r="OS19" s="296"/>
      <c r="OT19" s="296"/>
      <c r="OU19" s="296">
        <f t="shared" si="13"/>
        <v>0</v>
      </c>
      <c r="OV19" s="296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22"/>
      <c r="R20" s="78"/>
      <c r="S20" s="321"/>
      <c r="T20" s="321"/>
      <c r="U20" s="78"/>
      <c r="V20" s="78"/>
      <c r="W20" s="78">
        <f t="shared" si="15"/>
        <v>39.96</v>
      </c>
      <c r="X20" s="78">
        <f t="shared" si="16"/>
        <v>39.96</v>
      </c>
      <c r="Y20" s="78">
        <v>5</v>
      </c>
      <c r="Z20" s="78">
        <v>2.2222222222222223</v>
      </c>
      <c r="AA20" s="75"/>
      <c r="AB20" s="71"/>
      <c r="AC20" s="8">
        <f t="shared" si="17"/>
        <v>5</v>
      </c>
      <c r="AD20" s="8">
        <f t="shared" si="18"/>
        <v>2.2222222222222223</v>
      </c>
      <c r="AE20" s="71"/>
      <c r="AF20" s="71"/>
      <c r="AG20" s="71"/>
      <c r="AH20" s="71"/>
      <c r="AI20" s="122"/>
      <c r="AJ20" s="122"/>
      <c r="AK20" s="351"/>
      <c r="AL20" s="352"/>
      <c r="AM20" s="288"/>
      <c r="AN20" s="288"/>
      <c r="AO20" s="289"/>
      <c r="AP20" s="289"/>
      <c r="AQ20" s="289"/>
      <c r="AR20" s="289"/>
      <c r="AS20" s="289"/>
      <c r="AT20" s="289"/>
      <c r="AU20" s="4">
        <f t="shared" si="19"/>
        <v>0</v>
      </c>
      <c r="AV20" s="4">
        <f t="shared" si="2"/>
        <v>0</v>
      </c>
      <c r="AW20" s="78"/>
      <c r="AX20" s="78"/>
      <c r="AY20" s="310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0"/>
      <c r="BH20" s="291"/>
      <c r="BI20" s="290"/>
      <c r="BJ20" s="291"/>
      <c r="BK20" s="292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0"/>
      <c r="CI20" s="91"/>
      <c r="CJ20" s="320"/>
      <c r="CK20" s="294"/>
      <c r="CL20" s="294"/>
      <c r="CM20" s="321"/>
      <c r="CN20" s="322"/>
      <c r="CO20" s="8">
        <f t="shared" si="22"/>
        <v>0</v>
      </c>
      <c r="CP20" s="8">
        <f t="shared" si="23"/>
        <v>0</v>
      </c>
      <c r="CQ20" s="338">
        <v>247.40625</v>
      </c>
      <c r="CR20" s="338"/>
      <c r="CS20" s="338"/>
      <c r="CT20" s="348"/>
      <c r="CU20" s="339">
        <v>18.556701030927837</v>
      </c>
      <c r="CV20" s="196"/>
      <c r="CW20" s="340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3">
        <v>26.91</v>
      </c>
      <c r="DL20" s="323">
        <v>8.9700000000000006</v>
      </c>
      <c r="DM20" s="321">
        <f t="shared" si="28"/>
        <v>26.907216494845365</v>
      </c>
      <c r="DN20" s="321">
        <f t="shared" si="29"/>
        <v>8.9690721649484537</v>
      </c>
      <c r="DO20" s="323">
        <v>26.1</v>
      </c>
      <c r="DP20" s="323">
        <v>8.6999999999999993</v>
      </c>
      <c r="DQ20" s="324">
        <v>15</v>
      </c>
      <c r="DR20" s="324">
        <v>5</v>
      </c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5">
        <v>32.99</v>
      </c>
      <c r="EH20" s="326">
        <v>8.2475000000000005</v>
      </c>
      <c r="EI20" s="94">
        <v>78.08</v>
      </c>
      <c r="EJ20" s="94">
        <v>19.52</v>
      </c>
      <c r="EK20" s="321">
        <v>27.07</v>
      </c>
      <c r="EL20" s="327">
        <v>6.7675000000000001</v>
      </c>
      <c r="EM20" s="328"/>
      <c r="EN20" s="328"/>
      <c r="EO20" s="328"/>
      <c r="EP20" s="328"/>
      <c r="EQ20" s="8">
        <f t="shared" si="31"/>
        <v>138.13999999999999</v>
      </c>
      <c r="ER20" s="8">
        <f t="shared" si="32"/>
        <v>34.534999999999997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3">
        <v>29</v>
      </c>
      <c r="FB20" s="329"/>
      <c r="FC20" s="114">
        <v>30</v>
      </c>
      <c r="FD20" s="322"/>
      <c r="FE20" s="8"/>
      <c r="FF20" s="8"/>
      <c r="FG20" s="300"/>
      <c r="FH20" s="301"/>
      <c r="FI20" s="8"/>
      <c r="FJ20" s="8"/>
      <c r="FK20" s="8"/>
      <c r="FL20" s="8"/>
      <c r="FM20" s="322"/>
      <c r="FN20" s="322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292">
        <v>6</v>
      </c>
      <c r="GL20" s="292">
        <v>0</v>
      </c>
      <c r="GM20" s="304"/>
      <c r="GN20" s="305"/>
      <c r="GO20" s="294">
        <v>6</v>
      </c>
      <c r="GP20" s="306">
        <v>0</v>
      </c>
      <c r="GQ20" s="306"/>
      <c r="GR20" s="306"/>
      <c r="GS20" s="305"/>
      <c r="GT20" s="305"/>
      <c r="GU20" s="305">
        <v>6</v>
      </c>
      <c r="GV20" s="305">
        <v>0</v>
      </c>
      <c r="GW20" s="305">
        <v>2</v>
      </c>
      <c r="GX20" s="305">
        <v>0</v>
      </c>
      <c r="GY20" s="305">
        <v>2.4</v>
      </c>
      <c r="GZ20" s="305">
        <v>0</v>
      </c>
      <c r="HA20" s="8">
        <f t="shared" si="39"/>
        <v>22.4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505</v>
      </c>
      <c r="HR20" s="282"/>
      <c r="HS20" s="91"/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2.2000000000000002</v>
      </c>
      <c r="HZ20" s="330">
        <v>0.55000000000000004</v>
      </c>
      <c r="IA20" s="307"/>
      <c r="IB20" s="299"/>
      <c r="IC20" s="332">
        <v>12</v>
      </c>
      <c r="ID20" s="130">
        <v>3</v>
      </c>
      <c r="IE20" s="308"/>
      <c r="IF20" s="308"/>
      <c r="IG20" s="8">
        <f t="shared" si="84"/>
        <v>14.2</v>
      </c>
      <c r="IH20" s="8">
        <f t="shared" si="45"/>
        <v>3.55</v>
      </c>
      <c r="II20" s="8"/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2"/>
      <c r="JD20" s="282"/>
      <c r="JE20" s="8">
        <f t="shared" si="46"/>
        <v>10.31</v>
      </c>
      <c r="JF20" s="8">
        <f t="shared" si="47"/>
        <v>0</v>
      </c>
      <c r="JG20" s="330">
        <v>6.5372000000000003</v>
      </c>
      <c r="JH20" s="330">
        <v>1</v>
      </c>
      <c r="JI20" s="330">
        <v>6.5373000000000001</v>
      </c>
      <c r="JJ20" s="330">
        <v>1</v>
      </c>
      <c r="JK20" s="330"/>
      <c r="JL20" s="330"/>
      <c r="JM20" s="91">
        <v>51.55</v>
      </c>
      <c r="JN20" s="330">
        <v>11</v>
      </c>
      <c r="JO20" s="91">
        <v>26.8</v>
      </c>
      <c r="JP20" s="330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2"/>
      <c r="JZ20" s="282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2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30">
        <v>0</v>
      </c>
      <c r="LK20" s="79">
        <v>24.02</v>
      </c>
      <c r="LL20" s="350">
        <v>0</v>
      </c>
      <c r="LM20" s="79">
        <v>6.5750000000000002</v>
      </c>
      <c r="LN20" s="334">
        <v>0</v>
      </c>
      <c r="LO20" s="75"/>
      <c r="LP20" s="344"/>
      <c r="LQ20" s="317"/>
      <c r="LR20" s="317"/>
      <c r="LS20" s="4">
        <f t="shared" si="59"/>
        <v>54.795000000000002</v>
      </c>
      <c r="LT20" s="4">
        <f t="shared" si="60"/>
        <v>0</v>
      </c>
      <c r="LU20" s="318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1">
        <v>25.75</v>
      </c>
      <c r="MD20" s="319"/>
      <c r="ME20" s="75">
        <v>18.54</v>
      </c>
      <c r="MF20" s="4"/>
      <c r="MG20" s="9"/>
      <c r="MH20" s="4"/>
      <c r="MI20" s="4">
        <f t="shared" si="63"/>
        <v>44.29</v>
      </c>
      <c r="MJ20" s="4">
        <f t="shared" si="64"/>
        <v>0</v>
      </c>
      <c r="MK20" s="335">
        <v>0</v>
      </c>
      <c r="ML20" s="92"/>
      <c r="MM20" s="114">
        <v>0</v>
      </c>
      <c r="MN20" s="336"/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37">
        <v>0.9</v>
      </c>
      <c r="NA20" s="4">
        <f t="shared" si="71"/>
        <v>6.56</v>
      </c>
      <c r="NB20" s="4">
        <f t="shared" si="72"/>
        <v>0.9</v>
      </c>
      <c r="NC20" s="296"/>
      <c r="ND20" s="296"/>
      <c r="NE20" s="296">
        <f t="shared" si="73"/>
        <v>0</v>
      </c>
      <c r="NF20" s="296">
        <f t="shared" si="74"/>
        <v>0</v>
      </c>
      <c r="NG20" s="296"/>
      <c r="NH20" s="296"/>
      <c r="NI20" s="296">
        <f t="shared" si="75"/>
        <v>0</v>
      </c>
      <c r="NJ20" s="296">
        <f t="shared" si="76"/>
        <v>0</v>
      </c>
      <c r="NK20" s="292"/>
      <c r="NL20" s="296"/>
      <c r="NM20" s="296">
        <f t="shared" si="77"/>
        <v>0</v>
      </c>
      <c r="NN20" s="296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3">
        <v>0</v>
      </c>
      <c r="NV20" s="343"/>
      <c r="NW20" s="343">
        <v>0</v>
      </c>
      <c r="NX20" s="343"/>
      <c r="NY20" s="4">
        <f t="shared" si="79"/>
        <v>0</v>
      </c>
      <c r="NZ20" s="4">
        <f t="shared" si="12"/>
        <v>0</v>
      </c>
      <c r="OA20" s="74">
        <v>0</v>
      </c>
      <c r="OB20" s="74"/>
      <c r="OC20" s="349">
        <v>0</v>
      </c>
      <c r="OD20" s="74"/>
      <c r="OE20" s="349">
        <v>0</v>
      </c>
      <c r="OF20" s="74"/>
      <c r="OG20" s="74">
        <v>0</v>
      </c>
      <c r="OH20" s="74"/>
      <c r="OI20" s="4">
        <f t="shared" si="80"/>
        <v>0</v>
      </c>
      <c r="OJ20" s="4">
        <f t="shared" si="81"/>
        <v>0</v>
      </c>
      <c r="OK20" s="196">
        <v>0</v>
      </c>
      <c r="OL20" s="296"/>
      <c r="OM20" s="342">
        <v>0</v>
      </c>
      <c r="ON20" s="296"/>
      <c r="OO20" s="196"/>
      <c r="OP20" s="296"/>
      <c r="OQ20" s="296">
        <f t="shared" si="82"/>
        <v>0</v>
      </c>
      <c r="OR20" s="296">
        <f t="shared" si="83"/>
        <v>0</v>
      </c>
      <c r="OS20" s="296"/>
      <c r="OT20" s="296"/>
      <c r="OU20" s="296">
        <f t="shared" si="13"/>
        <v>0</v>
      </c>
      <c r="OV20" s="296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22"/>
      <c r="R21" s="78"/>
      <c r="S21" s="321"/>
      <c r="T21" s="321"/>
      <c r="U21" s="78"/>
      <c r="V21" s="78"/>
      <c r="W21" s="78">
        <f t="shared" si="15"/>
        <v>39.96</v>
      </c>
      <c r="X21" s="78">
        <f t="shared" si="16"/>
        <v>39.96</v>
      </c>
      <c r="Y21" s="78">
        <v>5</v>
      </c>
      <c r="Z21" s="78">
        <v>2.2222222222222223</v>
      </c>
      <c r="AA21" s="75"/>
      <c r="AB21" s="71"/>
      <c r="AC21" s="8">
        <f t="shared" si="17"/>
        <v>5</v>
      </c>
      <c r="AD21" s="8">
        <f t="shared" si="18"/>
        <v>2.2222222222222223</v>
      </c>
      <c r="AE21" s="71"/>
      <c r="AF21" s="71"/>
      <c r="AG21" s="71"/>
      <c r="AH21" s="71"/>
      <c r="AI21" s="122"/>
      <c r="AJ21" s="122"/>
      <c r="AK21" s="351"/>
      <c r="AL21" s="352"/>
      <c r="AM21" s="288"/>
      <c r="AN21" s="288"/>
      <c r="AO21" s="289"/>
      <c r="AP21" s="289"/>
      <c r="AQ21" s="289"/>
      <c r="AR21" s="289"/>
      <c r="AS21" s="289"/>
      <c r="AT21" s="289"/>
      <c r="AU21" s="4">
        <f t="shared" si="19"/>
        <v>0</v>
      </c>
      <c r="AV21" s="4">
        <f t="shared" si="2"/>
        <v>0</v>
      </c>
      <c r="AW21" s="78"/>
      <c r="AX21" s="78"/>
      <c r="AY21" s="310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0"/>
      <c r="BH21" s="291"/>
      <c r="BI21" s="290"/>
      <c r="BJ21" s="291"/>
      <c r="BK21" s="292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0"/>
      <c r="CI21" s="91"/>
      <c r="CJ21" s="320"/>
      <c r="CK21" s="294"/>
      <c r="CL21" s="294"/>
      <c r="CM21" s="321"/>
      <c r="CN21" s="322"/>
      <c r="CO21" s="8">
        <f t="shared" si="22"/>
        <v>0</v>
      </c>
      <c r="CP21" s="8">
        <f t="shared" si="23"/>
        <v>0</v>
      </c>
      <c r="CQ21" s="338">
        <v>247.40625</v>
      </c>
      <c r="CR21" s="338"/>
      <c r="CS21" s="338"/>
      <c r="CT21" s="348"/>
      <c r="CU21" s="339">
        <v>18.556701030927837</v>
      </c>
      <c r="CV21" s="196"/>
      <c r="CW21" s="340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3">
        <v>26.91</v>
      </c>
      <c r="DL21" s="323">
        <v>8.9700000000000006</v>
      </c>
      <c r="DM21" s="321">
        <f t="shared" si="28"/>
        <v>26.907216494845365</v>
      </c>
      <c r="DN21" s="321">
        <f t="shared" si="29"/>
        <v>8.9690721649484537</v>
      </c>
      <c r="DO21" s="323">
        <v>26.1</v>
      </c>
      <c r="DP21" s="323">
        <v>8.6999999999999993</v>
      </c>
      <c r="DQ21" s="324">
        <v>15</v>
      </c>
      <c r="DR21" s="324">
        <v>5</v>
      </c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5">
        <v>32.99</v>
      </c>
      <c r="EH21" s="326">
        <v>8.2475000000000005</v>
      </c>
      <c r="EI21" s="94">
        <v>78.08</v>
      </c>
      <c r="EJ21" s="94">
        <v>19.52</v>
      </c>
      <c r="EK21" s="321">
        <v>27.07</v>
      </c>
      <c r="EL21" s="327">
        <v>6.7675000000000001</v>
      </c>
      <c r="EM21" s="328"/>
      <c r="EN21" s="328"/>
      <c r="EO21" s="328"/>
      <c r="EP21" s="328"/>
      <c r="EQ21" s="8">
        <f t="shared" si="31"/>
        <v>138.13999999999999</v>
      </c>
      <c r="ER21" s="8">
        <f t="shared" si="32"/>
        <v>34.534999999999997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3">
        <v>29</v>
      </c>
      <c r="FB21" s="329"/>
      <c r="FC21" s="114">
        <v>30</v>
      </c>
      <c r="FD21" s="322"/>
      <c r="FE21" s="8"/>
      <c r="FF21" s="8"/>
      <c r="FG21" s="300"/>
      <c r="FH21" s="301"/>
      <c r="FI21" s="8"/>
      <c r="FJ21" s="8"/>
      <c r="FK21" s="8"/>
      <c r="FL21" s="8"/>
      <c r="FM21" s="322"/>
      <c r="FN21" s="322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292">
        <v>6</v>
      </c>
      <c r="GL21" s="292">
        <v>0</v>
      </c>
      <c r="GM21" s="304"/>
      <c r="GN21" s="305"/>
      <c r="GO21" s="294">
        <v>6</v>
      </c>
      <c r="GP21" s="306">
        <v>0</v>
      </c>
      <c r="GQ21" s="306"/>
      <c r="GR21" s="306"/>
      <c r="GS21" s="305"/>
      <c r="GT21" s="305"/>
      <c r="GU21" s="305">
        <v>6</v>
      </c>
      <c r="GV21" s="305">
        <v>0</v>
      </c>
      <c r="GW21" s="305">
        <v>2</v>
      </c>
      <c r="GX21" s="305">
        <v>0</v>
      </c>
      <c r="GY21" s="305">
        <v>2.4</v>
      </c>
      <c r="GZ21" s="305">
        <v>0</v>
      </c>
      <c r="HA21" s="8">
        <f t="shared" si="39"/>
        <v>22.4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475</v>
      </c>
      <c r="HR21" s="282"/>
      <c r="HS21" s="91"/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2.2000000000000002</v>
      </c>
      <c r="HZ21" s="330">
        <v>0.55000000000000004</v>
      </c>
      <c r="IA21" s="307"/>
      <c r="IB21" s="299"/>
      <c r="IC21" s="332">
        <v>12</v>
      </c>
      <c r="ID21" s="130">
        <v>3</v>
      </c>
      <c r="IE21" s="308"/>
      <c r="IF21" s="308"/>
      <c r="IG21" s="8">
        <f t="shared" si="84"/>
        <v>14.2</v>
      </c>
      <c r="IH21" s="8">
        <f t="shared" si="45"/>
        <v>3.55</v>
      </c>
      <c r="II21" s="8"/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2"/>
      <c r="JD21" s="282"/>
      <c r="JE21" s="8">
        <f t="shared" si="46"/>
        <v>10.31</v>
      </c>
      <c r="JF21" s="8">
        <f t="shared" si="47"/>
        <v>0</v>
      </c>
      <c r="JG21" s="330">
        <v>6.5372000000000003</v>
      </c>
      <c r="JH21" s="330">
        <v>1</v>
      </c>
      <c r="JI21" s="330">
        <v>6.5373000000000001</v>
      </c>
      <c r="JJ21" s="330">
        <v>1</v>
      </c>
      <c r="JK21" s="330"/>
      <c r="JL21" s="330"/>
      <c r="JM21" s="91">
        <v>51.55</v>
      </c>
      <c r="JN21" s="330">
        <v>11</v>
      </c>
      <c r="JO21" s="91">
        <v>26.8</v>
      </c>
      <c r="JP21" s="330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2"/>
      <c r="JZ21" s="282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2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30">
        <v>0</v>
      </c>
      <c r="LK21" s="79">
        <v>24.02</v>
      </c>
      <c r="LL21" s="350">
        <v>0</v>
      </c>
      <c r="LM21" s="79">
        <v>6.5750000000000002</v>
      </c>
      <c r="LN21" s="334">
        <v>0</v>
      </c>
      <c r="LO21" s="75"/>
      <c r="LP21" s="344"/>
      <c r="LQ21" s="317"/>
      <c r="LR21" s="317"/>
      <c r="LS21" s="4">
        <f t="shared" si="59"/>
        <v>54.795000000000002</v>
      </c>
      <c r="LT21" s="4">
        <f t="shared" si="60"/>
        <v>0</v>
      </c>
      <c r="LU21" s="318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1">
        <v>25.75</v>
      </c>
      <c r="MD21" s="319"/>
      <c r="ME21" s="75">
        <v>18.54</v>
      </c>
      <c r="MF21" s="4"/>
      <c r="MG21" s="9"/>
      <c r="MH21" s="4"/>
      <c r="MI21" s="4">
        <f t="shared" si="63"/>
        <v>44.29</v>
      </c>
      <c r="MJ21" s="4">
        <f t="shared" si="64"/>
        <v>0</v>
      </c>
      <c r="MK21" s="335">
        <v>0</v>
      </c>
      <c r="ML21" s="92"/>
      <c r="MM21" s="114">
        <v>0</v>
      </c>
      <c r="MN21" s="336"/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37">
        <v>0.9</v>
      </c>
      <c r="NA21" s="4">
        <f t="shared" si="71"/>
        <v>6.56</v>
      </c>
      <c r="NB21" s="4">
        <f t="shared" si="72"/>
        <v>0.9</v>
      </c>
      <c r="NC21" s="296"/>
      <c r="ND21" s="296"/>
      <c r="NE21" s="296">
        <f t="shared" si="73"/>
        <v>0</v>
      </c>
      <c r="NF21" s="296">
        <f t="shared" si="74"/>
        <v>0</v>
      </c>
      <c r="NG21" s="296"/>
      <c r="NH21" s="296"/>
      <c r="NI21" s="296">
        <f t="shared" si="75"/>
        <v>0</v>
      </c>
      <c r="NJ21" s="296">
        <f t="shared" si="76"/>
        <v>0</v>
      </c>
      <c r="NK21" s="292"/>
      <c r="NL21" s="296"/>
      <c r="NM21" s="296">
        <f t="shared" si="77"/>
        <v>0</v>
      </c>
      <c r="NN21" s="296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3">
        <v>0</v>
      </c>
      <c r="NV21" s="343"/>
      <c r="NW21" s="343">
        <v>0</v>
      </c>
      <c r="NX21" s="343"/>
      <c r="NY21" s="4">
        <f t="shared" si="79"/>
        <v>0</v>
      </c>
      <c r="NZ21" s="4">
        <f t="shared" si="12"/>
        <v>0</v>
      </c>
      <c r="OA21" s="74">
        <v>0</v>
      </c>
      <c r="OB21" s="74"/>
      <c r="OC21" s="349">
        <v>0</v>
      </c>
      <c r="OD21" s="74"/>
      <c r="OE21" s="349">
        <v>0</v>
      </c>
      <c r="OF21" s="74"/>
      <c r="OG21" s="74">
        <v>0</v>
      </c>
      <c r="OH21" s="74"/>
      <c r="OI21" s="4">
        <f t="shared" si="80"/>
        <v>0</v>
      </c>
      <c r="OJ21" s="4">
        <f t="shared" si="81"/>
        <v>0</v>
      </c>
      <c r="OK21" s="196">
        <v>0</v>
      </c>
      <c r="OL21" s="296"/>
      <c r="OM21" s="342">
        <v>0</v>
      </c>
      <c r="ON21" s="296"/>
      <c r="OO21" s="196"/>
      <c r="OP21" s="296"/>
      <c r="OQ21" s="296">
        <f t="shared" si="82"/>
        <v>0</v>
      </c>
      <c r="OR21" s="296">
        <f t="shared" si="83"/>
        <v>0</v>
      </c>
      <c r="OS21" s="296"/>
      <c r="OT21" s="296"/>
      <c r="OU21" s="296">
        <f t="shared" si="13"/>
        <v>0</v>
      </c>
      <c r="OV21" s="296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22"/>
      <c r="R22" s="78"/>
      <c r="S22" s="321"/>
      <c r="T22" s="321"/>
      <c r="U22" s="78"/>
      <c r="V22" s="78"/>
      <c r="W22" s="78">
        <f t="shared" si="15"/>
        <v>39.96</v>
      </c>
      <c r="X22" s="78">
        <f t="shared" si="16"/>
        <v>39.96</v>
      </c>
      <c r="Y22" s="78">
        <v>5</v>
      </c>
      <c r="Z22" s="78">
        <v>2.2222222222222223</v>
      </c>
      <c r="AA22" s="75"/>
      <c r="AB22" s="71"/>
      <c r="AC22" s="8">
        <f t="shared" si="17"/>
        <v>5</v>
      </c>
      <c r="AD22" s="8">
        <f t="shared" si="18"/>
        <v>2.2222222222222223</v>
      </c>
      <c r="AE22" s="71"/>
      <c r="AF22" s="71"/>
      <c r="AG22" s="71"/>
      <c r="AH22" s="71"/>
      <c r="AI22" s="122"/>
      <c r="AJ22" s="122"/>
      <c r="AK22" s="351"/>
      <c r="AL22" s="352"/>
      <c r="AM22" s="288"/>
      <c r="AN22" s="288"/>
      <c r="AO22" s="289"/>
      <c r="AP22" s="289"/>
      <c r="AQ22" s="289"/>
      <c r="AR22" s="289"/>
      <c r="AS22" s="289"/>
      <c r="AT22" s="289"/>
      <c r="AU22" s="4">
        <f t="shared" si="19"/>
        <v>0</v>
      </c>
      <c r="AV22" s="4">
        <f t="shared" si="2"/>
        <v>0</v>
      </c>
      <c r="AW22" s="78"/>
      <c r="AX22" s="78"/>
      <c r="AY22" s="310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0"/>
      <c r="BH22" s="291"/>
      <c r="BI22" s="290"/>
      <c r="BJ22" s="291"/>
      <c r="BK22" s="292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0"/>
      <c r="CI22" s="91"/>
      <c r="CJ22" s="320"/>
      <c r="CK22" s="294"/>
      <c r="CL22" s="294"/>
      <c r="CM22" s="321"/>
      <c r="CN22" s="322"/>
      <c r="CO22" s="8">
        <f t="shared" si="22"/>
        <v>0</v>
      </c>
      <c r="CP22" s="8">
        <f t="shared" si="23"/>
        <v>0</v>
      </c>
      <c r="CQ22" s="338">
        <v>247.40625</v>
      </c>
      <c r="CR22" s="338"/>
      <c r="CS22" s="338"/>
      <c r="CT22" s="348"/>
      <c r="CU22" s="339">
        <v>18.556701030927837</v>
      </c>
      <c r="CV22" s="196"/>
      <c r="CW22" s="340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3">
        <v>26.91</v>
      </c>
      <c r="DL22" s="323">
        <v>8.9700000000000006</v>
      </c>
      <c r="DM22" s="321">
        <f t="shared" si="28"/>
        <v>26.907216494845365</v>
      </c>
      <c r="DN22" s="321">
        <f t="shared" si="29"/>
        <v>8.9690721649484537</v>
      </c>
      <c r="DO22" s="323">
        <v>26.1</v>
      </c>
      <c r="DP22" s="323">
        <v>8.6999999999999993</v>
      </c>
      <c r="DQ22" s="324">
        <v>15</v>
      </c>
      <c r="DR22" s="324">
        <v>5</v>
      </c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5">
        <v>32.99</v>
      </c>
      <c r="EH22" s="326">
        <v>8.2475000000000005</v>
      </c>
      <c r="EI22" s="94">
        <v>78.08</v>
      </c>
      <c r="EJ22" s="94">
        <v>19.52</v>
      </c>
      <c r="EK22" s="321">
        <v>27.07</v>
      </c>
      <c r="EL22" s="327">
        <v>6.7675000000000001</v>
      </c>
      <c r="EM22" s="328"/>
      <c r="EN22" s="328"/>
      <c r="EO22" s="328"/>
      <c r="EP22" s="328"/>
      <c r="EQ22" s="8">
        <f t="shared" si="31"/>
        <v>138.13999999999999</v>
      </c>
      <c r="ER22" s="8">
        <f t="shared" si="32"/>
        <v>34.534999999999997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3">
        <v>29</v>
      </c>
      <c r="FB22" s="329"/>
      <c r="FC22" s="114">
        <v>30</v>
      </c>
      <c r="FD22" s="322"/>
      <c r="FE22" s="8"/>
      <c r="FF22" s="8"/>
      <c r="FG22" s="300"/>
      <c r="FH22" s="301"/>
      <c r="FI22" s="8"/>
      <c r="FJ22" s="8"/>
      <c r="FK22" s="8"/>
      <c r="FL22" s="8"/>
      <c r="FM22" s="322"/>
      <c r="FN22" s="322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292">
        <v>6</v>
      </c>
      <c r="GL22" s="292">
        <v>0</v>
      </c>
      <c r="GM22" s="304"/>
      <c r="GN22" s="305"/>
      <c r="GO22" s="294">
        <v>6</v>
      </c>
      <c r="GP22" s="306">
        <v>0</v>
      </c>
      <c r="GQ22" s="306"/>
      <c r="GR22" s="306"/>
      <c r="GS22" s="305"/>
      <c r="GT22" s="305"/>
      <c r="GU22" s="305">
        <v>6</v>
      </c>
      <c r="GV22" s="305">
        <v>0</v>
      </c>
      <c r="GW22" s="305">
        <v>2</v>
      </c>
      <c r="GX22" s="305">
        <v>0</v>
      </c>
      <c r="GY22" s="305">
        <v>2.4</v>
      </c>
      <c r="GZ22" s="305">
        <v>0</v>
      </c>
      <c r="HA22" s="8">
        <f t="shared" si="39"/>
        <v>22.4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445</v>
      </c>
      <c r="HR22" s="282"/>
      <c r="HS22" s="91"/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2.2000000000000002</v>
      </c>
      <c r="HZ22" s="330">
        <v>0.55000000000000004</v>
      </c>
      <c r="IA22" s="307"/>
      <c r="IB22" s="299"/>
      <c r="IC22" s="332">
        <v>12</v>
      </c>
      <c r="ID22" s="130">
        <v>3</v>
      </c>
      <c r="IE22" s="308"/>
      <c r="IF22" s="308"/>
      <c r="IG22" s="8">
        <f t="shared" si="84"/>
        <v>14.2</v>
      </c>
      <c r="IH22" s="8">
        <f t="shared" si="45"/>
        <v>3.55</v>
      </c>
      <c r="II22" s="8"/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2"/>
      <c r="JD22" s="282"/>
      <c r="JE22" s="8">
        <f t="shared" si="46"/>
        <v>10.31</v>
      </c>
      <c r="JF22" s="8">
        <f t="shared" si="47"/>
        <v>0</v>
      </c>
      <c r="JG22" s="330">
        <v>6.5372000000000003</v>
      </c>
      <c r="JH22" s="330">
        <v>1</v>
      </c>
      <c r="JI22" s="330">
        <v>6.5373000000000001</v>
      </c>
      <c r="JJ22" s="330">
        <v>1</v>
      </c>
      <c r="JK22" s="330"/>
      <c r="JL22" s="330"/>
      <c r="JM22" s="91">
        <v>51.55</v>
      </c>
      <c r="JN22" s="330">
        <v>11</v>
      </c>
      <c r="JO22" s="91">
        <v>26.8</v>
      </c>
      <c r="JP22" s="330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2"/>
      <c r="JZ22" s="282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2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30">
        <v>0</v>
      </c>
      <c r="LK22" s="79">
        <v>24.02</v>
      </c>
      <c r="LL22" s="350">
        <v>0</v>
      </c>
      <c r="LM22" s="79">
        <v>6.5750000000000002</v>
      </c>
      <c r="LN22" s="334">
        <v>0</v>
      </c>
      <c r="LO22" s="75"/>
      <c r="LP22" s="344"/>
      <c r="LQ22" s="317"/>
      <c r="LR22" s="317"/>
      <c r="LS22" s="4">
        <f t="shared" si="59"/>
        <v>54.795000000000002</v>
      </c>
      <c r="LT22" s="4">
        <f t="shared" si="60"/>
        <v>0</v>
      </c>
      <c r="LU22" s="318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1">
        <v>25.75</v>
      </c>
      <c r="MD22" s="319"/>
      <c r="ME22" s="75">
        <v>18.54</v>
      </c>
      <c r="MF22" s="4"/>
      <c r="MG22" s="9"/>
      <c r="MH22" s="4"/>
      <c r="MI22" s="4">
        <f t="shared" si="63"/>
        <v>44.29</v>
      </c>
      <c r="MJ22" s="4">
        <f t="shared" si="64"/>
        <v>0</v>
      </c>
      <c r="MK22" s="335">
        <v>0</v>
      </c>
      <c r="ML22" s="92"/>
      <c r="MM22" s="114">
        <v>0</v>
      </c>
      <c r="MN22" s="336"/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37">
        <v>0.9</v>
      </c>
      <c r="NA22" s="4">
        <f t="shared" si="71"/>
        <v>6.56</v>
      </c>
      <c r="NB22" s="4">
        <f t="shared" si="72"/>
        <v>0.9</v>
      </c>
      <c r="NC22" s="296"/>
      <c r="ND22" s="296"/>
      <c r="NE22" s="296">
        <f t="shared" si="73"/>
        <v>0</v>
      </c>
      <c r="NF22" s="296">
        <f t="shared" si="74"/>
        <v>0</v>
      </c>
      <c r="NG22" s="296"/>
      <c r="NH22" s="296"/>
      <c r="NI22" s="296">
        <f t="shared" si="75"/>
        <v>0</v>
      </c>
      <c r="NJ22" s="296">
        <f t="shared" si="76"/>
        <v>0</v>
      </c>
      <c r="NK22" s="292"/>
      <c r="NL22" s="296"/>
      <c r="NM22" s="296">
        <f t="shared" si="77"/>
        <v>0</v>
      </c>
      <c r="NN22" s="296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3">
        <v>0</v>
      </c>
      <c r="NV22" s="343"/>
      <c r="NW22" s="343">
        <v>0</v>
      </c>
      <c r="NX22" s="343"/>
      <c r="NY22" s="4">
        <f t="shared" si="79"/>
        <v>0</v>
      </c>
      <c r="NZ22" s="4">
        <f t="shared" si="12"/>
        <v>0</v>
      </c>
      <c r="OA22" s="74">
        <v>0</v>
      </c>
      <c r="OB22" s="74"/>
      <c r="OC22" s="349">
        <v>0</v>
      </c>
      <c r="OD22" s="74"/>
      <c r="OE22" s="349">
        <v>0</v>
      </c>
      <c r="OF22" s="74"/>
      <c r="OG22" s="74">
        <v>0</v>
      </c>
      <c r="OH22" s="74"/>
      <c r="OI22" s="4">
        <f t="shared" si="80"/>
        <v>0</v>
      </c>
      <c r="OJ22" s="4">
        <f t="shared" si="81"/>
        <v>0</v>
      </c>
      <c r="OK22" s="196">
        <v>0</v>
      </c>
      <c r="OL22" s="296"/>
      <c r="OM22" s="342">
        <v>0</v>
      </c>
      <c r="ON22" s="296"/>
      <c r="OO22" s="196"/>
      <c r="OP22" s="296"/>
      <c r="OQ22" s="296">
        <f t="shared" si="82"/>
        <v>0</v>
      </c>
      <c r="OR22" s="296">
        <f t="shared" si="83"/>
        <v>0</v>
      </c>
      <c r="OS22" s="296"/>
      <c r="OT22" s="296"/>
      <c r="OU22" s="296">
        <f t="shared" si="13"/>
        <v>0</v>
      </c>
      <c r="OV22" s="296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1"/>
      <c r="L23" s="321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1"/>
      <c r="T23" s="321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2.2222222222222223</v>
      </c>
      <c r="AA23" s="75"/>
      <c r="AB23" s="71"/>
      <c r="AC23" s="78">
        <f t="shared" si="17"/>
        <v>5</v>
      </c>
      <c r="AD23" s="78">
        <f t="shared" si="18"/>
        <v>2.2222222222222223</v>
      </c>
      <c r="AE23" s="71"/>
      <c r="AF23" s="71"/>
      <c r="AG23" s="71"/>
      <c r="AH23" s="71"/>
      <c r="AI23" s="122"/>
      <c r="AJ23" s="122"/>
      <c r="AK23" s="351"/>
      <c r="AL23" s="352"/>
      <c r="AM23" s="354"/>
      <c r="AN23" s="354"/>
      <c r="AO23" s="355"/>
      <c r="AP23" s="355"/>
      <c r="AQ23" s="355"/>
      <c r="AR23" s="355"/>
      <c r="AS23" s="355"/>
      <c r="AT23" s="355"/>
      <c r="AU23" s="74">
        <f t="shared" si="19"/>
        <v>0</v>
      </c>
      <c r="AV23" s="74">
        <f t="shared" si="2"/>
        <v>0</v>
      </c>
      <c r="AW23" s="78"/>
      <c r="AX23" s="78"/>
      <c r="AY23" s="356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57"/>
      <c r="BH23" s="358"/>
      <c r="BI23" s="357"/>
      <c r="BJ23" s="358"/>
      <c r="BK23" s="322"/>
      <c r="BL23" s="78"/>
      <c r="BM23" s="78"/>
      <c r="BN23" s="78"/>
      <c r="BO23" s="78"/>
      <c r="BP23" s="78"/>
      <c r="BQ23" s="78"/>
      <c r="BR23" s="78"/>
      <c r="BS23" s="321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0"/>
      <c r="CI23" s="91"/>
      <c r="CJ23" s="320"/>
      <c r="CK23" s="330"/>
      <c r="CL23" s="330"/>
      <c r="CM23" s="321"/>
      <c r="CN23" s="322"/>
      <c r="CO23" s="78">
        <f t="shared" si="22"/>
        <v>0</v>
      </c>
      <c r="CP23" s="78">
        <f t="shared" si="23"/>
        <v>0</v>
      </c>
      <c r="CQ23" s="338">
        <v>247.40625</v>
      </c>
      <c r="CR23" s="338"/>
      <c r="CS23" s="338"/>
      <c r="CT23" s="348"/>
      <c r="CU23" s="339">
        <v>18.556701030927837</v>
      </c>
      <c r="CV23" s="196"/>
      <c r="CW23" s="340">
        <v>63.814432989690722</v>
      </c>
      <c r="CX23" s="348"/>
      <c r="CY23" s="348"/>
      <c r="CZ23" s="348"/>
      <c r="DA23" s="359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3">
        <v>26.91</v>
      </c>
      <c r="DL23" s="323">
        <v>8.9700000000000006</v>
      </c>
      <c r="DM23" s="321">
        <f t="shared" si="28"/>
        <v>26.907216494845365</v>
      </c>
      <c r="DN23" s="321">
        <f t="shared" si="29"/>
        <v>8.9690721649484537</v>
      </c>
      <c r="DO23" s="323">
        <v>26.1</v>
      </c>
      <c r="DP23" s="323">
        <v>8.6999999999999993</v>
      </c>
      <c r="DQ23" s="324">
        <v>15</v>
      </c>
      <c r="DR23" s="324">
        <v>5</v>
      </c>
      <c r="DS23" s="78"/>
      <c r="DT23" s="78"/>
      <c r="DU23" s="327"/>
      <c r="DV23" s="360"/>
      <c r="DW23" s="360"/>
      <c r="DX23" s="360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5">
        <v>32.99</v>
      </c>
      <c r="EH23" s="326">
        <v>8.2475000000000005</v>
      </c>
      <c r="EI23" s="94">
        <v>78.08</v>
      </c>
      <c r="EJ23" s="94">
        <v>19.52</v>
      </c>
      <c r="EK23" s="321">
        <v>27.07</v>
      </c>
      <c r="EL23" s="327">
        <v>6.7675000000000001</v>
      </c>
      <c r="EM23" s="328"/>
      <c r="EN23" s="328"/>
      <c r="EO23" s="328"/>
      <c r="EP23" s="328"/>
      <c r="EQ23" s="78">
        <f t="shared" si="31"/>
        <v>138.13999999999999</v>
      </c>
      <c r="ER23" s="78">
        <f t="shared" si="32"/>
        <v>34.534999999999997</v>
      </c>
      <c r="ES23" s="196"/>
      <c r="ET23" s="196"/>
      <c r="EU23" s="361"/>
      <c r="EV23" s="361"/>
      <c r="EW23" s="74">
        <f t="shared" si="33"/>
        <v>0</v>
      </c>
      <c r="EX23" s="74">
        <f t="shared" si="34"/>
        <v>0</v>
      </c>
      <c r="EY23" s="78"/>
      <c r="EZ23" s="78"/>
      <c r="FA23" s="353">
        <v>29</v>
      </c>
      <c r="FB23" s="329"/>
      <c r="FC23" s="114">
        <v>30</v>
      </c>
      <c r="FD23" s="322"/>
      <c r="FE23" s="78"/>
      <c r="FF23" s="78"/>
      <c r="FG23" s="362"/>
      <c r="FH23" s="363"/>
      <c r="FI23" s="78"/>
      <c r="FJ23" s="78"/>
      <c r="FK23" s="78"/>
      <c r="FL23" s="78"/>
      <c r="FM23" s="322"/>
      <c r="FN23" s="322"/>
      <c r="FO23" s="74"/>
      <c r="FP23" s="78"/>
      <c r="FQ23" s="364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5"/>
      <c r="GJ23" s="365"/>
      <c r="GK23" s="322">
        <v>6</v>
      </c>
      <c r="GL23" s="322">
        <v>0</v>
      </c>
      <c r="GM23" s="366"/>
      <c r="GN23" s="93"/>
      <c r="GO23" s="330">
        <v>6</v>
      </c>
      <c r="GP23" s="367">
        <v>0</v>
      </c>
      <c r="GQ23" s="367"/>
      <c r="GR23" s="367"/>
      <c r="GS23" s="93"/>
      <c r="GT23" s="93"/>
      <c r="GU23" s="93">
        <v>6</v>
      </c>
      <c r="GV23" s="93">
        <v>0</v>
      </c>
      <c r="GW23" s="93">
        <v>2</v>
      </c>
      <c r="GX23" s="93">
        <v>0</v>
      </c>
      <c r="GY23" s="93">
        <v>2.4</v>
      </c>
      <c r="GZ23" s="93">
        <v>0</v>
      </c>
      <c r="HA23" s="78">
        <f t="shared" si="39"/>
        <v>22.4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0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/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2.2000000000000002</v>
      </c>
      <c r="HZ23" s="330">
        <v>0.55000000000000004</v>
      </c>
      <c r="IA23" s="96"/>
      <c r="IB23" s="94"/>
      <c r="IC23" s="332">
        <v>12</v>
      </c>
      <c r="ID23" s="130">
        <v>3</v>
      </c>
      <c r="IE23" s="208"/>
      <c r="IF23" s="208"/>
      <c r="IG23" s="78">
        <f t="shared" si="84"/>
        <v>14.2</v>
      </c>
      <c r="IH23" s="78">
        <f t="shared" si="45"/>
        <v>3.55</v>
      </c>
      <c r="II23" s="78"/>
      <c r="IJ23" s="78"/>
      <c r="IK23" s="78"/>
      <c r="IL23" s="78"/>
      <c r="IM23" s="74"/>
      <c r="IN23" s="360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78">
        <f t="shared" si="46"/>
        <v>10.31</v>
      </c>
      <c r="JF23" s="78">
        <f t="shared" si="47"/>
        <v>0</v>
      </c>
      <c r="JG23" s="330">
        <v>6.5372000000000003</v>
      </c>
      <c r="JH23" s="330">
        <v>1</v>
      </c>
      <c r="JI23" s="330">
        <v>6.5373000000000001</v>
      </c>
      <c r="JJ23" s="330">
        <v>1</v>
      </c>
      <c r="JK23" s="330"/>
      <c r="JL23" s="330"/>
      <c r="JM23" s="91">
        <v>51.55</v>
      </c>
      <c r="JN23" s="330">
        <v>11</v>
      </c>
      <c r="JO23" s="91">
        <v>26.8</v>
      </c>
      <c r="JP23" s="330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2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30">
        <v>0</v>
      </c>
      <c r="LK23" s="79">
        <v>24.02</v>
      </c>
      <c r="LL23" s="350">
        <v>0</v>
      </c>
      <c r="LM23" s="79">
        <v>6.5750000000000002</v>
      </c>
      <c r="LN23" s="334">
        <v>0</v>
      </c>
      <c r="LO23" s="75"/>
      <c r="LP23" s="344"/>
      <c r="LQ23" s="344"/>
      <c r="LR23" s="344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/>
      <c r="MB23" s="74"/>
      <c r="MC23" s="341">
        <v>25.75</v>
      </c>
      <c r="MD23" s="368"/>
      <c r="ME23" s="75">
        <v>18.54</v>
      </c>
      <c r="MF23" s="74"/>
      <c r="MG23" s="75"/>
      <c r="MH23" s="74"/>
      <c r="MI23" s="74">
        <f t="shared" si="63"/>
        <v>44.29</v>
      </c>
      <c r="MJ23" s="74">
        <f t="shared" si="64"/>
        <v>0</v>
      </c>
      <c r="MK23" s="335">
        <v>0</v>
      </c>
      <c r="ML23" s="92"/>
      <c r="MM23" s="114">
        <v>0</v>
      </c>
      <c r="MN23" s="336"/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37">
        <v>0.9</v>
      </c>
      <c r="NA23" s="74">
        <f t="shared" si="71"/>
        <v>6.56</v>
      </c>
      <c r="NB23" s="74">
        <f t="shared" si="72"/>
        <v>0.9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2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3">
        <v>0</v>
      </c>
      <c r="NV23" s="343"/>
      <c r="NW23" s="343">
        <v>0</v>
      </c>
      <c r="NX23" s="343"/>
      <c r="NY23" s="74">
        <f t="shared" si="79"/>
        <v>0</v>
      </c>
      <c r="NZ23" s="74">
        <f t="shared" si="12"/>
        <v>0</v>
      </c>
      <c r="OA23" s="74">
        <v>0</v>
      </c>
      <c r="OB23" s="74"/>
      <c r="OC23" s="349">
        <v>0</v>
      </c>
      <c r="OD23" s="74"/>
      <c r="OE23" s="349">
        <v>0</v>
      </c>
      <c r="OF23" s="74"/>
      <c r="OG23" s="74">
        <v>0</v>
      </c>
      <c r="OH23" s="74"/>
      <c r="OI23" s="74">
        <f t="shared" si="80"/>
        <v>0</v>
      </c>
      <c r="OJ23" s="74">
        <f t="shared" si="81"/>
        <v>0</v>
      </c>
      <c r="OK23" s="196">
        <v>0</v>
      </c>
      <c r="OL23" s="196"/>
      <c r="OM23" s="342">
        <v>0</v>
      </c>
      <c r="ON23" s="196"/>
      <c r="OO23" s="196"/>
      <c r="OP23" s="196"/>
      <c r="OQ23" s="196">
        <f t="shared" si="82"/>
        <v>0</v>
      </c>
      <c r="OR23" s="196">
        <f t="shared" si="83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22"/>
      <c r="R24" s="78"/>
      <c r="S24" s="321"/>
      <c r="T24" s="321"/>
      <c r="U24" s="78"/>
      <c r="V24" s="78"/>
      <c r="W24" s="78">
        <f t="shared" si="15"/>
        <v>39.96</v>
      </c>
      <c r="X24" s="78">
        <f t="shared" si="16"/>
        <v>39.96</v>
      </c>
      <c r="Y24" s="78">
        <v>5</v>
      </c>
      <c r="Z24" s="78">
        <v>2.2222222222222223</v>
      </c>
      <c r="AA24" s="75"/>
      <c r="AB24" s="71"/>
      <c r="AC24" s="8">
        <f t="shared" si="17"/>
        <v>5</v>
      </c>
      <c r="AD24" s="8">
        <f t="shared" si="18"/>
        <v>2.2222222222222223</v>
      </c>
      <c r="AE24" s="71"/>
      <c r="AF24" s="71"/>
      <c r="AG24" s="71"/>
      <c r="AH24" s="71"/>
      <c r="AI24" s="122"/>
      <c r="AJ24" s="122"/>
      <c r="AK24" s="351"/>
      <c r="AL24" s="352"/>
      <c r="AM24" s="288"/>
      <c r="AN24" s="288"/>
      <c r="AO24" s="289"/>
      <c r="AP24" s="289"/>
      <c r="AQ24" s="289"/>
      <c r="AR24" s="289"/>
      <c r="AS24" s="289"/>
      <c r="AT24" s="289"/>
      <c r="AU24" s="4">
        <f t="shared" si="19"/>
        <v>0</v>
      </c>
      <c r="AV24" s="4">
        <f t="shared" si="2"/>
        <v>0</v>
      </c>
      <c r="AW24" s="78"/>
      <c r="AX24" s="78"/>
      <c r="AY24" s="310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0"/>
      <c r="BH24" s="291"/>
      <c r="BI24" s="290"/>
      <c r="BJ24" s="291"/>
      <c r="BK24" s="292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0"/>
      <c r="CI24" s="91"/>
      <c r="CJ24" s="320"/>
      <c r="CK24" s="294"/>
      <c r="CL24" s="294"/>
      <c r="CM24" s="321"/>
      <c r="CN24" s="322"/>
      <c r="CO24" s="8">
        <f t="shared" si="22"/>
        <v>0</v>
      </c>
      <c r="CP24" s="8">
        <f t="shared" si="23"/>
        <v>0</v>
      </c>
      <c r="CQ24" s="338">
        <v>247.40625</v>
      </c>
      <c r="CR24" s="338"/>
      <c r="CS24" s="338"/>
      <c r="CT24" s="348"/>
      <c r="CU24" s="339">
        <v>18.556701030927837</v>
      </c>
      <c r="CV24" s="196"/>
      <c r="CW24" s="340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3">
        <v>26.91</v>
      </c>
      <c r="DL24" s="323">
        <v>8.9700000000000006</v>
      </c>
      <c r="DM24" s="321">
        <f t="shared" si="28"/>
        <v>26.907216494845365</v>
      </c>
      <c r="DN24" s="321">
        <f t="shared" si="29"/>
        <v>8.9690721649484537</v>
      </c>
      <c r="DO24" s="323">
        <v>26.1</v>
      </c>
      <c r="DP24" s="323">
        <v>8.6999999999999993</v>
      </c>
      <c r="DQ24" s="324">
        <v>15</v>
      </c>
      <c r="DR24" s="324">
        <v>5</v>
      </c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5">
        <v>32.99</v>
      </c>
      <c r="EH24" s="326">
        <v>8.2475000000000005</v>
      </c>
      <c r="EI24" s="94">
        <v>78.08</v>
      </c>
      <c r="EJ24" s="94">
        <v>19.52</v>
      </c>
      <c r="EK24" s="321">
        <v>27.07</v>
      </c>
      <c r="EL24" s="327">
        <v>6.7675000000000001</v>
      </c>
      <c r="EM24" s="328"/>
      <c r="EN24" s="328"/>
      <c r="EO24" s="328"/>
      <c r="EP24" s="328"/>
      <c r="EQ24" s="8">
        <f t="shared" si="31"/>
        <v>138.13999999999999</v>
      </c>
      <c r="ER24" s="8">
        <f t="shared" si="32"/>
        <v>34.534999999999997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3">
        <v>29</v>
      </c>
      <c r="FB24" s="329"/>
      <c r="FC24" s="114">
        <v>30</v>
      </c>
      <c r="FD24" s="322"/>
      <c r="FE24" s="8"/>
      <c r="FF24" s="8"/>
      <c r="FG24" s="300"/>
      <c r="FH24" s="301"/>
      <c r="FI24" s="8"/>
      <c r="FJ24" s="8"/>
      <c r="FK24" s="8"/>
      <c r="FL24" s="8"/>
      <c r="FM24" s="322"/>
      <c r="FN24" s="322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292">
        <v>6</v>
      </c>
      <c r="GL24" s="292">
        <v>0</v>
      </c>
      <c r="GM24" s="304"/>
      <c r="GN24" s="305"/>
      <c r="GO24" s="294">
        <v>6</v>
      </c>
      <c r="GP24" s="306">
        <v>0</v>
      </c>
      <c r="GQ24" s="306"/>
      <c r="GR24" s="306"/>
      <c r="GS24" s="305"/>
      <c r="GT24" s="305"/>
      <c r="GU24" s="305">
        <v>6</v>
      </c>
      <c r="GV24" s="305">
        <v>0</v>
      </c>
      <c r="GW24" s="305">
        <v>2</v>
      </c>
      <c r="GX24" s="305">
        <v>0</v>
      </c>
      <c r="GY24" s="305">
        <v>2.4</v>
      </c>
      <c r="GZ24" s="305">
        <v>0</v>
      </c>
      <c r="HA24" s="8">
        <f t="shared" si="39"/>
        <v>22.4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2"/>
      <c r="HS24" s="91"/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2.2000000000000002</v>
      </c>
      <c r="HZ24" s="330">
        <v>0.55000000000000004</v>
      </c>
      <c r="IA24" s="307"/>
      <c r="IB24" s="299"/>
      <c r="IC24" s="332">
        <v>12</v>
      </c>
      <c r="ID24" s="130">
        <v>3</v>
      </c>
      <c r="IE24" s="308"/>
      <c r="IF24" s="308"/>
      <c r="IG24" s="8">
        <f t="shared" si="84"/>
        <v>14.2</v>
      </c>
      <c r="IH24" s="8">
        <f t="shared" si="45"/>
        <v>3.55</v>
      </c>
      <c r="II24" s="8"/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2"/>
      <c r="JD24" s="282"/>
      <c r="JE24" s="8">
        <f t="shared" si="46"/>
        <v>10.31</v>
      </c>
      <c r="JF24" s="8">
        <f t="shared" si="47"/>
        <v>0</v>
      </c>
      <c r="JG24" s="330">
        <v>6.5372000000000003</v>
      </c>
      <c r="JH24" s="330">
        <v>1</v>
      </c>
      <c r="JI24" s="330">
        <v>6.5373000000000001</v>
      </c>
      <c r="JJ24" s="330">
        <v>1</v>
      </c>
      <c r="JK24" s="330"/>
      <c r="JL24" s="330"/>
      <c r="JM24" s="91">
        <v>51.55</v>
      </c>
      <c r="JN24" s="330">
        <v>11</v>
      </c>
      <c r="JO24" s="91">
        <v>26.8</v>
      </c>
      <c r="JP24" s="330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2"/>
      <c r="JZ24" s="282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2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30">
        <v>0</v>
      </c>
      <c r="LK24" s="79">
        <v>24.02</v>
      </c>
      <c r="LL24" s="350">
        <v>0</v>
      </c>
      <c r="LM24" s="79">
        <v>6.5750000000000002</v>
      </c>
      <c r="LN24" s="334">
        <v>0</v>
      </c>
      <c r="LO24" s="75"/>
      <c r="LP24" s="344"/>
      <c r="LQ24" s="317"/>
      <c r="LR24" s="317"/>
      <c r="LS24" s="4">
        <f t="shared" si="59"/>
        <v>54.795000000000002</v>
      </c>
      <c r="LT24" s="4">
        <f t="shared" si="60"/>
        <v>0</v>
      </c>
      <c r="LU24" s="318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1">
        <v>25.75</v>
      </c>
      <c r="MD24" s="319"/>
      <c r="ME24" s="75">
        <v>18.54</v>
      </c>
      <c r="MF24" s="4"/>
      <c r="MG24" s="9"/>
      <c r="MH24" s="4"/>
      <c r="MI24" s="4">
        <f t="shared" si="63"/>
        <v>44.29</v>
      </c>
      <c r="MJ24" s="4">
        <f t="shared" si="64"/>
        <v>0</v>
      </c>
      <c r="MK24" s="335">
        <v>0</v>
      </c>
      <c r="ML24" s="92"/>
      <c r="MM24" s="114">
        <v>0</v>
      </c>
      <c r="MN24" s="336"/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37">
        <v>0.9</v>
      </c>
      <c r="NA24" s="4">
        <f t="shared" si="71"/>
        <v>6.56</v>
      </c>
      <c r="NB24" s="4">
        <f t="shared" si="72"/>
        <v>0.9</v>
      </c>
      <c r="NC24" s="296"/>
      <c r="ND24" s="296"/>
      <c r="NE24" s="296">
        <f t="shared" si="73"/>
        <v>0</v>
      </c>
      <c r="NF24" s="296">
        <f t="shared" si="74"/>
        <v>0</v>
      </c>
      <c r="NG24" s="296"/>
      <c r="NH24" s="296"/>
      <c r="NI24" s="296">
        <f t="shared" si="75"/>
        <v>0</v>
      </c>
      <c r="NJ24" s="296">
        <f t="shared" si="76"/>
        <v>0</v>
      </c>
      <c r="NK24" s="292"/>
      <c r="NL24" s="296"/>
      <c r="NM24" s="296">
        <f t="shared" si="77"/>
        <v>0</v>
      </c>
      <c r="NN24" s="296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3">
        <v>0</v>
      </c>
      <c r="NV24" s="343"/>
      <c r="NW24" s="343">
        <v>0</v>
      </c>
      <c r="NX24" s="343"/>
      <c r="NY24" s="4">
        <f t="shared" si="79"/>
        <v>0</v>
      </c>
      <c r="NZ24" s="4">
        <f t="shared" si="12"/>
        <v>0</v>
      </c>
      <c r="OA24" s="74">
        <v>0</v>
      </c>
      <c r="OB24" s="74"/>
      <c r="OC24" s="349">
        <v>0</v>
      </c>
      <c r="OD24" s="74"/>
      <c r="OE24" s="349">
        <v>0</v>
      </c>
      <c r="OF24" s="74"/>
      <c r="OG24" s="74">
        <v>0</v>
      </c>
      <c r="OH24" s="74"/>
      <c r="OI24" s="4">
        <f t="shared" si="80"/>
        <v>0</v>
      </c>
      <c r="OJ24" s="4">
        <f t="shared" si="81"/>
        <v>0</v>
      </c>
      <c r="OK24" s="196">
        <v>0</v>
      </c>
      <c r="OL24" s="296"/>
      <c r="OM24" s="342">
        <v>0</v>
      </c>
      <c r="ON24" s="296"/>
      <c r="OO24" s="196"/>
      <c r="OP24" s="296"/>
      <c r="OQ24" s="296">
        <f t="shared" si="82"/>
        <v>0</v>
      </c>
      <c r="OR24" s="296">
        <f t="shared" si="83"/>
        <v>0</v>
      </c>
      <c r="OS24" s="296"/>
      <c r="OT24" s="296"/>
      <c r="OU24" s="296">
        <f t="shared" si="13"/>
        <v>0</v>
      </c>
      <c r="OV24" s="296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22"/>
      <c r="R25" s="78"/>
      <c r="S25" s="321"/>
      <c r="T25" s="321"/>
      <c r="U25" s="78"/>
      <c r="V25" s="78"/>
      <c r="W25" s="78">
        <f t="shared" si="15"/>
        <v>39.96</v>
      </c>
      <c r="X25" s="78">
        <f t="shared" si="16"/>
        <v>39.96</v>
      </c>
      <c r="Y25" s="78">
        <v>5</v>
      </c>
      <c r="Z25" s="78">
        <v>2.2222222222222223</v>
      </c>
      <c r="AA25" s="75"/>
      <c r="AB25" s="71"/>
      <c r="AC25" s="8">
        <f t="shared" si="17"/>
        <v>5</v>
      </c>
      <c r="AD25" s="8">
        <f t="shared" si="18"/>
        <v>2.2222222222222223</v>
      </c>
      <c r="AE25" s="71"/>
      <c r="AF25" s="71"/>
      <c r="AG25" s="71"/>
      <c r="AH25" s="71"/>
      <c r="AI25" s="122"/>
      <c r="AJ25" s="122"/>
      <c r="AK25" s="351"/>
      <c r="AL25" s="352"/>
      <c r="AM25" s="288"/>
      <c r="AN25" s="288"/>
      <c r="AO25" s="289"/>
      <c r="AP25" s="289"/>
      <c r="AQ25" s="289"/>
      <c r="AR25" s="289"/>
      <c r="AS25" s="289"/>
      <c r="AT25" s="289"/>
      <c r="AU25" s="4">
        <f t="shared" si="19"/>
        <v>0</v>
      </c>
      <c r="AV25" s="4">
        <f t="shared" si="2"/>
        <v>0</v>
      </c>
      <c r="AW25" s="78"/>
      <c r="AX25" s="78"/>
      <c r="AY25" s="310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0"/>
      <c r="BH25" s="291"/>
      <c r="BI25" s="290"/>
      <c r="BJ25" s="291"/>
      <c r="BK25" s="292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0"/>
      <c r="CI25" s="91"/>
      <c r="CJ25" s="320"/>
      <c r="CK25" s="294"/>
      <c r="CL25" s="294"/>
      <c r="CM25" s="321"/>
      <c r="CN25" s="322"/>
      <c r="CO25" s="8">
        <f t="shared" si="22"/>
        <v>0</v>
      </c>
      <c r="CP25" s="8">
        <f t="shared" si="23"/>
        <v>0</v>
      </c>
      <c r="CQ25" s="338">
        <v>247.40625</v>
      </c>
      <c r="CR25" s="338"/>
      <c r="CS25" s="338"/>
      <c r="CT25" s="348"/>
      <c r="CU25" s="339">
        <v>18.556701030927837</v>
      </c>
      <c r="CV25" s="196"/>
      <c r="CW25" s="340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3">
        <v>26.91</v>
      </c>
      <c r="DL25" s="323">
        <v>8.9700000000000006</v>
      </c>
      <c r="DM25" s="321">
        <f t="shared" si="28"/>
        <v>26.907216494845365</v>
      </c>
      <c r="DN25" s="321">
        <f t="shared" si="29"/>
        <v>8.9690721649484537</v>
      </c>
      <c r="DO25" s="323">
        <v>26.1</v>
      </c>
      <c r="DP25" s="323">
        <v>8.6999999999999993</v>
      </c>
      <c r="DQ25" s="324">
        <v>15</v>
      </c>
      <c r="DR25" s="324">
        <v>5</v>
      </c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5">
        <v>32.99</v>
      </c>
      <c r="EH25" s="326">
        <v>8.2475000000000005</v>
      </c>
      <c r="EI25" s="94">
        <v>78.08</v>
      </c>
      <c r="EJ25" s="94">
        <v>19.52</v>
      </c>
      <c r="EK25" s="321">
        <v>27.07</v>
      </c>
      <c r="EL25" s="327">
        <v>6.7675000000000001</v>
      </c>
      <c r="EM25" s="328"/>
      <c r="EN25" s="328"/>
      <c r="EO25" s="328"/>
      <c r="EP25" s="328"/>
      <c r="EQ25" s="8">
        <f t="shared" si="31"/>
        <v>138.13999999999999</v>
      </c>
      <c r="ER25" s="8">
        <f t="shared" si="32"/>
        <v>34.534999999999997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3">
        <v>29</v>
      </c>
      <c r="FB25" s="329"/>
      <c r="FC25" s="114">
        <v>30</v>
      </c>
      <c r="FD25" s="322"/>
      <c r="FE25" s="8"/>
      <c r="FF25" s="8"/>
      <c r="FG25" s="300"/>
      <c r="FH25" s="301"/>
      <c r="FI25" s="8"/>
      <c r="FJ25" s="8"/>
      <c r="FK25" s="8"/>
      <c r="FL25" s="8"/>
      <c r="FM25" s="322"/>
      <c r="FN25" s="322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292">
        <v>6</v>
      </c>
      <c r="GL25" s="292">
        <v>0</v>
      </c>
      <c r="GM25" s="304"/>
      <c r="GN25" s="305"/>
      <c r="GO25" s="294">
        <v>6</v>
      </c>
      <c r="GP25" s="306">
        <v>0</v>
      </c>
      <c r="GQ25" s="306"/>
      <c r="GR25" s="306"/>
      <c r="GS25" s="305"/>
      <c r="GT25" s="305"/>
      <c r="GU25" s="305">
        <v>6</v>
      </c>
      <c r="GV25" s="305">
        <v>0</v>
      </c>
      <c r="GW25" s="305">
        <v>2</v>
      </c>
      <c r="GX25" s="305">
        <v>0</v>
      </c>
      <c r="GY25" s="305">
        <v>2.4</v>
      </c>
      <c r="GZ25" s="305">
        <v>0</v>
      </c>
      <c r="HA25" s="8">
        <f t="shared" si="39"/>
        <v>22.4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2"/>
      <c r="HS25" s="91"/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2.2000000000000002</v>
      </c>
      <c r="HZ25" s="330">
        <v>0.55000000000000004</v>
      </c>
      <c r="IA25" s="307"/>
      <c r="IB25" s="299"/>
      <c r="IC25" s="332">
        <v>12</v>
      </c>
      <c r="ID25" s="130">
        <v>3</v>
      </c>
      <c r="IE25" s="308"/>
      <c r="IF25" s="308"/>
      <c r="IG25" s="8">
        <f t="shared" si="84"/>
        <v>14.2</v>
      </c>
      <c r="IH25" s="8">
        <f t="shared" si="45"/>
        <v>3.55</v>
      </c>
      <c r="II25" s="8"/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2"/>
      <c r="JD25" s="282"/>
      <c r="JE25" s="8">
        <f t="shared" si="46"/>
        <v>10.31</v>
      </c>
      <c r="JF25" s="8">
        <f t="shared" si="47"/>
        <v>0</v>
      </c>
      <c r="JG25" s="330">
        <v>6.5372000000000003</v>
      </c>
      <c r="JH25" s="330">
        <v>1</v>
      </c>
      <c r="JI25" s="330">
        <v>6.5373000000000001</v>
      </c>
      <c r="JJ25" s="330">
        <v>1</v>
      </c>
      <c r="JK25" s="330"/>
      <c r="JL25" s="330"/>
      <c r="JM25" s="91">
        <v>51.55</v>
      </c>
      <c r="JN25" s="330">
        <v>11</v>
      </c>
      <c r="JO25" s="91">
        <v>26.8</v>
      </c>
      <c r="JP25" s="330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2"/>
      <c r="JZ25" s="282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2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30">
        <v>0</v>
      </c>
      <c r="LK25" s="79">
        <v>24.02</v>
      </c>
      <c r="LL25" s="350">
        <v>0</v>
      </c>
      <c r="LM25" s="79">
        <v>6.5750000000000002</v>
      </c>
      <c r="LN25" s="334">
        <v>0</v>
      </c>
      <c r="LO25" s="75"/>
      <c r="LP25" s="344"/>
      <c r="LQ25" s="317"/>
      <c r="LR25" s="317"/>
      <c r="LS25" s="4">
        <f t="shared" si="59"/>
        <v>54.795000000000002</v>
      </c>
      <c r="LT25" s="4">
        <f t="shared" si="60"/>
        <v>0</v>
      </c>
      <c r="LU25" s="318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1">
        <v>25.75</v>
      </c>
      <c r="MD25" s="319"/>
      <c r="ME25" s="75">
        <v>18.54</v>
      </c>
      <c r="MF25" s="4"/>
      <c r="MG25" s="9"/>
      <c r="MH25" s="4"/>
      <c r="MI25" s="4">
        <f t="shared" si="63"/>
        <v>44.29</v>
      </c>
      <c r="MJ25" s="4">
        <f t="shared" si="64"/>
        <v>0</v>
      </c>
      <c r="MK25" s="335">
        <v>0</v>
      </c>
      <c r="ML25" s="92"/>
      <c r="MM25" s="114">
        <v>0</v>
      </c>
      <c r="MN25" s="336"/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37">
        <v>0.9</v>
      </c>
      <c r="NA25" s="4">
        <f t="shared" si="71"/>
        <v>6.56</v>
      </c>
      <c r="NB25" s="4">
        <f t="shared" si="72"/>
        <v>0.9</v>
      </c>
      <c r="NC25" s="296"/>
      <c r="ND25" s="296"/>
      <c r="NE25" s="296">
        <f t="shared" si="73"/>
        <v>0</v>
      </c>
      <c r="NF25" s="296">
        <f t="shared" si="74"/>
        <v>0</v>
      </c>
      <c r="NG25" s="296"/>
      <c r="NH25" s="296"/>
      <c r="NI25" s="296">
        <f t="shared" si="75"/>
        <v>0</v>
      </c>
      <c r="NJ25" s="296">
        <f t="shared" si="76"/>
        <v>0</v>
      </c>
      <c r="NK25" s="292"/>
      <c r="NL25" s="296"/>
      <c r="NM25" s="296">
        <f t="shared" si="77"/>
        <v>0</v>
      </c>
      <c r="NN25" s="296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3">
        <v>0</v>
      </c>
      <c r="NV25" s="343"/>
      <c r="NW25" s="343">
        <v>0</v>
      </c>
      <c r="NX25" s="343"/>
      <c r="NY25" s="4">
        <f t="shared" si="79"/>
        <v>0</v>
      </c>
      <c r="NZ25" s="4">
        <f t="shared" si="12"/>
        <v>0</v>
      </c>
      <c r="OA25" s="74">
        <v>0</v>
      </c>
      <c r="OB25" s="74"/>
      <c r="OC25" s="349">
        <v>0</v>
      </c>
      <c r="OD25" s="74"/>
      <c r="OE25" s="349">
        <v>0</v>
      </c>
      <c r="OF25" s="74"/>
      <c r="OG25" s="74">
        <v>0</v>
      </c>
      <c r="OH25" s="74"/>
      <c r="OI25" s="4">
        <f t="shared" si="80"/>
        <v>0</v>
      </c>
      <c r="OJ25" s="4">
        <f t="shared" si="81"/>
        <v>0</v>
      </c>
      <c r="OK25" s="196">
        <v>0</v>
      </c>
      <c r="OL25" s="296"/>
      <c r="OM25" s="342">
        <v>0</v>
      </c>
      <c r="ON25" s="296"/>
      <c r="OO25" s="196"/>
      <c r="OP25" s="296"/>
      <c r="OQ25" s="296">
        <f t="shared" si="82"/>
        <v>0</v>
      </c>
      <c r="OR25" s="296">
        <f t="shared" si="83"/>
        <v>0</v>
      </c>
      <c r="OS25" s="296"/>
      <c r="OT25" s="296"/>
      <c r="OU25" s="296">
        <f t="shared" si="13"/>
        <v>0</v>
      </c>
      <c r="OV25" s="296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22"/>
      <c r="R26" s="78"/>
      <c r="S26" s="321"/>
      <c r="T26" s="321"/>
      <c r="U26" s="78"/>
      <c r="V26" s="78"/>
      <c r="W26" s="78">
        <f t="shared" si="15"/>
        <v>39.96</v>
      </c>
      <c r="X26" s="78">
        <f t="shared" si="16"/>
        <v>39.96</v>
      </c>
      <c r="Y26" s="78">
        <v>5</v>
      </c>
      <c r="Z26" s="78">
        <v>2.2222222222222223</v>
      </c>
      <c r="AA26" s="75"/>
      <c r="AB26" s="71"/>
      <c r="AC26" s="8">
        <f t="shared" si="17"/>
        <v>5</v>
      </c>
      <c r="AD26" s="8">
        <f t="shared" si="18"/>
        <v>2.2222222222222223</v>
      </c>
      <c r="AE26" s="71"/>
      <c r="AF26" s="71"/>
      <c r="AG26" s="71"/>
      <c r="AH26" s="71"/>
      <c r="AI26" s="122"/>
      <c r="AJ26" s="122"/>
      <c r="AK26" s="351"/>
      <c r="AL26" s="352"/>
      <c r="AM26" s="288"/>
      <c r="AN26" s="288"/>
      <c r="AO26" s="289"/>
      <c r="AP26" s="289"/>
      <c r="AQ26" s="289"/>
      <c r="AR26" s="289"/>
      <c r="AS26" s="289"/>
      <c r="AT26" s="289"/>
      <c r="AU26" s="4">
        <f t="shared" si="19"/>
        <v>0</v>
      </c>
      <c r="AV26" s="4">
        <f t="shared" si="2"/>
        <v>0</v>
      </c>
      <c r="AW26" s="78"/>
      <c r="AX26" s="78"/>
      <c r="AY26" s="310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0"/>
      <c r="BH26" s="291"/>
      <c r="BI26" s="290"/>
      <c r="BJ26" s="291"/>
      <c r="BK26" s="292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0"/>
      <c r="CI26" s="91"/>
      <c r="CJ26" s="320"/>
      <c r="CK26" s="294"/>
      <c r="CL26" s="294"/>
      <c r="CM26" s="321"/>
      <c r="CN26" s="322"/>
      <c r="CO26" s="8">
        <f t="shared" si="22"/>
        <v>0</v>
      </c>
      <c r="CP26" s="8">
        <f t="shared" si="23"/>
        <v>0</v>
      </c>
      <c r="CQ26" s="338">
        <v>247.40625</v>
      </c>
      <c r="CR26" s="338"/>
      <c r="CS26" s="338"/>
      <c r="CT26" s="348"/>
      <c r="CU26" s="339">
        <v>18.556701030927837</v>
      </c>
      <c r="CV26" s="196"/>
      <c r="CW26" s="340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3">
        <v>26.91</v>
      </c>
      <c r="DL26" s="323">
        <v>8.9700000000000006</v>
      </c>
      <c r="DM26" s="321">
        <f t="shared" si="28"/>
        <v>26.907216494845365</v>
      </c>
      <c r="DN26" s="321">
        <f t="shared" si="29"/>
        <v>8.9690721649484537</v>
      </c>
      <c r="DO26" s="323">
        <v>26.1</v>
      </c>
      <c r="DP26" s="323">
        <v>8.6999999999999993</v>
      </c>
      <c r="DQ26" s="324">
        <v>15</v>
      </c>
      <c r="DR26" s="324">
        <v>5</v>
      </c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5">
        <v>32.99</v>
      </c>
      <c r="EH26" s="326">
        <v>8.2475000000000005</v>
      </c>
      <c r="EI26" s="94">
        <v>78.08</v>
      </c>
      <c r="EJ26" s="94">
        <v>19.52</v>
      </c>
      <c r="EK26" s="321">
        <v>27.07</v>
      </c>
      <c r="EL26" s="327">
        <v>6.7675000000000001</v>
      </c>
      <c r="EM26" s="328"/>
      <c r="EN26" s="328"/>
      <c r="EO26" s="328"/>
      <c r="EP26" s="328"/>
      <c r="EQ26" s="8">
        <f t="shared" si="31"/>
        <v>138.13999999999999</v>
      </c>
      <c r="ER26" s="8">
        <f t="shared" si="32"/>
        <v>34.534999999999997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3">
        <v>29</v>
      </c>
      <c r="FB26" s="329"/>
      <c r="FC26" s="114">
        <v>30</v>
      </c>
      <c r="FD26" s="322"/>
      <c r="FE26" s="8"/>
      <c r="FF26" s="8"/>
      <c r="FG26" s="300"/>
      <c r="FH26" s="301"/>
      <c r="FI26" s="8"/>
      <c r="FJ26" s="8"/>
      <c r="FK26" s="8"/>
      <c r="FL26" s="8"/>
      <c r="FM26" s="322"/>
      <c r="FN26" s="322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292">
        <v>6</v>
      </c>
      <c r="GL26" s="292">
        <v>0</v>
      </c>
      <c r="GM26" s="304"/>
      <c r="GN26" s="305"/>
      <c r="GO26" s="294">
        <v>6</v>
      </c>
      <c r="GP26" s="306">
        <v>0</v>
      </c>
      <c r="GQ26" s="306"/>
      <c r="GR26" s="306"/>
      <c r="GS26" s="305"/>
      <c r="GT26" s="305"/>
      <c r="GU26" s="305">
        <v>6</v>
      </c>
      <c r="GV26" s="305">
        <v>0</v>
      </c>
      <c r="GW26" s="305">
        <v>2</v>
      </c>
      <c r="GX26" s="305">
        <v>0</v>
      </c>
      <c r="GY26" s="305">
        <v>2.4</v>
      </c>
      <c r="GZ26" s="305">
        <v>0</v>
      </c>
      <c r="HA26" s="8">
        <f t="shared" si="39"/>
        <v>22.4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2"/>
      <c r="HS26" s="91"/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2.2000000000000002</v>
      </c>
      <c r="HZ26" s="330">
        <v>0.55000000000000004</v>
      </c>
      <c r="IA26" s="307"/>
      <c r="IB26" s="299"/>
      <c r="IC26" s="332">
        <v>12</v>
      </c>
      <c r="ID26" s="130">
        <v>3</v>
      </c>
      <c r="IE26" s="308"/>
      <c r="IF26" s="308"/>
      <c r="IG26" s="8">
        <f t="shared" si="84"/>
        <v>14.2</v>
      </c>
      <c r="IH26" s="8">
        <f t="shared" si="45"/>
        <v>3.55</v>
      </c>
      <c r="II26" s="8"/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2"/>
      <c r="JD26" s="282"/>
      <c r="JE26" s="8">
        <f t="shared" si="46"/>
        <v>10.31</v>
      </c>
      <c r="JF26" s="8">
        <f t="shared" si="47"/>
        <v>0</v>
      </c>
      <c r="JG26" s="330">
        <v>6.5372000000000003</v>
      </c>
      <c r="JH26" s="330">
        <v>1</v>
      </c>
      <c r="JI26" s="330">
        <v>6.5373000000000001</v>
      </c>
      <c r="JJ26" s="330">
        <v>1</v>
      </c>
      <c r="JK26" s="330"/>
      <c r="JL26" s="330"/>
      <c r="JM26" s="91">
        <v>51.55</v>
      </c>
      <c r="JN26" s="330">
        <v>11</v>
      </c>
      <c r="JO26" s="91">
        <v>26.8</v>
      </c>
      <c r="JP26" s="330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2"/>
      <c r="JZ26" s="282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2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30">
        <v>0</v>
      </c>
      <c r="LK26" s="79">
        <v>24.02</v>
      </c>
      <c r="LL26" s="350">
        <v>0</v>
      </c>
      <c r="LM26" s="79">
        <v>6.5750000000000002</v>
      </c>
      <c r="LN26" s="334">
        <v>0</v>
      </c>
      <c r="LO26" s="75"/>
      <c r="LP26" s="344"/>
      <c r="LQ26" s="317"/>
      <c r="LR26" s="317"/>
      <c r="LS26" s="4">
        <f t="shared" si="59"/>
        <v>54.795000000000002</v>
      </c>
      <c r="LT26" s="4">
        <f t="shared" si="60"/>
        <v>0</v>
      </c>
      <c r="LU26" s="318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1">
        <v>25.75</v>
      </c>
      <c r="MD26" s="319"/>
      <c r="ME26" s="75">
        <v>18.54</v>
      </c>
      <c r="MF26" s="4"/>
      <c r="MG26" s="9"/>
      <c r="MH26" s="4"/>
      <c r="MI26" s="4">
        <f t="shared" si="63"/>
        <v>44.29</v>
      </c>
      <c r="MJ26" s="4">
        <f t="shared" si="64"/>
        <v>0</v>
      </c>
      <c r="MK26" s="335">
        <v>0</v>
      </c>
      <c r="ML26" s="92"/>
      <c r="MM26" s="114">
        <v>0</v>
      </c>
      <c r="MN26" s="336"/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37">
        <v>0.9</v>
      </c>
      <c r="NA26" s="4">
        <f t="shared" si="71"/>
        <v>6.56</v>
      </c>
      <c r="NB26" s="4">
        <f t="shared" si="72"/>
        <v>0.9</v>
      </c>
      <c r="NC26" s="296"/>
      <c r="ND26" s="296"/>
      <c r="NE26" s="296">
        <f t="shared" si="73"/>
        <v>0</v>
      </c>
      <c r="NF26" s="296">
        <f t="shared" si="74"/>
        <v>0</v>
      </c>
      <c r="NG26" s="296"/>
      <c r="NH26" s="296"/>
      <c r="NI26" s="296">
        <f t="shared" si="75"/>
        <v>0</v>
      </c>
      <c r="NJ26" s="296">
        <f t="shared" si="76"/>
        <v>0</v>
      </c>
      <c r="NK26" s="292"/>
      <c r="NL26" s="296"/>
      <c r="NM26" s="296">
        <f t="shared" si="77"/>
        <v>0</v>
      </c>
      <c r="NN26" s="296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3">
        <v>0</v>
      </c>
      <c r="NV26" s="343"/>
      <c r="NW26" s="343">
        <v>0</v>
      </c>
      <c r="NX26" s="343"/>
      <c r="NY26" s="4">
        <f t="shared" si="79"/>
        <v>0</v>
      </c>
      <c r="NZ26" s="4">
        <f t="shared" si="12"/>
        <v>0</v>
      </c>
      <c r="OA26" s="74">
        <v>0</v>
      </c>
      <c r="OB26" s="74"/>
      <c r="OC26" s="349">
        <v>0</v>
      </c>
      <c r="OD26" s="74"/>
      <c r="OE26" s="349">
        <v>0</v>
      </c>
      <c r="OF26" s="74"/>
      <c r="OG26" s="74">
        <v>0</v>
      </c>
      <c r="OH26" s="74"/>
      <c r="OI26" s="4">
        <f t="shared" si="80"/>
        <v>0</v>
      </c>
      <c r="OJ26" s="4">
        <f t="shared" si="81"/>
        <v>0</v>
      </c>
      <c r="OK26" s="196">
        <v>0</v>
      </c>
      <c r="OL26" s="296"/>
      <c r="OM26" s="342">
        <v>0</v>
      </c>
      <c r="ON26" s="296"/>
      <c r="OO26" s="196"/>
      <c r="OP26" s="296"/>
      <c r="OQ26" s="296">
        <f t="shared" si="82"/>
        <v>0</v>
      </c>
      <c r="OR26" s="296">
        <f t="shared" si="83"/>
        <v>0</v>
      </c>
      <c r="OS26" s="296"/>
      <c r="OT26" s="296"/>
      <c r="OU26" s="296">
        <f t="shared" si="13"/>
        <v>0</v>
      </c>
      <c r="OV26" s="296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22"/>
      <c r="R27" s="78"/>
      <c r="S27" s="321"/>
      <c r="T27" s="321"/>
      <c r="U27" s="78"/>
      <c r="V27" s="78"/>
      <c r="W27" s="78">
        <f t="shared" si="15"/>
        <v>39.96</v>
      </c>
      <c r="X27" s="78">
        <f t="shared" si="16"/>
        <v>39.96</v>
      </c>
      <c r="Y27" s="78">
        <v>5</v>
      </c>
      <c r="Z27" s="78">
        <v>2.2222222222222223</v>
      </c>
      <c r="AA27" s="75"/>
      <c r="AB27" s="71"/>
      <c r="AC27" s="8">
        <f t="shared" si="17"/>
        <v>5</v>
      </c>
      <c r="AD27" s="8">
        <f t="shared" si="18"/>
        <v>2.2222222222222223</v>
      </c>
      <c r="AE27" s="71"/>
      <c r="AF27" s="71"/>
      <c r="AG27" s="71"/>
      <c r="AH27" s="71"/>
      <c r="AI27" s="122"/>
      <c r="AJ27" s="122"/>
      <c r="AK27" s="351"/>
      <c r="AL27" s="352"/>
      <c r="AM27" s="288"/>
      <c r="AN27" s="288"/>
      <c r="AO27" s="289"/>
      <c r="AP27" s="289"/>
      <c r="AQ27" s="289"/>
      <c r="AR27" s="289"/>
      <c r="AS27" s="289"/>
      <c r="AT27" s="289"/>
      <c r="AU27" s="4">
        <f t="shared" si="19"/>
        <v>0</v>
      </c>
      <c r="AV27" s="4">
        <f t="shared" si="2"/>
        <v>0</v>
      </c>
      <c r="AW27" s="78"/>
      <c r="AX27" s="78"/>
      <c r="AY27" s="310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0"/>
      <c r="BH27" s="291"/>
      <c r="BI27" s="290"/>
      <c r="BJ27" s="291"/>
      <c r="BK27" s="292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0"/>
      <c r="CI27" s="91"/>
      <c r="CJ27" s="320"/>
      <c r="CK27" s="294"/>
      <c r="CL27" s="294"/>
      <c r="CM27" s="321"/>
      <c r="CN27" s="322"/>
      <c r="CO27" s="8">
        <f t="shared" si="22"/>
        <v>0</v>
      </c>
      <c r="CP27" s="8">
        <f t="shared" si="23"/>
        <v>0</v>
      </c>
      <c r="CQ27" s="338">
        <v>247.40625</v>
      </c>
      <c r="CR27" s="338"/>
      <c r="CS27" s="338"/>
      <c r="CT27" s="348"/>
      <c r="CU27" s="339">
        <v>18.556701030927837</v>
      </c>
      <c r="CV27" s="196"/>
      <c r="CW27" s="340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3">
        <v>26.91</v>
      </c>
      <c r="DL27" s="323">
        <v>8.9700000000000006</v>
      </c>
      <c r="DM27" s="321">
        <f t="shared" si="28"/>
        <v>26.907216494845365</v>
      </c>
      <c r="DN27" s="321">
        <f t="shared" si="29"/>
        <v>8.9690721649484537</v>
      </c>
      <c r="DO27" s="323">
        <v>26.1</v>
      </c>
      <c r="DP27" s="323">
        <v>8.6999999999999993</v>
      </c>
      <c r="DQ27" s="324">
        <v>15</v>
      </c>
      <c r="DR27" s="324">
        <v>5</v>
      </c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5">
        <v>32.99</v>
      </c>
      <c r="EH27" s="326">
        <v>8.2475000000000005</v>
      </c>
      <c r="EI27" s="94">
        <v>78.08</v>
      </c>
      <c r="EJ27" s="94">
        <v>19.52</v>
      </c>
      <c r="EK27" s="321">
        <v>27.07</v>
      </c>
      <c r="EL27" s="327">
        <v>6.7675000000000001</v>
      </c>
      <c r="EM27" s="328"/>
      <c r="EN27" s="328"/>
      <c r="EO27" s="328"/>
      <c r="EP27" s="328"/>
      <c r="EQ27" s="8">
        <f t="shared" si="31"/>
        <v>138.13999999999999</v>
      </c>
      <c r="ER27" s="8">
        <f t="shared" si="32"/>
        <v>34.534999999999997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3">
        <v>29</v>
      </c>
      <c r="FB27" s="329"/>
      <c r="FC27" s="114">
        <v>30</v>
      </c>
      <c r="FD27" s="322"/>
      <c r="FE27" s="8"/>
      <c r="FF27" s="8"/>
      <c r="FG27" s="300"/>
      <c r="FH27" s="301"/>
      <c r="FI27" s="8"/>
      <c r="FJ27" s="8"/>
      <c r="FK27" s="8"/>
      <c r="FL27" s="8"/>
      <c r="FM27" s="322"/>
      <c r="FN27" s="322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292">
        <v>6</v>
      </c>
      <c r="GL27" s="292">
        <v>0</v>
      </c>
      <c r="GM27" s="304"/>
      <c r="GN27" s="305"/>
      <c r="GO27" s="294">
        <v>6</v>
      </c>
      <c r="GP27" s="306">
        <v>0</v>
      </c>
      <c r="GQ27" s="306"/>
      <c r="GR27" s="306"/>
      <c r="GS27" s="305"/>
      <c r="GT27" s="305"/>
      <c r="GU27" s="305">
        <v>6</v>
      </c>
      <c r="GV27" s="305">
        <v>0</v>
      </c>
      <c r="GW27" s="305">
        <v>2</v>
      </c>
      <c r="GX27" s="305">
        <v>0</v>
      </c>
      <c r="GY27" s="305">
        <v>2.4</v>
      </c>
      <c r="GZ27" s="305">
        <v>0</v>
      </c>
      <c r="HA27" s="8">
        <f t="shared" si="39"/>
        <v>22.4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2"/>
      <c r="HS27" s="91"/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2.2000000000000002</v>
      </c>
      <c r="HZ27" s="330">
        <v>0.55000000000000004</v>
      </c>
      <c r="IA27" s="307"/>
      <c r="IB27" s="299"/>
      <c r="IC27" s="332">
        <v>12</v>
      </c>
      <c r="ID27" s="130">
        <v>3</v>
      </c>
      <c r="IE27" s="308"/>
      <c r="IF27" s="308"/>
      <c r="IG27" s="8">
        <f t="shared" si="84"/>
        <v>14.2</v>
      </c>
      <c r="IH27" s="8">
        <f t="shared" si="45"/>
        <v>3.55</v>
      </c>
      <c r="II27" s="8"/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2"/>
      <c r="JD27" s="282"/>
      <c r="JE27" s="8">
        <f t="shared" si="46"/>
        <v>10.31</v>
      </c>
      <c r="JF27" s="8">
        <f t="shared" si="47"/>
        <v>0</v>
      </c>
      <c r="JG27" s="330">
        <v>6.5372000000000003</v>
      </c>
      <c r="JH27" s="330">
        <v>1</v>
      </c>
      <c r="JI27" s="330">
        <v>6.5373000000000001</v>
      </c>
      <c r="JJ27" s="330">
        <v>1</v>
      </c>
      <c r="JK27" s="330"/>
      <c r="JL27" s="330"/>
      <c r="JM27" s="91">
        <v>51.55</v>
      </c>
      <c r="JN27" s="330">
        <v>11</v>
      </c>
      <c r="JO27" s="91">
        <v>26.8</v>
      </c>
      <c r="JP27" s="330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2"/>
      <c r="JZ27" s="282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1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30">
        <v>0</v>
      </c>
      <c r="LK27" s="79">
        <v>24.02</v>
      </c>
      <c r="LL27" s="350">
        <v>0</v>
      </c>
      <c r="LM27" s="79">
        <v>6.5750000000000002</v>
      </c>
      <c r="LN27" s="334">
        <v>0</v>
      </c>
      <c r="LO27" s="75"/>
      <c r="LP27" s="344"/>
      <c r="LQ27" s="317"/>
      <c r="LR27" s="317"/>
      <c r="LS27" s="4">
        <f t="shared" si="59"/>
        <v>54.795000000000002</v>
      </c>
      <c r="LT27" s="4">
        <f t="shared" si="60"/>
        <v>0</v>
      </c>
      <c r="LU27" s="318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1">
        <v>25.75</v>
      </c>
      <c r="MD27" s="319"/>
      <c r="ME27" s="75">
        <v>18.54</v>
      </c>
      <c r="MF27" s="4"/>
      <c r="MG27" s="9"/>
      <c r="MH27" s="4"/>
      <c r="MI27" s="4">
        <f t="shared" si="63"/>
        <v>44.29</v>
      </c>
      <c r="MJ27" s="4">
        <f t="shared" si="64"/>
        <v>0</v>
      </c>
      <c r="MK27" s="335">
        <v>0</v>
      </c>
      <c r="ML27" s="92"/>
      <c r="MM27" s="114">
        <v>0</v>
      </c>
      <c r="MN27" s="336"/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37">
        <v>0.9</v>
      </c>
      <c r="NA27" s="4">
        <f t="shared" si="71"/>
        <v>6.56</v>
      </c>
      <c r="NB27" s="4">
        <f t="shared" si="72"/>
        <v>0.9</v>
      </c>
      <c r="NC27" s="296"/>
      <c r="ND27" s="296"/>
      <c r="NE27" s="296">
        <f t="shared" si="73"/>
        <v>0</v>
      </c>
      <c r="NF27" s="296">
        <f t="shared" si="74"/>
        <v>0</v>
      </c>
      <c r="NG27" s="296"/>
      <c r="NH27" s="296"/>
      <c r="NI27" s="296">
        <f t="shared" si="75"/>
        <v>0</v>
      </c>
      <c r="NJ27" s="296">
        <f t="shared" si="76"/>
        <v>0</v>
      </c>
      <c r="NK27" s="292"/>
      <c r="NL27" s="296"/>
      <c r="NM27" s="296">
        <f t="shared" si="77"/>
        <v>0</v>
      </c>
      <c r="NN27" s="296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3">
        <v>0</v>
      </c>
      <c r="NV27" s="343"/>
      <c r="NW27" s="343">
        <v>0</v>
      </c>
      <c r="NX27" s="343"/>
      <c r="NY27" s="4">
        <f t="shared" si="79"/>
        <v>0</v>
      </c>
      <c r="NZ27" s="4">
        <f t="shared" si="12"/>
        <v>0</v>
      </c>
      <c r="OA27" s="74">
        <v>0</v>
      </c>
      <c r="OB27" s="74"/>
      <c r="OC27" s="349">
        <v>0</v>
      </c>
      <c r="OD27" s="74"/>
      <c r="OE27" s="349">
        <v>0</v>
      </c>
      <c r="OF27" s="74"/>
      <c r="OG27" s="74">
        <v>0</v>
      </c>
      <c r="OH27" s="74"/>
      <c r="OI27" s="4">
        <f t="shared" si="80"/>
        <v>0</v>
      </c>
      <c r="OJ27" s="4">
        <f t="shared" si="81"/>
        <v>0</v>
      </c>
      <c r="OK27" s="196">
        <v>0</v>
      </c>
      <c r="OL27" s="296"/>
      <c r="OM27" s="342">
        <v>0</v>
      </c>
      <c r="ON27" s="296"/>
      <c r="OO27" s="196"/>
      <c r="OP27" s="296"/>
      <c r="OQ27" s="296">
        <f t="shared" si="82"/>
        <v>0</v>
      </c>
      <c r="OR27" s="296">
        <f t="shared" si="83"/>
        <v>0</v>
      </c>
      <c r="OS27" s="296"/>
      <c r="OT27" s="296"/>
      <c r="OU27" s="296">
        <f t="shared" si="13"/>
        <v>0</v>
      </c>
      <c r="OV27" s="296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22"/>
      <c r="R28" s="78"/>
      <c r="S28" s="321"/>
      <c r="T28" s="321"/>
      <c r="U28" s="78"/>
      <c r="V28" s="78"/>
      <c r="W28" s="78">
        <f t="shared" si="15"/>
        <v>39.96</v>
      </c>
      <c r="X28" s="78">
        <f t="shared" si="16"/>
        <v>39.96</v>
      </c>
      <c r="Y28" s="78">
        <v>5</v>
      </c>
      <c r="Z28" s="78">
        <v>2.2222222222222223</v>
      </c>
      <c r="AA28" s="75"/>
      <c r="AB28" s="71"/>
      <c r="AC28" s="8">
        <f t="shared" si="17"/>
        <v>5</v>
      </c>
      <c r="AD28" s="8">
        <f t="shared" si="18"/>
        <v>2.2222222222222223</v>
      </c>
      <c r="AE28" s="71"/>
      <c r="AF28" s="71"/>
      <c r="AG28" s="71"/>
      <c r="AH28" s="71"/>
      <c r="AI28" s="122"/>
      <c r="AJ28" s="122"/>
      <c r="AK28" s="351"/>
      <c r="AL28" s="352"/>
      <c r="AM28" s="288"/>
      <c r="AN28" s="288"/>
      <c r="AO28" s="289"/>
      <c r="AP28" s="289"/>
      <c r="AQ28" s="289"/>
      <c r="AR28" s="289"/>
      <c r="AS28" s="289"/>
      <c r="AT28" s="289"/>
      <c r="AU28" s="4">
        <f t="shared" si="19"/>
        <v>0</v>
      </c>
      <c r="AV28" s="4">
        <f t="shared" si="2"/>
        <v>0</v>
      </c>
      <c r="AW28" s="78"/>
      <c r="AX28" s="78"/>
      <c r="AY28" s="310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0"/>
      <c r="BH28" s="291"/>
      <c r="BI28" s="290"/>
      <c r="BJ28" s="291"/>
      <c r="BK28" s="292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0"/>
      <c r="CI28" s="91"/>
      <c r="CJ28" s="320"/>
      <c r="CK28" s="294"/>
      <c r="CL28" s="294"/>
      <c r="CM28" s="321"/>
      <c r="CN28" s="322"/>
      <c r="CO28" s="8">
        <f t="shared" si="22"/>
        <v>0</v>
      </c>
      <c r="CP28" s="8">
        <f t="shared" si="23"/>
        <v>0</v>
      </c>
      <c r="CQ28" s="338">
        <v>247.40625</v>
      </c>
      <c r="CR28" s="338"/>
      <c r="CS28" s="338"/>
      <c r="CT28" s="348"/>
      <c r="CU28" s="339">
        <v>18.556701030927837</v>
      </c>
      <c r="CV28" s="196"/>
      <c r="CW28" s="340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3">
        <v>26.91</v>
      </c>
      <c r="DL28" s="323">
        <v>8.9700000000000006</v>
      </c>
      <c r="DM28" s="321">
        <f t="shared" si="28"/>
        <v>26.907216494845365</v>
      </c>
      <c r="DN28" s="321">
        <f t="shared" si="29"/>
        <v>8.9690721649484537</v>
      </c>
      <c r="DO28" s="323">
        <v>26.1</v>
      </c>
      <c r="DP28" s="323">
        <v>8.6999999999999993</v>
      </c>
      <c r="DQ28" s="324">
        <v>15</v>
      </c>
      <c r="DR28" s="324">
        <v>5</v>
      </c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5">
        <v>32.99</v>
      </c>
      <c r="EH28" s="326">
        <v>8.2475000000000005</v>
      </c>
      <c r="EI28" s="94">
        <v>78.08</v>
      </c>
      <c r="EJ28" s="94">
        <v>19.52</v>
      </c>
      <c r="EK28" s="321">
        <v>27.07</v>
      </c>
      <c r="EL28" s="327">
        <v>6.7675000000000001</v>
      </c>
      <c r="EM28" s="328"/>
      <c r="EN28" s="328"/>
      <c r="EO28" s="328"/>
      <c r="EP28" s="328"/>
      <c r="EQ28" s="8">
        <f t="shared" si="31"/>
        <v>138.13999999999999</v>
      </c>
      <c r="ER28" s="8">
        <f t="shared" si="32"/>
        <v>34.534999999999997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3">
        <v>29</v>
      </c>
      <c r="FB28" s="329"/>
      <c r="FC28" s="114">
        <v>30</v>
      </c>
      <c r="FD28" s="322"/>
      <c r="FE28" s="8"/>
      <c r="FF28" s="8"/>
      <c r="FG28" s="300"/>
      <c r="FH28" s="301"/>
      <c r="FI28" s="8"/>
      <c r="FJ28" s="8"/>
      <c r="FK28" s="8"/>
      <c r="FL28" s="8"/>
      <c r="FM28" s="322"/>
      <c r="FN28" s="322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292">
        <v>6</v>
      </c>
      <c r="GL28" s="292">
        <v>0</v>
      </c>
      <c r="GM28" s="304"/>
      <c r="GN28" s="305"/>
      <c r="GO28" s="294">
        <v>6</v>
      </c>
      <c r="GP28" s="306">
        <v>0</v>
      </c>
      <c r="GQ28" s="306"/>
      <c r="GR28" s="306"/>
      <c r="GS28" s="305"/>
      <c r="GT28" s="305"/>
      <c r="GU28" s="305">
        <v>6</v>
      </c>
      <c r="GV28" s="305">
        <v>0</v>
      </c>
      <c r="GW28" s="305">
        <v>2</v>
      </c>
      <c r="GX28" s="305">
        <v>0</v>
      </c>
      <c r="GY28" s="305">
        <v>2.4</v>
      </c>
      <c r="GZ28" s="305">
        <v>0</v>
      </c>
      <c r="HA28" s="8">
        <f t="shared" si="39"/>
        <v>22.4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2"/>
      <c r="HS28" s="91"/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2.2000000000000002</v>
      </c>
      <c r="HZ28" s="330">
        <v>0.55000000000000004</v>
      </c>
      <c r="IA28" s="307"/>
      <c r="IB28" s="299"/>
      <c r="IC28" s="332">
        <v>12</v>
      </c>
      <c r="ID28" s="130">
        <v>3</v>
      </c>
      <c r="IE28" s="308"/>
      <c r="IF28" s="308"/>
      <c r="IG28" s="8">
        <f t="shared" si="84"/>
        <v>14.2</v>
      </c>
      <c r="IH28" s="8">
        <f t="shared" si="45"/>
        <v>3.55</v>
      </c>
      <c r="II28" s="8"/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2"/>
      <c r="JD28" s="282"/>
      <c r="JE28" s="8">
        <f t="shared" si="46"/>
        <v>10.31</v>
      </c>
      <c r="JF28" s="8">
        <f t="shared" si="47"/>
        <v>0</v>
      </c>
      <c r="JG28" s="330">
        <v>6.5372000000000003</v>
      </c>
      <c r="JH28" s="330">
        <v>1</v>
      </c>
      <c r="JI28" s="330">
        <v>6.5373000000000001</v>
      </c>
      <c r="JJ28" s="330">
        <v>1</v>
      </c>
      <c r="JK28" s="330"/>
      <c r="JL28" s="330"/>
      <c r="JM28" s="91">
        <v>51.55</v>
      </c>
      <c r="JN28" s="330">
        <v>11</v>
      </c>
      <c r="JO28" s="91">
        <v>26.8</v>
      </c>
      <c r="JP28" s="330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2"/>
      <c r="JZ28" s="282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1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30">
        <v>0</v>
      </c>
      <c r="LK28" s="79">
        <v>24.02</v>
      </c>
      <c r="LL28" s="350">
        <v>0</v>
      </c>
      <c r="LM28" s="79">
        <v>6.5750000000000002</v>
      </c>
      <c r="LN28" s="334">
        <v>0</v>
      </c>
      <c r="LO28" s="75"/>
      <c r="LP28" s="344"/>
      <c r="LQ28" s="317"/>
      <c r="LR28" s="317"/>
      <c r="LS28" s="4">
        <f t="shared" si="59"/>
        <v>54.795000000000002</v>
      </c>
      <c r="LT28" s="4">
        <f t="shared" si="60"/>
        <v>0</v>
      </c>
      <c r="LU28" s="318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1">
        <v>25.75</v>
      </c>
      <c r="MD28" s="319"/>
      <c r="ME28" s="75">
        <v>18.54</v>
      </c>
      <c r="MF28" s="4"/>
      <c r="MG28" s="9"/>
      <c r="MH28" s="4"/>
      <c r="MI28" s="4">
        <f t="shared" si="63"/>
        <v>44.29</v>
      </c>
      <c r="MJ28" s="4">
        <f t="shared" si="64"/>
        <v>0</v>
      </c>
      <c r="MK28" s="335">
        <v>0</v>
      </c>
      <c r="ML28" s="92"/>
      <c r="MM28" s="114">
        <v>0</v>
      </c>
      <c r="MN28" s="336"/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37">
        <v>0.9</v>
      </c>
      <c r="NA28" s="4">
        <f t="shared" si="71"/>
        <v>6.56</v>
      </c>
      <c r="NB28" s="4">
        <f t="shared" si="72"/>
        <v>0.9</v>
      </c>
      <c r="NC28" s="296"/>
      <c r="ND28" s="296"/>
      <c r="NE28" s="296">
        <f t="shared" si="73"/>
        <v>0</v>
      </c>
      <c r="NF28" s="296">
        <f t="shared" si="74"/>
        <v>0</v>
      </c>
      <c r="NG28" s="296"/>
      <c r="NH28" s="296"/>
      <c r="NI28" s="296">
        <f t="shared" si="75"/>
        <v>0</v>
      </c>
      <c r="NJ28" s="296">
        <f t="shared" si="76"/>
        <v>0</v>
      </c>
      <c r="NK28" s="292"/>
      <c r="NL28" s="296"/>
      <c r="NM28" s="296">
        <f t="shared" si="77"/>
        <v>0</v>
      </c>
      <c r="NN28" s="296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3">
        <v>0</v>
      </c>
      <c r="NV28" s="343"/>
      <c r="NW28" s="343">
        <v>0</v>
      </c>
      <c r="NX28" s="343"/>
      <c r="NY28" s="4">
        <f t="shared" si="79"/>
        <v>0</v>
      </c>
      <c r="NZ28" s="4">
        <f t="shared" si="12"/>
        <v>0</v>
      </c>
      <c r="OA28" s="74">
        <v>0</v>
      </c>
      <c r="OB28" s="74"/>
      <c r="OC28" s="349">
        <v>0</v>
      </c>
      <c r="OD28" s="74"/>
      <c r="OE28" s="349">
        <v>0</v>
      </c>
      <c r="OF28" s="74"/>
      <c r="OG28" s="74">
        <v>0</v>
      </c>
      <c r="OH28" s="74"/>
      <c r="OI28" s="4">
        <f t="shared" si="80"/>
        <v>0</v>
      </c>
      <c r="OJ28" s="4">
        <f t="shared" si="81"/>
        <v>0</v>
      </c>
      <c r="OK28" s="196">
        <v>0</v>
      </c>
      <c r="OL28" s="296"/>
      <c r="OM28" s="342">
        <v>0</v>
      </c>
      <c r="ON28" s="296"/>
      <c r="OO28" s="196"/>
      <c r="OP28" s="296"/>
      <c r="OQ28" s="296">
        <f t="shared" si="82"/>
        <v>0</v>
      </c>
      <c r="OR28" s="296">
        <f t="shared" si="83"/>
        <v>0</v>
      </c>
      <c r="OS28" s="296"/>
      <c r="OT28" s="296"/>
      <c r="OU28" s="296">
        <f t="shared" si="13"/>
        <v>0</v>
      </c>
      <c r="OV28" s="296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22"/>
      <c r="R29" s="78"/>
      <c r="S29" s="321"/>
      <c r="T29" s="321"/>
      <c r="U29" s="78"/>
      <c r="V29" s="78"/>
      <c r="W29" s="78">
        <f t="shared" si="15"/>
        <v>39.96</v>
      </c>
      <c r="X29" s="78">
        <f t="shared" si="16"/>
        <v>39.96</v>
      </c>
      <c r="Y29" s="78">
        <v>5</v>
      </c>
      <c r="Z29" s="78">
        <v>2.2222222222222223</v>
      </c>
      <c r="AA29" s="75"/>
      <c r="AB29" s="71"/>
      <c r="AC29" s="8">
        <f t="shared" si="17"/>
        <v>5</v>
      </c>
      <c r="AD29" s="8">
        <f t="shared" si="18"/>
        <v>2.2222222222222223</v>
      </c>
      <c r="AE29" s="71"/>
      <c r="AF29" s="71"/>
      <c r="AG29" s="71"/>
      <c r="AH29" s="71"/>
      <c r="AI29" s="122"/>
      <c r="AJ29" s="122"/>
      <c r="AK29" s="351"/>
      <c r="AL29" s="352"/>
      <c r="AM29" s="288"/>
      <c r="AN29" s="288"/>
      <c r="AO29" s="289"/>
      <c r="AP29" s="289"/>
      <c r="AQ29" s="289"/>
      <c r="AR29" s="289"/>
      <c r="AS29" s="289"/>
      <c r="AT29" s="289"/>
      <c r="AU29" s="4">
        <f t="shared" si="19"/>
        <v>0</v>
      </c>
      <c r="AV29" s="4">
        <f t="shared" si="2"/>
        <v>0</v>
      </c>
      <c r="AW29" s="78"/>
      <c r="AX29" s="78"/>
      <c r="AY29" s="310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0"/>
      <c r="BH29" s="291"/>
      <c r="BI29" s="290"/>
      <c r="BJ29" s="291"/>
      <c r="BK29" s="292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0"/>
      <c r="CI29" s="91"/>
      <c r="CJ29" s="320"/>
      <c r="CK29" s="294"/>
      <c r="CL29" s="294"/>
      <c r="CM29" s="321"/>
      <c r="CN29" s="322"/>
      <c r="CO29" s="8">
        <f t="shared" si="22"/>
        <v>0</v>
      </c>
      <c r="CP29" s="8">
        <f t="shared" si="23"/>
        <v>0</v>
      </c>
      <c r="CQ29" s="338">
        <v>247.40625</v>
      </c>
      <c r="CR29" s="338"/>
      <c r="CS29" s="338"/>
      <c r="CT29" s="348"/>
      <c r="CU29" s="339">
        <v>18.556701030927837</v>
      </c>
      <c r="CV29" s="196"/>
      <c r="CW29" s="340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3">
        <v>26.91</v>
      </c>
      <c r="DL29" s="323">
        <v>8.9700000000000006</v>
      </c>
      <c r="DM29" s="321">
        <f t="shared" si="28"/>
        <v>26.907216494845365</v>
      </c>
      <c r="DN29" s="321">
        <f t="shared" si="29"/>
        <v>8.9690721649484537</v>
      </c>
      <c r="DO29" s="323">
        <v>26.1</v>
      </c>
      <c r="DP29" s="323">
        <v>8.6999999999999993</v>
      </c>
      <c r="DQ29" s="324">
        <v>15</v>
      </c>
      <c r="DR29" s="324">
        <v>5</v>
      </c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5">
        <v>32.99</v>
      </c>
      <c r="EH29" s="326">
        <v>8.2475000000000005</v>
      </c>
      <c r="EI29" s="94">
        <v>78.08</v>
      </c>
      <c r="EJ29" s="94">
        <v>19.52</v>
      </c>
      <c r="EK29" s="321">
        <v>27.07</v>
      </c>
      <c r="EL29" s="327">
        <v>6.7675000000000001</v>
      </c>
      <c r="EM29" s="328"/>
      <c r="EN29" s="328"/>
      <c r="EO29" s="328"/>
      <c r="EP29" s="328"/>
      <c r="EQ29" s="8">
        <f t="shared" si="31"/>
        <v>138.13999999999999</v>
      </c>
      <c r="ER29" s="8">
        <f t="shared" si="32"/>
        <v>34.534999999999997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3">
        <v>29</v>
      </c>
      <c r="FB29" s="329"/>
      <c r="FC29" s="114">
        <v>30</v>
      </c>
      <c r="FD29" s="322"/>
      <c r="FE29" s="8"/>
      <c r="FF29" s="8"/>
      <c r="FG29" s="300"/>
      <c r="FH29" s="301"/>
      <c r="FI29" s="8"/>
      <c r="FJ29" s="8"/>
      <c r="FK29" s="8"/>
      <c r="FL29" s="8"/>
      <c r="FM29" s="322"/>
      <c r="FN29" s="322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292">
        <v>6</v>
      </c>
      <c r="GL29" s="292">
        <v>0</v>
      </c>
      <c r="GM29" s="304"/>
      <c r="GN29" s="305"/>
      <c r="GO29" s="294">
        <v>6</v>
      </c>
      <c r="GP29" s="306">
        <v>0</v>
      </c>
      <c r="GQ29" s="306"/>
      <c r="GR29" s="306"/>
      <c r="GS29" s="305"/>
      <c r="GT29" s="305"/>
      <c r="GU29" s="305">
        <v>6</v>
      </c>
      <c r="GV29" s="305">
        <v>0</v>
      </c>
      <c r="GW29" s="305">
        <v>2</v>
      </c>
      <c r="GX29" s="305">
        <v>0</v>
      </c>
      <c r="GY29" s="305">
        <v>2.4</v>
      </c>
      <c r="GZ29" s="305">
        <v>0</v>
      </c>
      <c r="HA29" s="8">
        <f t="shared" si="39"/>
        <v>22.4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2"/>
      <c r="HS29" s="91"/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2.2000000000000002</v>
      </c>
      <c r="HZ29" s="330">
        <v>0.55000000000000004</v>
      </c>
      <c r="IA29" s="307"/>
      <c r="IB29" s="299"/>
      <c r="IC29" s="332">
        <v>12</v>
      </c>
      <c r="ID29" s="130">
        <v>3</v>
      </c>
      <c r="IE29" s="308"/>
      <c r="IF29" s="308"/>
      <c r="IG29" s="8">
        <f t="shared" si="84"/>
        <v>14.2</v>
      </c>
      <c r="IH29" s="8">
        <f t="shared" si="45"/>
        <v>3.55</v>
      </c>
      <c r="II29" s="8"/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2"/>
      <c r="JD29" s="282"/>
      <c r="JE29" s="8">
        <f t="shared" si="46"/>
        <v>10.31</v>
      </c>
      <c r="JF29" s="8">
        <f t="shared" si="47"/>
        <v>0</v>
      </c>
      <c r="JG29" s="330">
        <v>6.5372000000000003</v>
      </c>
      <c r="JH29" s="330">
        <v>1</v>
      </c>
      <c r="JI29" s="330">
        <v>6.5373000000000001</v>
      </c>
      <c r="JJ29" s="330">
        <v>1</v>
      </c>
      <c r="JK29" s="330"/>
      <c r="JL29" s="330"/>
      <c r="JM29" s="91">
        <v>51.55</v>
      </c>
      <c r="JN29" s="330">
        <v>11</v>
      </c>
      <c r="JO29" s="91">
        <v>26.8</v>
      </c>
      <c r="JP29" s="330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2"/>
      <c r="JZ29" s="282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1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30">
        <v>0</v>
      </c>
      <c r="LK29" s="79">
        <v>24.02</v>
      </c>
      <c r="LL29" s="350">
        <v>0</v>
      </c>
      <c r="LM29" s="79">
        <v>6.5750000000000002</v>
      </c>
      <c r="LN29" s="334">
        <v>0</v>
      </c>
      <c r="LO29" s="75"/>
      <c r="LP29" s="344"/>
      <c r="LQ29" s="317"/>
      <c r="LR29" s="317"/>
      <c r="LS29" s="4">
        <f t="shared" si="59"/>
        <v>54.795000000000002</v>
      </c>
      <c r="LT29" s="4">
        <f t="shared" si="60"/>
        <v>0</v>
      </c>
      <c r="LU29" s="318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1">
        <v>25.75</v>
      </c>
      <c r="MD29" s="319"/>
      <c r="ME29" s="75">
        <v>18.54</v>
      </c>
      <c r="MF29" s="4"/>
      <c r="MG29" s="9"/>
      <c r="MH29" s="4"/>
      <c r="MI29" s="4">
        <f t="shared" si="63"/>
        <v>44.29</v>
      </c>
      <c r="MJ29" s="4">
        <f t="shared" si="64"/>
        <v>0</v>
      </c>
      <c r="MK29" s="335">
        <v>0</v>
      </c>
      <c r="ML29" s="92"/>
      <c r="MM29" s="114">
        <v>0</v>
      </c>
      <c r="MN29" s="336"/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37">
        <v>0.9</v>
      </c>
      <c r="NA29" s="4">
        <f t="shared" si="71"/>
        <v>6.56</v>
      </c>
      <c r="NB29" s="4">
        <f t="shared" si="72"/>
        <v>0.9</v>
      </c>
      <c r="NC29" s="296"/>
      <c r="ND29" s="296"/>
      <c r="NE29" s="296">
        <f t="shared" si="73"/>
        <v>0</v>
      </c>
      <c r="NF29" s="296">
        <f t="shared" si="74"/>
        <v>0</v>
      </c>
      <c r="NG29" s="296"/>
      <c r="NH29" s="296"/>
      <c r="NI29" s="296">
        <f t="shared" si="75"/>
        <v>0</v>
      </c>
      <c r="NJ29" s="296">
        <f t="shared" si="76"/>
        <v>0</v>
      </c>
      <c r="NK29" s="292"/>
      <c r="NL29" s="296"/>
      <c r="NM29" s="296">
        <f t="shared" si="77"/>
        <v>0</v>
      </c>
      <c r="NN29" s="296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3">
        <v>0</v>
      </c>
      <c r="NV29" s="343"/>
      <c r="NW29" s="343">
        <v>0</v>
      </c>
      <c r="NX29" s="343"/>
      <c r="NY29" s="4">
        <f t="shared" si="79"/>
        <v>0</v>
      </c>
      <c r="NZ29" s="4">
        <f t="shared" si="12"/>
        <v>0</v>
      </c>
      <c r="OA29" s="74">
        <v>0</v>
      </c>
      <c r="OB29" s="74"/>
      <c r="OC29" s="349">
        <v>0</v>
      </c>
      <c r="OD29" s="74"/>
      <c r="OE29" s="349">
        <v>0</v>
      </c>
      <c r="OF29" s="74"/>
      <c r="OG29" s="74">
        <v>0</v>
      </c>
      <c r="OH29" s="74"/>
      <c r="OI29" s="4">
        <f t="shared" si="80"/>
        <v>0</v>
      </c>
      <c r="OJ29" s="4">
        <f t="shared" si="81"/>
        <v>0</v>
      </c>
      <c r="OK29" s="196">
        <v>0</v>
      </c>
      <c r="OL29" s="296"/>
      <c r="OM29" s="342">
        <v>0</v>
      </c>
      <c r="ON29" s="296"/>
      <c r="OO29" s="196"/>
      <c r="OP29" s="296"/>
      <c r="OQ29" s="296">
        <f t="shared" si="82"/>
        <v>0</v>
      </c>
      <c r="OR29" s="296">
        <f t="shared" si="83"/>
        <v>0</v>
      </c>
      <c r="OS29" s="296"/>
      <c r="OT29" s="296"/>
      <c r="OU29" s="296">
        <f t="shared" si="13"/>
        <v>0</v>
      </c>
      <c r="OV29" s="296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22"/>
      <c r="R30" s="78"/>
      <c r="S30" s="321"/>
      <c r="T30" s="321"/>
      <c r="U30" s="78"/>
      <c r="V30" s="78"/>
      <c r="W30" s="78">
        <f t="shared" si="15"/>
        <v>39.96</v>
      </c>
      <c r="X30" s="78">
        <f t="shared" si="16"/>
        <v>39.96</v>
      </c>
      <c r="Y30" s="78">
        <v>5</v>
      </c>
      <c r="Z30" s="78">
        <v>2.2222222222222223</v>
      </c>
      <c r="AA30" s="75"/>
      <c r="AB30" s="71"/>
      <c r="AC30" s="8">
        <f t="shared" si="17"/>
        <v>5</v>
      </c>
      <c r="AD30" s="8">
        <f t="shared" si="18"/>
        <v>2.2222222222222223</v>
      </c>
      <c r="AE30" s="71"/>
      <c r="AF30" s="71"/>
      <c r="AG30" s="71"/>
      <c r="AH30" s="71"/>
      <c r="AI30" s="122"/>
      <c r="AJ30" s="122"/>
      <c r="AK30" s="351"/>
      <c r="AL30" s="352"/>
      <c r="AM30" s="288"/>
      <c r="AN30" s="288"/>
      <c r="AO30" s="289"/>
      <c r="AP30" s="289"/>
      <c r="AQ30" s="289"/>
      <c r="AR30" s="289"/>
      <c r="AS30" s="289"/>
      <c r="AT30" s="289"/>
      <c r="AU30" s="4">
        <f t="shared" si="19"/>
        <v>0</v>
      </c>
      <c r="AV30" s="4">
        <f t="shared" si="2"/>
        <v>0</v>
      </c>
      <c r="AW30" s="78"/>
      <c r="AX30" s="78"/>
      <c r="AY30" s="310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0"/>
      <c r="BH30" s="291"/>
      <c r="BI30" s="290"/>
      <c r="BJ30" s="291"/>
      <c r="BK30" s="292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0"/>
      <c r="CI30" s="91"/>
      <c r="CJ30" s="320"/>
      <c r="CK30" s="294"/>
      <c r="CL30" s="294"/>
      <c r="CM30" s="321"/>
      <c r="CN30" s="322"/>
      <c r="CO30" s="8">
        <f t="shared" si="22"/>
        <v>0</v>
      </c>
      <c r="CP30" s="8">
        <f t="shared" si="23"/>
        <v>0</v>
      </c>
      <c r="CQ30" s="338">
        <v>247.40625</v>
      </c>
      <c r="CR30" s="338"/>
      <c r="CS30" s="338"/>
      <c r="CT30" s="348"/>
      <c r="CU30" s="339">
        <v>18.556701030927837</v>
      </c>
      <c r="CV30" s="196"/>
      <c r="CW30" s="340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3">
        <v>26.91</v>
      </c>
      <c r="DL30" s="323">
        <v>8.9700000000000006</v>
      </c>
      <c r="DM30" s="321">
        <f t="shared" si="28"/>
        <v>26.907216494845365</v>
      </c>
      <c r="DN30" s="321">
        <f t="shared" si="29"/>
        <v>8.9690721649484537</v>
      </c>
      <c r="DO30" s="323">
        <v>26.1</v>
      </c>
      <c r="DP30" s="323">
        <v>8.6999999999999993</v>
      </c>
      <c r="DQ30" s="324">
        <v>15</v>
      </c>
      <c r="DR30" s="324">
        <v>5</v>
      </c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5">
        <v>32.99</v>
      </c>
      <c r="EH30" s="326">
        <v>8.2475000000000005</v>
      </c>
      <c r="EI30" s="94">
        <v>78.08</v>
      </c>
      <c r="EJ30" s="94">
        <v>19.52</v>
      </c>
      <c r="EK30" s="321">
        <v>27.07</v>
      </c>
      <c r="EL30" s="327">
        <v>6.7675000000000001</v>
      </c>
      <c r="EM30" s="328"/>
      <c r="EN30" s="328"/>
      <c r="EO30" s="328"/>
      <c r="EP30" s="328"/>
      <c r="EQ30" s="8">
        <f t="shared" si="31"/>
        <v>138.13999999999999</v>
      </c>
      <c r="ER30" s="8">
        <f t="shared" si="32"/>
        <v>34.534999999999997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3">
        <v>29</v>
      </c>
      <c r="FB30" s="329"/>
      <c r="FC30" s="114">
        <v>30</v>
      </c>
      <c r="FD30" s="322"/>
      <c r="FE30" s="8"/>
      <c r="FF30" s="8"/>
      <c r="FG30" s="300"/>
      <c r="FH30" s="301"/>
      <c r="FI30" s="8"/>
      <c r="FJ30" s="8"/>
      <c r="FK30" s="8"/>
      <c r="FL30" s="8"/>
      <c r="FM30" s="322"/>
      <c r="FN30" s="322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292">
        <v>6</v>
      </c>
      <c r="GL30" s="292">
        <v>0</v>
      </c>
      <c r="GM30" s="304"/>
      <c r="GN30" s="305"/>
      <c r="GO30" s="294">
        <v>6</v>
      </c>
      <c r="GP30" s="306">
        <v>0</v>
      </c>
      <c r="GQ30" s="306"/>
      <c r="GR30" s="306"/>
      <c r="GS30" s="305"/>
      <c r="GT30" s="305"/>
      <c r="GU30" s="305">
        <v>6</v>
      </c>
      <c r="GV30" s="305">
        <v>0</v>
      </c>
      <c r="GW30" s="305">
        <v>2</v>
      </c>
      <c r="GX30" s="305">
        <v>0</v>
      </c>
      <c r="GY30" s="305">
        <v>2.4</v>
      </c>
      <c r="GZ30" s="305">
        <v>0</v>
      </c>
      <c r="HA30" s="8">
        <f t="shared" si="39"/>
        <v>22.4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2"/>
      <c r="HS30" s="91"/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2.2000000000000002</v>
      </c>
      <c r="HZ30" s="330">
        <v>0.55000000000000004</v>
      </c>
      <c r="IA30" s="307"/>
      <c r="IB30" s="299"/>
      <c r="IC30" s="332">
        <v>12</v>
      </c>
      <c r="ID30" s="130">
        <v>3</v>
      </c>
      <c r="IE30" s="308"/>
      <c r="IF30" s="308"/>
      <c r="IG30" s="8">
        <f t="shared" si="84"/>
        <v>14.2</v>
      </c>
      <c r="IH30" s="8">
        <f t="shared" si="45"/>
        <v>3.55</v>
      </c>
      <c r="II30" s="8"/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2"/>
      <c r="JD30" s="282"/>
      <c r="JE30" s="8">
        <f t="shared" si="46"/>
        <v>10.31</v>
      </c>
      <c r="JF30" s="8">
        <f t="shared" si="47"/>
        <v>0</v>
      </c>
      <c r="JG30" s="330">
        <v>6.5372000000000003</v>
      </c>
      <c r="JH30" s="330">
        <v>1</v>
      </c>
      <c r="JI30" s="330">
        <v>6.5373000000000001</v>
      </c>
      <c r="JJ30" s="330">
        <v>1</v>
      </c>
      <c r="JK30" s="330"/>
      <c r="JL30" s="330"/>
      <c r="JM30" s="91">
        <v>51.55</v>
      </c>
      <c r="JN30" s="330">
        <v>11</v>
      </c>
      <c r="JO30" s="91">
        <v>26.8</v>
      </c>
      <c r="JP30" s="330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2"/>
      <c r="JZ30" s="282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1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30">
        <v>0</v>
      </c>
      <c r="LK30" s="79">
        <v>24.02</v>
      </c>
      <c r="LL30" s="350">
        <v>0</v>
      </c>
      <c r="LM30" s="79">
        <v>6.5750000000000002</v>
      </c>
      <c r="LN30" s="334">
        <v>0</v>
      </c>
      <c r="LO30" s="75"/>
      <c r="LP30" s="344"/>
      <c r="LQ30" s="317"/>
      <c r="LR30" s="317"/>
      <c r="LS30" s="4">
        <f t="shared" si="59"/>
        <v>54.795000000000002</v>
      </c>
      <c r="LT30" s="4">
        <f t="shared" si="60"/>
        <v>0</v>
      </c>
      <c r="LU30" s="318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1">
        <v>25.75</v>
      </c>
      <c r="MD30" s="319"/>
      <c r="ME30" s="75">
        <v>18.54</v>
      </c>
      <c r="MF30" s="4"/>
      <c r="MG30" s="9"/>
      <c r="MH30" s="4"/>
      <c r="MI30" s="4">
        <f t="shared" si="63"/>
        <v>44.29</v>
      </c>
      <c r="MJ30" s="4">
        <f t="shared" si="64"/>
        <v>0</v>
      </c>
      <c r="MK30" s="335">
        <v>0</v>
      </c>
      <c r="ML30" s="92"/>
      <c r="MM30" s="114">
        <v>0</v>
      </c>
      <c r="MN30" s="336"/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37">
        <v>0.9</v>
      </c>
      <c r="NA30" s="4">
        <f t="shared" si="71"/>
        <v>6.56</v>
      </c>
      <c r="NB30" s="4">
        <f t="shared" si="72"/>
        <v>0.9</v>
      </c>
      <c r="NC30" s="296"/>
      <c r="ND30" s="296"/>
      <c r="NE30" s="296">
        <f t="shared" si="73"/>
        <v>0</v>
      </c>
      <c r="NF30" s="296">
        <f t="shared" si="74"/>
        <v>0</v>
      </c>
      <c r="NG30" s="296"/>
      <c r="NH30" s="296"/>
      <c r="NI30" s="296">
        <f t="shared" si="75"/>
        <v>0</v>
      </c>
      <c r="NJ30" s="296">
        <f t="shared" si="76"/>
        <v>0</v>
      </c>
      <c r="NK30" s="292"/>
      <c r="NL30" s="296"/>
      <c r="NM30" s="296">
        <f t="shared" si="77"/>
        <v>0</v>
      </c>
      <c r="NN30" s="296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3">
        <v>0</v>
      </c>
      <c r="NV30" s="343"/>
      <c r="NW30" s="343">
        <v>0</v>
      </c>
      <c r="NX30" s="343"/>
      <c r="NY30" s="4">
        <f t="shared" si="79"/>
        <v>0</v>
      </c>
      <c r="NZ30" s="4">
        <f t="shared" si="12"/>
        <v>0</v>
      </c>
      <c r="OA30" s="74">
        <v>0</v>
      </c>
      <c r="OB30" s="74"/>
      <c r="OC30" s="349">
        <v>0</v>
      </c>
      <c r="OD30" s="74"/>
      <c r="OE30" s="349">
        <v>0</v>
      </c>
      <c r="OF30" s="74"/>
      <c r="OG30" s="74">
        <v>0</v>
      </c>
      <c r="OH30" s="74"/>
      <c r="OI30" s="4">
        <f t="shared" si="80"/>
        <v>0</v>
      </c>
      <c r="OJ30" s="4">
        <f t="shared" si="81"/>
        <v>0</v>
      </c>
      <c r="OK30" s="196">
        <v>0</v>
      </c>
      <c r="OL30" s="296"/>
      <c r="OM30" s="342">
        <v>0</v>
      </c>
      <c r="ON30" s="296"/>
      <c r="OO30" s="196"/>
      <c r="OP30" s="296"/>
      <c r="OQ30" s="296">
        <f t="shared" si="82"/>
        <v>0</v>
      </c>
      <c r="OR30" s="296">
        <f t="shared" si="83"/>
        <v>0</v>
      </c>
      <c r="OS30" s="296"/>
      <c r="OT30" s="296"/>
      <c r="OU30" s="296">
        <f t="shared" si="13"/>
        <v>0</v>
      </c>
      <c r="OV30" s="296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22"/>
      <c r="R31" s="78"/>
      <c r="S31" s="321"/>
      <c r="T31" s="321"/>
      <c r="U31" s="78"/>
      <c r="V31" s="78"/>
      <c r="W31" s="78">
        <f t="shared" si="15"/>
        <v>39.96</v>
      </c>
      <c r="X31" s="78">
        <f t="shared" si="16"/>
        <v>39.96</v>
      </c>
      <c r="Y31" s="78">
        <v>5</v>
      </c>
      <c r="Z31" s="78">
        <v>2.2222222222222223</v>
      </c>
      <c r="AA31" s="75"/>
      <c r="AB31" s="71"/>
      <c r="AC31" s="8">
        <f t="shared" si="17"/>
        <v>5</v>
      </c>
      <c r="AD31" s="8">
        <f t="shared" si="18"/>
        <v>2.2222222222222223</v>
      </c>
      <c r="AE31" s="71"/>
      <c r="AF31" s="71"/>
      <c r="AG31" s="71"/>
      <c r="AH31" s="71"/>
      <c r="AI31" s="122"/>
      <c r="AJ31" s="122"/>
      <c r="AK31" s="351"/>
      <c r="AL31" s="352"/>
      <c r="AM31" s="288"/>
      <c r="AN31" s="288"/>
      <c r="AO31" s="289"/>
      <c r="AP31" s="289"/>
      <c r="AQ31" s="289"/>
      <c r="AR31" s="289"/>
      <c r="AS31" s="289"/>
      <c r="AT31" s="289"/>
      <c r="AU31" s="4">
        <f t="shared" si="19"/>
        <v>0</v>
      </c>
      <c r="AV31" s="4">
        <f t="shared" si="2"/>
        <v>0</v>
      </c>
      <c r="AW31" s="78"/>
      <c r="AX31" s="78"/>
      <c r="AY31" s="310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0"/>
      <c r="BH31" s="291"/>
      <c r="BI31" s="290"/>
      <c r="BJ31" s="291"/>
      <c r="BK31" s="292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0"/>
      <c r="CI31" s="91"/>
      <c r="CJ31" s="320"/>
      <c r="CK31" s="294"/>
      <c r="CL31" s="294"/>
      <c r="CM31" s="321"/>
      <c r="CN31" s="322"/>
      <c r="CO31" s="8">
        <f t="shared" si="22"/>
        <v>0</v>
      </c>
      <c r="CP31" s="8">
        <f t="shared" si="23"/>
        <v>0</v>
      </c>
      <c r="CQ31" s="338">
        <v>247.40625</v>
      </c>
      <c r="CR31" s="338"/>
      <c r="CS31" s="338"/>
      <c r="CT31" s="348"/>
      <c r="CU31" s="339">
        <v>18.556701030927837</v>
      </c>
      <c r="CV31" s="196"/>
      <c r="CW31" s="340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3">
        <v>30</v>
      </c>
      <c r="DL31" s="323">
        <v>10</v>
      </c>
      <c r="DM31" s="321">
        <f t="shared" si="28"/>
        <v>30</v>
      </c>
      <c r="DN31" s="321">
        <f t="shared" si="29"/>
        <v>10</v>
      </c>
      <c r="DO31" s="323">
        <v>29.1</v>
      </c>
      <c r="DP31" s="323">
        <v>9.6999999999999993</v>
      </c>
      <c r="DQ31" s="324">
        <v>12</v>
      </c>
      <c r="DR31" s="324">
        <v>4</v>
      </c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5">
        <v>32.99</v>
      </c>
      <c r="EH31" s="326">
        <v>8.2475000000000005</v>
      </c>
      <c r="EI31" s="94">
        <v>78.08</v>
      </c>
      <c r="EJ31" s="94">
        <v>19.52</v>
      </c>
      <c r="EK31" s="321">
        <v>27.07</v>
      </c>
      <c r="EL31" s="327">
        <v>6.7675000000000001</v>
      </c>
      <c r="EM31" s="328"/>
      <c r="EN31" s="328"/>
      <c r="EO31" s="328"/>
      <c r="EP31" s="328"/>
      <c r="EQ31" s="8">
        <f t="shared" si="31"/>
        <v>138.13999999999999</v>
      </c>
      <c r="ER31" s="8">
        <f t="shared" si="32"/>
        <v>34.534999999999997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3">
        <v>29</v>
      </c>
      <c r="FB31" s="329"/>
      <c r="FC31" s="114">
        <v>30</v>
      </c>
      <c r="FD31" s="322"/>
      <c r="FE31" s="8"/>
      <c r="FF31" s="8"/>
      <c r="FG31" s="300"/>
      <c r="FH31" s="301"/>
      <c r="FI31" s="8"/>
      <c r="FJ31" s="8"/>
      <c r="FK31" s="8"/>
      <c r="FL31" s="8"/>
      <c r="FM31" s="322"/>
      <c r="FN31" s="322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292">
        <v>6</v>
      </c>
      <c r="GL31" s="292">
        <v>0</v>
      </c>
      <c r="GM31" s="304"/>
      <c r="GN31" s="305"/>
      <c r="GO31" s="294">
        <v>6</v>
      </c>
      <c r="GP31" s="306">
        <v>0</v>
      </c>
      <c r="GQ31" s="306"/>
      <c r="GR31" s="306"/>
      <c r="GS31" s="305"/>
      <c r="GT31" s="305"/>
      <c r="GU31" s="305">
        <v>6</v>
      </c>
      <c r="GV31" s="305">
        <v>0</v>
      </c>
      <c r="GW31" s="305">
        <v>2</v>
      </c>
      <c r="GX31" s="305">
        <v>0</v>
      </c>
      <c r="GY31" s="305">
        <v>2.4</v>
      </c>
      <c r="GZ31" s="305">
        <v>0</v>
      </c>
      <c r="HA31" s="8">
        <f t="shared" si="39"/>
        <v>22.4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2"/>
      <c r="HS31" s="91"/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2.2000000000000002</v>
      </c>
      <c r="HZ31" s="330">
        <v>0.55000000000000004</v>
      </c>
      <c r="IA31" s="307"/>
      <c r="IB31" s="299"/>
      <c r="IC31" s="332">
        <v>12</v>
      </c>
      <c r="ID31" s="130">
        <v>3</v>
      </c>
      <c r="IE31" s="308"/>
      <c r="IF31" s="308"/>
      <c r="IG31" s="8">
        <f t="shared" si="84"/>
        <v>14.2</v>
      </c>
      <c r="IH31" s="8">
        <f t="shared" si="45"/>
        <v>3.55</v>
      </c>
      <c r="II31" s="8"/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0</v>
      </c>
      <c r="JB31" s="71">
        <v>0</v>
      </c>
      <c r="JC31" s="282"/>
      <c r="JD31" s="282"/>
      <c r="JE31" s="8">
        <f t="shared" si="46"/>
        <v>0</v>
      </c>
      <c r="JF31" s="8">
        <f t="shared" si="47"/>
        <v>0</v>
      </c>
      <c r="JG31" s="330">
        <v>6.5372000000000003</v>
      </c>
      <c r="JH31" s="330">
        <v>1</v>
      </c>
      <c r="JI31" s="330">
        <v>6.5373000000000001</v>
      </c>
      <c r="JJ31" s="330">
        <v>1</v>
      </c>
      <c r="JK31" s="330"/>
      <c r="JL31" s="330"/>
      <c r="JM31" s="91">
        <v>51.55</v>
      </c>
      <c r="JN31" s="330">
        <v>11</v>
      </c>
      <c r="JO31" s="91">
        <v>0</v>
      </c>
      <c r="JP31" s="330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2"/>
      <c r="JZ31" s="282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1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30">
        <v>0</v>
      </c>
      <c r="LK31" s="79">
        <v>24.02</v>
      </c>
      <c r="LL31" s="350">
        <v>0</v>
      </c>
      <c r="LM31" s="79">
        <v>6.5750000000000002</v>
      </c>
      <c r="LN31" s="334">
        <v>0</v>
      </c>
      <c r="LO31" s="75"/>
      <c r="LP31" s="344"/>
      <c r="LQ31" s="317"/>
      <c r="LR31" s="317"/>
      <c r="LS31" s="4">
        <f t="shared" si="59"/>
        <v>54.795000000000002</v>
      </c>
      <c r="LT31" s="4">
        <f t="shared" si="60"/>
        <v>0</v>
      </c>
      <c r="LU31" s="318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1">
        <v>25.75</v>
      </c>
      <c r="MD31" s="319"/>
      <c r="ME31" s="75">
        <v>18.54</v>
      </c>
      <c r="MF31" s="4"/>
      <c r="MG31" s="9"/>
      <c r="MH31" s="4"/>
      <c r="MI31" s="4">
        <f t="shared" si="63"/>
        <v>44.29</v>
      </c>
      <c r="MJ31" s="4">
        <f t="shared" si="64"/>
        <v>0</v>
      </c>
      <c r="MK31" s="335">
        <v>0</v>
      </c>
      <c r="ML31" s="92"/>
      <c r="MM31" s="114">
        <v>0</v>
      </c>
      <c r="MN31" s="336"/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37">
        <v>0.9</v>
      </c>
      <c r="NA31" s="4">
        <f t="shared" si="71"/>
        <v>6.56</v>
      </c>
      <c r="NB31" s="4">
        <f t="shared" si="72"/>
        <v>0.9</v>
      </c>
      <c r="NC31" s="296"/>
      <c r="ND31" s="296"/>
      <c r="NE31" s="296">
        <f t="shared" si="73"/>
        <v>0</v>
      </c>
      <c r="NF31" s="296">
        <f t="shared" si="74"/>
        <v>0</v>
      </c>
      <c r="NG31" s="296"/>
      <c r="NH31" s="296"/>
      <c r="NI31" s="296">
        <f t="shared" si="75"/>
        <v>0</v>
      </c>
      <c r="NJ31" s="296">
        <f t="shared" si="76"/>
        <v>0</v>
      </c>
      <c r="NK31" s="292"/>
      <c r="NL31" s="296"/>
      <c r="NM31" s="296">
        <f t="shared" si="77"/>
        <v>0</v>
      </c>
      <c r="NN31" s="296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3">
        <v>0</v>
      </c>
      <c r="NV31" s="343"/>
      <c r="NW31" s="343">
        <v>0</v>
      </c>
      <c r="NX31" s="343"/>
      <c r="NY31" s="4">
        <f t="shared" si="79"/>
        <v>0</v>
      </c>
      <c r="NZ31" s="4">
        <f t="shared" si="12"/>
        <v>0</v>
      </c>
      <c r="OA31" s="74">
        <v>0</v>
      </c>
      <c r="OB31" s="74"/>
      <c r="OC31" s="349">
        <v>0</v>
      </c>
      <c r="OD31" s="74"/>
      <c r="OE31" s="349">
        <v>0</v>
      </c>
      <c r="OF31" s="74"/>
      <c r="OG31" s="74">
        <v>0</v>
      </c>
      <c r="OH31" s="74"/>
      <c r="OI31" s="4">
        <f t="shared" si="80"/>
        <v>0</v>
      </c>
      <c r="OJ31" s="4">
        <f t="shared" si="81"/>
        <v>0</v>
      </c>
      <c r="OK31" s="196">
        <v>0</v>
      </c>
      <c r="OL31" s="296"/>
      <c r="OM31" s="342">
        <v>0</v>
      </c>
      <c r="ON31" s="296"/>
      <c r="OO31" s="196"/>
      <c r="OP31" s="296"/>
      <c r="OQ31" s="296">
        <f t="shared" si="82"/>
        <v>0</v>
      </c>
      <c r="OR31" s="296">
        <f t="shared" si="83"/>
        <v>0</v>
      </c>
      <c r="OS31" s="296"/>
      <c r="OT31" s="296"/>
      <c r="OU31" s="296">
        <f t="shared" si="13"/>
        <v>0</v>
      </c>
      <c r="OV31" s="296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22"/>
      <c r="R32" s="78"/>
      <c r="S32" s="321"/>
      <c r="T32" s="321"/>
      <c r="U32" s="78"/>
      <c r="V32" s="78"/>
      <c r="W32" s="78">
        <f t="shared" si="15"/>
        <v>39.96</v>
      </c>
      <c r="X32" s="78">
        <f t="shared" si="16"/>
        <v>39.96</v>
      </c>
      <c r="Y32" s="78">
        <v>5</v>
      </c>
      <c r="Z32" s="78">
        <v>2.2222222222222223</v>
      </c>
      <c r="AA32" s="75"/>
      <c r="AB32" s="71"/>
      <c r="AC32" s="8">
        <f t="shared" si="17"/>
        <v>5</v>
      </c>
      <c r="AD32" s="8">
        <f t="shared" si="18"/>
        <v>2.2222222222222223</v>
      </c>
      <c r="AE32" s="71"/>
      <c r="AF32" s="71"/>
      <c r="AG32" s="71"/>
      <c r="AH32" s="71"/>
      <c r="AI32" s="122"/>
      <c r="AJ32" s="122"/>
      <c r="AK32" s="351"/>
      <c r="AL32" s="352"/>
      <c r="AM32" s="288"/>
      <c r="AN32" s="288"/>
      <c r="AO32" s="289"/>
      <c r="AP32" s="289"/>
      <c r="AQ32" s="289"/>
      <c r="AR32" s="289"/>
      <c r="AS32" s="289"/>
      <c r="AT32" s="289"/>
      <c r="AU32" s="4">
        <f t="shared" si="19"/>
        <v>0</v>
      </c>
      <c r="AV32" s="4">
        <f t="shared" si="2"/>
        <v>0</v>
      </c>
      <c r="AW32" s="78"/>
      <c r="AX32" s="78"/>
      <c r="AY32" s="310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0"/>
      <c r="BH32" s="291"/>
      <c r="BI32" s="290"/>
      <c r="BJ32" s="291"/>
      <c r="BK32" s="292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0"/>
      <c r="CI32" s="91"/>
      <c r="CJ32" s="320"/>
      <c r="CK32" s="294"/>
      <c r="CL32" s="294"/>
      <c r="CM32" s="321"/>
      <c r="CN32" s="322"/>
      <c r="CO32" s="8">
        <f t="shared" si="22"/>
        <v>0</v>
      </c>
      <c r="CP32" s="8">
        <f t="shared" si="23"/>
        <v>0</v>
      </c>
      <c r="CQ32" s="338">
        <v>247.40625</v>
      </c>
      <c r="CR32" s="338"/>
      <c r="CS32" s="338"/>
      <c r="CT32" s="348"/>
      <c r="CU32" s="339">
        <v>18.556701030927837</v>
      </c>
      <c r="CV32" s="196"/>
      <c r="CW32" s="340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3">
        <v>30</v>
      </c>
      <c r="DL32" s="323">
        <v>10</v>
      </c>
      <c r="DM32" s="321">
        <f t="shared" si="28"/>
        <v>30</v>
      </c>
      <c r="DN32" s="321">
        <f t="shared" si="29"/>
        <v>10</v>
      </c>
      <c r="DO32" s="323">
        <v>29.1</v>
      </c>
      <c r="DP32" s="323">
        <v>9.6999999999999993</v>
      </c>
      <c r="DQ32" s="324">
        <v>12</v>
      </c>
      <c r="DR32" s="324">
        <v>4</v>
      </c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5">
        <v>32.99</v>
      </c>
      <c r="EH32" s="326">
        <v>8.2475000000000005</v>
      </c>
      <c r="EI32" s="94">
        <v>78.08</v>
      </c>
      <c r="EJ32" s="94">
        <v>19.52</v>
      </c>
      <c r="EK32" s="321">
        <v>27.07</v>
      </c>
      <c r="EL32" s="327">
        <v>6.7675000000000001</v>
      </c>
      <c r="EM32" s="328"/>
      <c r="EN32" s="328"/>
      <c r="EO32" s="328"/>
      <c r="EP32" s="328"/>
      <c r="EQ32" s="8">
        <f t="shared" si="31"/>
        <v>138.13999999999999</v>
      </c>
      <c r="ER32" s="8">
        <f t="shared" si="32"/>
        <v>34.534999999999997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3">
        <v>29</v>
      </c>
      <c r="FB32" s="329"/>
      <c r="FC32" s="114">
        <v>30</v>
      </c>
      <c r="FD32" s="322"/>
      <c r="FE32" s="8"/>
      <c r="FF32" s="8"/>
      <c r="FG32" s="300"/>
      <c r="FH32" s="301"/>
      <c r="FI32" s="8"/>
      <c r="FJ32" s="8"/>
      <c r="FK32" s="8"/>
      <c r="FL32" s="8"/>
      <c r="FM32" s="322"/>
      <c r="FN32" s="322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292">
        <v>6</v>
      </c>
      <c r="GL32" s="292">
        <v>0</v>
      </c>
      <c r="GM32" s="304"/>
      <c r="GN32" s="305"/>
      <c r="GO32" s="294">
        <v>6</v>
      </c>
      <c r="GP32" s="306">
        <v>0</v>
      </c>
      <c r="GQ32" s="306"/>
      <c r="GR32" s="306"/>
      <c r="GS32" s="305"/>
      <c r="GT32" s="305"/>
      <c r="GU32" s="305">
        <v>6</v>
      </c>
      <c r="GV32" s="305">
        <v>0</v>
      </c>
      <c r="GW32" s="305">
        <v>2</v>
      </c>
      <c r="GX32" s="305">
        <v>0</v>
      </c>
      <c r="GY32" s="305">
        <v>2.4</v>
      </c>
      <c r="GZ32" s="305">
        <v>0</v>
      </c>
      <c r="HA32" s="8">
        <f t="shared" si="39"/>
        <v>22.4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2"/>
      <c r="HS32" s="91"/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2.2000000000000002</v>
      </c>
      <c r="HZ32" s="330">
        <v>0.55000000000000004</v>
      </c>
      <c r="IA32" s="307"/>
      <c r="IB32" s="299"/>
      <c r="IC32" s="332">
        <v>12</v>
      </c>
      <c r="ID32" s="130">
        <v>3</v>
      </c>
      <c r="IE32" s="308"/>
      <c r="IF32" s="308"/>
      <c r="IG32" s="8">
        <f t="shared" si="84"/>
        <v>14.2</v>
      </c>
      <c r="IH32" s="8">
        <f t="shared" si="45"/>
        <v>3.55</v>
      </c>
      <c r="II32" s="8"/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0</v>
      </c>
      <c r="JB32" s="71">
        <v>0</v>
      </c>
      <c r="JC32" s="282"/>
      <c r="JD32" s="282"/>
      <c r="JE32" s="8">
        <f t="shared" si="46"/>
        <v>0</v>
      </c>
      <c r="JF32" s="8">
        <f t="shared" si="47"/>
        <v>0</v>
      </c>
      <c r="JG32" s="330">
        <v>6.5372000000000003</v>
      </c>
      <c r="JH32" s="330">
        <v>1</v>
      </c>
      <c r="JI32" s="330">
        <v>6.5373000000000001</v>
      </c>
      <c r="JJ32" s="330">
        <v>1</v>
      </c>
      <c r="JK32" s="330"/>
      <c r="JL32" s="330"/>
      <c r="JM32" s="91">
        <v>51.55</v>
      </c>
      <c r="JN32" s="330">
        <v>11</v>
      </c>
      <c r="JO32" s="91">
        <v>0</v>
      </c>
      <c r="JP32" s="330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2"/>
      <c r="JZ32" s="282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1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30">
        <v>0</v>
      </c>
      <c r="LK32" s="79">
        <v>24.02</v>
      </c>
      <c r="LL32" s="350">
        <v>0</v>
      </c>
      <c r="LM32" s="79">
        <v>6.5750000000000002</v>
      </c>
      <c r="LN32" s="334">
        <v>0</v>
      </c>
      <c r="LO32" s="75"/>
      <c r="LP32" s="344"/>
      <c r="LQ32" s="317"/>
      <c r="LR32" s="317"/>
      <c r="LS32" s="4">
        <f t="shared" si="59"/>
        <v>54.795000000000002</v>
      </c>
      <c r="LT32" s="4">
        <f t="shared" si="60"/>
        <v>0</v>
      </c>
      <c r="LU32" s="318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1">
        <v>25.75</v>
      </c>
      <c r="MD32" s="319"/>
      <c r="ME32" s="75">
        <v>18.54</v>
      </c>
      <c r="MF32" s="4"/>
      <c r="MG32" s="9"/>
      <c r="MH32" s="4"/>
      <c r="MI32" s="4">
        <f t="shared" si="63"/>
        <v>44.29</v>
      </c>
      <c r="MJ32" s="4">
        <f t="shared" si="64"/>
        <v>0</v>
      </c>
      <c r="MK32" s="335">
        <v>0</v>
      </c>
      <c r="ML32" s="92"/>
      <c r="MM32" s="114">
        <v>0</v>
      </c>
      <c r="MN32" s="336"/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37">
        <v>0.9</v>
      </c>
      <c r="NA32" s="4">
        <f t="shared" si="71"/>
        <v>6.56</v>
      </c>
      <c r="NB32" s="4">
        <f t="shared" si="72"/>
        <v>0.9</v>
      </c>
      <c r="NC32" s="296"/>
      <c r="ND32" s="296"/>
      <c r="NE32" s="296">
        <f t="shared" si="73"/>
        <v>0</v>
      </c>
      <c r="NF32" s="296">
        <f t="shared" si="74"/>
        <v>0</v>
      </c>
      <c r="NG32" s="296"/>
      <c r="NH32" s="296"/>
      <c r="NI32" s="296">
        <f t="shared" si="75"/>
        <v>0</v>
      </c>
      <c r="NJ32" s="296">
        <f t="shared" si="76"/>
        <v>0</v>
      </c>
      <c r="NK32" s="292"/>
      <c r="NL32" s="296"/>
      <c r="NM32" s="296">
        <f t="shared" si="77"/>
        <v>0</v>
      </c>
      <c r="NN32" s="296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3">
        <v>0</v>
      </c>
      <c r="NV32" s="343"/>
      <c r="NW32" s="343">
        <v>0</v>
      </c>
      <c r="NX32" s="343"/>
      <c r="NY32" s="4">
        <f t="shared" si="79"/>
        <v>0</v>
      </c>
      <c r="NZ32" s="4">
        <f t="shared" si="12"/>
        <v>0</v>
      </c>
      <c r="OA32" s="74">
        <v>0</v>
      </c>
      <c r="OB32" s="74"/>
      <c r="OC32" s="349">
        <v>0</v>
      </c>
      <c r="OD32" s="74"/>
      <c r="OE32" s="349">
        <v>0</v>
      </c>
      <c r="OF32" s="74"/>
      <c r="OG32" s="74">
        <v>0</v>
      </c>
      <c r="OH32" s="74"/>
      <c r="OI32" s="4">
        <f t="shared" si="80"/>
        <v>0</v>
      </c>
      <c r="OJ32" s="4">
        <f t="shared" si="81"/>
        <v>0</v>
      </c>
      <c r="OK32" s="196">
        <v>0</v>
      </c>
      <c r="OL32" s="296"/>
      <c r="OM32" s="342">
        <v>0</v>
      </c>
      <c r="ON32" s="296"/>
      <c r="OO32" s="196"/>
      <c r="OP32" s="296"/>
      <c r="OQ32" s="296">
        <f t="shared" si="82"/>
        <v>0</v>
      </c>
      <c r="OR32" s="296">
        <f t="shared" si="83"/>
        <v>0</v>
      </c>
      <c r="OS32" s="296"/>
      <c r="OT32" s="296"/>
      <c r="OU32" s="296">
        <f t="shared" si="13"/>
        <v>0</v>
      </c>
      <c r="OV32" s="296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22"/>
      <c r="R33" s="78"/>
      <c r="S33" s="321"/>
      <c r="T33" s="321"/>
      <c r="U33" s="78"/>
      <c r="V33" s="78"/>
      <c r="W33" s="78">
        <f t="shared" si="15"/>
        <v>39.96</v>
      </c>
      <c r="X33" s="78">
        <f t="shared" si="16"/>
        <v>39.96</v>
      </c>
      <c r="Y33" s="78">
        <v>5</v>
      </c>
      <c r="Z33" s="78">
        <v>2.2222222222222223</v>
      </c>
      <c r="AA33" s="75"/>
      <c r="AB33" s="71"/>
      <c r="AC33" s="8">
        <f t="shared" si="17"/>
        <v>5</v>
      </c>
      <c r="AD33" s="8">
        <f t="shared" si="18"/>
        <v>2.2222222222222223</v>
      </c>
      <c r="AE33" s="71"/>
      <c r="AF33" s="71"/>
      <c r="AG33" s="71"/>
      <c r="AH33" s="71"/>
      <c r="AI33" s="122"/>
      <c r="AJ33" s="122"/>
      <c r="AK33" s="351"/>
      <c r="AL33" s="352"/>
      <c r="AM33" s="288"/>
      <c r="AN33" s="288"/>
      <c r="AO33" s="289"/>
      <c r="AP33" s="289"/>
      <c r="AQ33" s="289"/>
      <c r="AR33" s="289"/>
      <c r="AS33" s="289"/>
      <c r="AT33" s="289"/>
      <c r="AU33" s="4">
        <f t="shared" si="19"/>
        <v>0</v>
      </c>
      <c r="AV33" s="4">
        <f t="shared" si="2"/>
        <v>0</v>
      </c>
      <c r="AW33" s="78"/>
      <c r="AX33" s="78"/>
      <c r="AY33" s="310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0"/>
      <c r="BH33" s="291"/>
      <c r="BI33" s="290"/>
      <c r="BJ33" s="291"/>
      <c r="BK33" s="292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0"/>
      <c r="CI33" s="91"/>
      <c r="CJ33" s="320"/>
      <c r="CK33" s="294"/>
      <c r="CL33" s="294"/>
      <c r="CM33" s="321"/>
      <c r="CN33" s="322"/>
      <c r="CO33" s="8">
        <f t="shared" si="22"/>
        <v>0</v>
      </c>
      <c r="CP33" s="8">
        <f t="shared" si="23"/>
        <v>0</v>
      </c>
      <c r="CQ33" s="338">
        <v>247.40625</v>
      </c>
      <c r="CR33" s="338"/>
      <c r="CS33" s="338"/>
      <c r="CT33" s="348"/>
      <c r="CU33" s="339">
        <v>18.556701030927837</v>
      </c>
      <c r="CV33" s="196"/>
      <c r="CW33" s="340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3">
        <v>30</v>
      </c>
      <c r="DL33" s="323">
        <v>10</v>
      </c>
      <c r="DM33" s="321">
        <f t="shared" si="28"/>
        <v>30</v>
      </c>
      <c r="DN33" s="321">
        <f t="shared" si="29"/>
        <v>10</v>
      </c>
      <c r="DO33" s="323">
        <v>29.1</v>
      </c>
      <c r="DP33" s="323">
        <v>9.6999999999999993</v>
      </c>
      <c r="DQ33" s="324">
        <v>12</v>
      </c>
      <c r="DR33" s="324">
        <v>4</v>
      </c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5">
        <v>32.99</v>
      </c>
      <c r="EH33" s="326">
        <v>8.2475000000000005</v>
      </c>
      <c r="EI33" s="94">
        <v>78.08</v>
      </c>
      <c r="EJ33" s="94">
        <v>19.52</v>
      </c>
      <c r="EK33" s="321">
        <v>27.07</v>
      </c>
      <c r="EL33" s="327">
        <v>6.7675000000000001</v>
      </c>
      <c r="EM33" s="328"/>
      <c r="EN33" s="328"/>
      <c r="EO33" s="328"/>
      <c r="EP33" s="328"/>
      <c r="EQ33" s="8">
        <f t="shared" si="31"/>
        <v>138.13999999999999</v>
      </c>
      <c r="ER33" s="8">
        <f t="shared" si="32"/>
        <v>34.534999999999997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3">
        <v>29</v>
      </c>
      <c r="FB33" s="329"/>
      <c r="FC33" s="114">
        <v>30</v>
      </c>
      <c r="FD33" s="322"/>
      <c r="FE33" s="8"/>
      <c r="FF33" s="8"/>
      <c r="FG33" s="300"/>
      <c r="FH33" s="301"/>
      <c r="FI33" s="8"/>
      <c r="FJ33" s="8"/>
      <c r="FK33" s="8"/>
      <c r="FL33" s="8"/>
      <c r="FM33" s="322"/>
      <c r="FN33" s="322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292">
        <v>6</v>
      </c>
      <c r="GL33" s="292">
        <v>0</v>
      </c>
      <c r="GM33" s="304"/>
      <c r="GN33" s="305"/>
      <c r="GO33" s="294">
        <v>6</v>
      </c>
      <c r="GP33" s="306">
        <v>0</v>
      </c>
      <c r="GQ33" s="306"/>
      <c r="GR33" s="306"/>
      <c r="GS33" s="305"/>
      <c r="GT33" s="305"/>
      <c r="GU33" s="305">
        <v>6</v>
      </c>
      <c r="GV33" s="305">
        <v>0</v>
      </c>
      <c r="GW33" s="305">
        <v>2</v>
      </c>
      <c r="GX33" s="305">
        <v>0</v>
      </c>
      <c r="GY33" s="305">
        <v>2.4</v>
      </c>
      <c r="GZ33" s="305">
        <v>0</v>
      </c>
      <c r="HA33" s="8">
        <f t="shared" si="39"/>
        <v>22.4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2"/>
      <c r="HS33" s="91"/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2.2000000000000002</v>
      </c>
      <c r="HZ33" s="330">
        <v>0.55000000000000004</v>
      </c>
      <c r="IA33" s="307"/>
      <c r="IB33" s="299"/>
      <c r="IC33" s="332">
        <v>12</v>
      </c>
      <c r="ID33" s="130">
        <v>3</v>
      </c>
      <c r="IE33" s="308"/>
      <c r="IF33" s="308"/>
      <c r="IG33" s="8">
        <f t="shared" si="84"/>
        <v>14.2</v>
      </c>
      <c r="IH33" s="8">
        <f t="shared" si="45"/>
        <v>3.55</v>
      </c>
      <c r="II33" s="8"/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0</v>
      </c>
      <c r="JB33" s="71">
        <v>0</v>
      </c>
      <c r="JC33" s="282"/>
      <c r="JD33" s="282"/>
      <c r="JE33" s="8">
        <f t="shared" si="46"/>
        <v>0</v>
      </c>
      <c r="JF33" s="8">
        <f t="shared" si="47"/>
        <v>0</v>
      </c>
      <c r="JG33" s="330">
        <v>6.5372000000000003</v>
      </c>
      <c r="JH33" s="330">
        <v>1</v>
      </c>
      <c r="JI33" s="330">
        <v>6.5373000000000001</v>
      </c>
      <c r="JJ33" s="330">
        <v>1</v>
      </c>
      <c r="JK33" s="330"/>
      <c r="JL33" s="330"/>
      <c r="JM33" s="91">
        <v>51.55</v>
      </c>
      <c r="JN33" s="330">
        <v>11</v>
      </c>
      <c r="JO33" s="91">
        <v>0</v>
      </c>
      <c r="JP33" s="330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2"/>
      <c r="JZ33" s="282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1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30">
        <v>0</v>
      </c>
      <c r="LK33" s="79">
        <v>24.02</v>
      </c>
      <c r="LL33" s="350">
        <v>0</v>
      </c>
      <c r="LM33" s="79">
        <v>6.5750000000000002</v>
      </c>
      <c r="LN33" s="334">
        <v>0</v>
      </c>
      <c r="LO33" s="75"/>
      <c r="LP33" s="344"/>
      <c r="LQ33" s="317"/>
      <c r="LR33" s="317"/>
      <c r="LS33" s="4">
        <f t="shared" si="59"/>
        <v>54.795000000000002</v>
      </c>
      <c r="LT33" s="4">
        <f t="shared" si="60"/>
        <v>0</v>
      </c>
      <c r="LU33" s="318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1">
        <v>25.75</v>
      </c>
      <c r="MD33" s="319"/>
      <c r="ME33" s="75">
        <v>18.54</v>
      </c>
      <c r="MF33" s="4"/>
      <c r="MG33" s="9"/>
      <c r="MH33" s="4"/>
      <c r="MI33" s="4">
        <f t="shared" si="63"/>
        <v>44.29</v>
      </c>
      <c r="MJ33" s="4">
        <f t="shared" si="64"/>
        <v>0</v>
      </c>
      <c r="MK33" s="335">
        <v>0</v>
      </c>
      <c r="ML33" s="92"/>
      <c r="MM33" s="114">
        <v>0</v>
      </c>
      <c r="MN33" s="336"/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37">
        <v>0.9</v>
      </c>
      <c r="NA33" s="4">
        <f t="shared" si="71"/>
        <v>6.56</v>
      </c>
      <c r="NB33" s="4">
        <f t="shared" si="72"/>
        <v>0.9</v>
      </c>
      <c r="NC33" s="296"/>
      <c r="ND33" s="296"/>
      <c r="NE33" s="296">
        <f t="shared" si="73"/>
        <v>0</v>
      </c>
      <c r="NF33" s="296">
        <f t="shared" si="74"/>
        <v>0</v>
      </c>
      <c r="NG33" s="296"/>
      <c r="NH33" s="296"/>
      <c r="NI33" s="296">
        <f t="shared" si="75"/>
        <v>0</v>
      </c>
      <c r="NJ33" s="296">
        <f t="shared" si="76"/>
        <v>0</v>
      </c>
      <c r="NK33" s="292"/>
      <c r="NL33" s="296"/>
      <c r="NM33" s="296">
        <f t="shared" si="77"/>
        <v>0</v>
      </c>
      <c r="NN33" s="296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3">
        <v>0</v>
      </c>
      <c r="NV33" s="343"/>
      <c r="NW33" s="343">
        <v>0</v>
      </c>
      <c r="NX33" s="343"/>
      <c r="NY33" s="4">
        <f t="shared" si="79"/>
        <v>0</v>
      </c>
      <c r="NZ33" s="4">
        <f t="shared" si="12"/>
        <v>0</v>
      </c>
      <c r="OA33" s="74">
        <v>0</v>
      </c>
      <c r="OB33" s="74"/>
      <c r="OC33" s="349">
        <v>0</v>
      </c>
      <c r="OD33" s="74"/>
      <c r="OE33" s="349">
        <v>0</v>
      </c>
      <c r="OF33" s="74"/>
      <c r="OG33" s="74">
        <v>0</v>
      </c>
      <c r="OH33" s="74"/>
      <c r="OI33" s="4">
        <f t="shared" si="80"/>
        <v>0</v>
      </c>
      <c r="OJ33" s="4">
        <f t="shared" si="81"/>
        <v>0</v>
      </c>
      <c r="OK33" s="196">
        <v>0</v>
      </c>
      <c r="OL33" s="296"/>
      <c r="OM33" s="342">
        <v>0</v>
      </c>
      <c r="ON33" s="296"/>
      <c r="OO33" s="196"/>
      <c r="OP33" s="296"/>
      <c r="OQ33" s="296">
        <f t="shared" si="82"/>
        <v>0</v>
      </c>
      <c r="OR33" s="296">
        <f t="shared" si="83"/>
        <v>0</v>
      </c>
      <c r="OS33" s="296"/>
      <c r="OT33" s="296"/>
      <c r="OU33" s="296">
        <f t="shared" si="13"/>
        <v>0</v>
      </c>
      <c r="OV33" s="296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22"/>
      <c r="R34" s="78"/>
      <c r="S34" s="321"/>
      <c r="T34" s="321"/>
      <c r="U34" s="78"/>
      <c r="V34" s="78"/>
      <c r="W34" s="78">
        <f t="shared" si="15"/>
        <v>39.96</v>
      </c>
      <c r="X34" s="78">
        <f t="shared" si="16"/>
        <v>39.96</v>
      </c>
      <c r="Y34" s="78">
        <v>5</v>
      </c>
      <c r="Z34" s="78">
        <v>2.2222222222222223</v>
      </c>
      <c r="AA34" s="75"/>
      <c r="AB34" s="71"/>
      <c r="AC34" s="8">
        <f t="shared" si="17"/>
        <v>5</v>
      </c>
      <c r="AD34" s="8">
        <f t="shared" si="18"/>
        <v>2.2222222222222223</v>
      </c>
      <c r="AE34" s="71"/>
      <c r="AF34" s="71"/>
      <c r="AG34" s="71"/>
      <c r="AH34" s="71"/>
      <c r="AI34" s="122"/>
      <c r="AJ34" s="122"/>
      <c r="AK34" s="351"/>
      <c r="AL34" s="352"/>
      <c r="AM34" s="288"/>
      <c r="AN34" s="288"/>
      <c r="AO34" s="289"/>
      <c r="AP34" s="289"/>
      <c r="AQ34" s="289"/>
      <c r="AR34" s="289"/>
      <c r="AS34" s="289"/>
      <c r="AT34" s="289"/>
      <c r="AU34" s="4">
        <f t="shared" si="19"/>
        <v>0</v>
      </c>
      <c r="AV34" s="4">
        <f t="shared" si="2"/>
        <v>0</v>
      </c>
      <c r="AW34" s="78"/>
      <c r="AX34" s="78"/>
      <c r="AY34" s="310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0"/>
      <c r="BH34" s="291"/>
      <c r="BI34" s="290"/>
      <c r="BJ34" s="291"/>
      <c r="BK34" s="292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0"/>
      <c r="CI34" s="91"/>
      <c r="CJ34" s="320"/>
      <c r="CK34" s="294"/>
      <c r="CL34" s="294"/>
      <c r="CM34" s="321"/>
      <c r="CN34" s="322"/>
      <c r="CO34" s="8">
        <f t="shared" si="22"/>
        <v>0</v>
      </c>
      <c r="CP34" s="8">
        <f t="shared" si="23"/>
        <v>0</v>
      </c>
      <c r="CQ34" s="338">
        <v>247.40625</v>
      </c>
      <c r="CR34" s="338"/>
      <c r="CS34" s="338"/>
      <c r="CT34" s="348"/>
      <c r="CU34" s="339">
        <v>18.556701030927837</v>
      </c>
      <c r="CV34" s="196"/>
      <c r="CW34" s="340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3">
        <v>30</v>
      </c>
      <c r="DL34" s="323">
        <v>10</v>
      </c>
      <c r="DM34" s="321">
        <f t="shared" si="28"/>
        <v>30</v>
      </c>
      <c r="DN34" s="321">
        <f t="shared" si="29"/>
        <v>10</v>
      </c>
      <c r="DO34" s="323">
        <v>29.1</v>
      </c>
      <c r="DP34" s="323">
        <v>9.6999999999999993</v>
      </c>
      <c r="DQ34" s="324">
        <v>12</v>
      </c>
      <c r="DR34" s="324">
        <v>4</v>
      </c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5">
        <v>32.99</v>
      </c>
      <c r="EH34" s="326">
        <v>8.2475000000000005</v>
      </c>
      <c r="EI34" s="94">
        <v>78.08</v>
      </c>
      <c r="EJ34" s="94">
        <v>19.52</v>
      </c>
      <c r="EK34" s="321">
        <v>27.07</v>
      </c>
      <c r="EL34" s="327">
        <v>6.7675000000000001</v>
      </c>
      <c r="EM34" s="328"/>
      <c r="EN34" s="328"/>
      <c r="EO34" s="328"/>
      <c r="EP34" s="328"/>
      <c r="EQ34" s="8">
        <f t="shared" si="31"/>
        <v>138.13999999999999</v>
      </c>
      <c r="ER34" s="8">
        <f t="shared" si="32"/>
        <v>34.534999999999997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3">
        <v>29</v>
      </c>
      <c r="FB34" s="329"/>
      <c r="FC34" s="114">
        <v>30</v>
      </c>
      <c r="FD34" s="322"/>
      <c r="FE34" s="8"/>
      <c r="FF34" s="8"/>
      <c r="FG34" s="300"/>
      <c r="FH34" s="301"/>
      <c r="FI34" s="8"/>
      <c r="FJ34" s="8"/>
      <c r="FK34" s="8"/>
      <c r="FL34" s="8"/>
      <c r="FM34" s="322"/>
      <c r="FN34" s="322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292">
        <v>6</v>
      </c>
      <c r="GL34" s="292">
        <v>0</v>
      </c>
      <c r="GM34" s="304"/>
      <c r="GN34" s="305"/>
      <c r="GO34" s="294">
        <v>6</v>
      </c>
      <c r="GP34" s="306">
        <v>0</v>
      </c>
      <c r="GQ34" s="306"/>
      <c r="GR34" s="306"/>
      <c r="GS34" s="305"/>
      <c r="GT34" s="305"/>
      <c r="GU34" s="305">
        <v>6</v>
      </c>
      <c r="GV34" s="305">
        <v>0</v>
      </c>
      <c r="GW34" s="305">
        <v>2</v>
      </c>
      <c r="GX34" s="305">
        <v>0</v>
      </c>
      <c r="GY34" s="305">
        <v>2.4</v>
      </c>
      <c r="GZ34" s="305">
        <v>0</v>
      </c>
      <c r="HA34" s="8">
        <f t="shared" si="39"/>
        <v>22.4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2"/>
      <c r="HS34" s="91"/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2.2000000000000002</v>
      </c>
      <c r="HZ34" s="330">
        <v>0.55000000000000004</v>
      </c>
      <c r="IA34" s="307"/>
      <c r="IB34" s="299"/>
      <c r="IC34" s="332">
        <v>12</v>
      </c>
      <c r="ID34" s="130">
        <v>3</v>
      </c>
      <c r="IE34" s="308"/>
      <c r="IF34" s="308"/>
      <c r="IG34" s="8">
        <f t="shared" si="84"/>
        <v>14.2</v>
      </c>
      <c r="IH34" s="8">
        <f t="shared" si="45"/>
        <v>3.55</v>
      </c>
      <c r="II34" s="8"/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0</v>
      </c>
      <c r="JB34" s="71">
        <v>0</v>
      </c>
      <c r="JC34" s="282"/>
      <c r="JD34" s="282"/>
      <c r="JE34" s="8">
        <f t="shared" si="46"/>
        <v>0</v>
      </c>
      <c r="JF34" s="8">
        <f t="shared" si="47"/>
        <v>0</v>
      </c>
      <c r="JG34" s="330">
        <v>6.5372000000000003</v>
      </c>
      <c r="JH34" s="330">
        <v>1</v>
      </c>
      <c r="JI34" s="330">
        <v>6.5373000000000001</v>
      </c>
      <c r="JJ34" s="330">
        <v>1</v>
      </c>
      <c r="JK34" s="330"/>
      <c r="JL34" s="330"/>
      <c r="JM34" s="91">
        <v>51.55</v>
      </c>
      <c r="JN34" s="330">
        <v>11</v>
      </c>
      <c r="JO34" s="91">
        <v>0</v>
      </c>
      <c r="JP34" s="330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2"/>
      <c r="JZ34" s="282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1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30">
        <v>0</v>
      </c>
      <c r="LK34" s="79">
        <v>24.02</v>
      </c>
      <c r="LL34" s="350">
        <v>0</v>
      </c>
      <c r="LM34" s="79">
        <v>6.5750000000000002</v>
      </c>
      <c r="LN34" s="334">
        <v>0</v>
      </c>
      <c r="LO34" s="75"/>
      <c r="LP34" s="344"/>
      <c r="LQ34" s="317"/>
      <c r="LR34" s="317"/>
      <c r="LS34" s="4">
        <f t="shared" si="59"/>
        <v>54.795000000000002</v>
      </c>
      <c r="LT34" s="4">
        <f t="shared" si="60"/>
        <v>0</v>
      </c>
      <c r="LU34" s="318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1">
        <v>25.75</v>
      </c>
      <c r="MD34" s="319"/>
      <c r="ME34" s="75">
        <v>18.54</v>
      </c>
      <c r="MF34" s="4"/>
      <c r="MG34" s="9"/>
      <c r="MH34" s="4"/>
      <c r="MI34" s="4">
        <f t="shared" si="63"/>
        <v>44.29</v>
      </c>
      <c r="MJ34" s="4">
        <f t="shared" si="64"/>
        <v>0</v>
      </c>
      <c r="MK34" s="335">
        <v>2.4E-2</v>
      </c>
      <c r="ML34" s="92"/>
      <c r="MM34" s="114">
        <v>1.6E-2</v>
      </c>
      <c r="MN34" s="336"/>
      <c r="MO34" s="4">
        <f t="shared" si="65"/>
        <v>0.04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37">
        <v>0.9</v>
      </c>
      <c r="NA34" s="4">
        <f t="shared" si="71"/>
        <v>6.56</v>
      </c>
      <c r="NB34" s="4">
        <f t="shared" si="72"/>
        <v>0.9</v>
      </c>
      <c r="NC34" s="296"/>
      <c r="ND34" s="296"/>
      <c r="NE34" s="296">
        <f t="shared" si="73"/>
        <v>0</v>
      </c>
      <c r="NF34" s="296">
        <f t="shared" si="74"/>
        <v>0</v>
      </c>
      <c r="NG34" s="296"/>
      <c r="NH34" s="296"/>
      <c r="NI34" s="296">
        <f t="shared" si="75"/>
        <v>0</v>
      </c>
      <c r="NJ34" s="296">
        <f t="shared" si="76"/>
        <v>0</v>
      </c>
      <c r="NK34" s="292"/>
      <c r="NL34" s="296"/>
      <c r="NM34" s="296">
        <f t="shared" si="77"/>
        <v>0</v>
      </c>
      <c r="NN34" s="296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3">
        <v>0</v>
      </c>
      <c r="NV34" s="343"/>
      <c r="NW34" s="343">
        <v>0</v>
      </c>
      <c r="NX34" s="343"/>
      <c r="NY34" s="4">
        <f t="shared" si="79"/>
        <v>0</v>
      </c>
      <c r="NZ34" s="4">
        <f t="shared" si="12"/>
        <v>0</v>
      </c>
      <c r="OA34" s="74">
        <v>0</v>
      </c>
      <c r="OB34" s="74"/>
      <c r="OC34" s="349">
        <v>0</v>
      </c>
      <c r="OD34" s="74"/>
      <c r="OE34" s="349">
        <v>0</v>
      </c>
      <c r="OF34" s="74"/>
      <c r="OG34" s="74">
        <v>0</v>
      </c>
      <c r="OH34" s="74"/>
      <c r="OI34" s="4">
        <f t="shared" si="80"/>
        <v>0</v>
      </c>
      <c r="OJ34" s="4">
        <f t="shared" si="81"/>
        <v>0</v>
      </c>
      <c r="OK34" s="196">
        <v>0.01</v>
      </c>
      <c r="OL34" s="296"/>
      <c r="OM34" s="342">
        <v>0</v>
      </c>
      <c r="ON34" s="296"/>
      <c r="OO34" s="196"/>
      <c r="OP34" s="296"/>
      <c r="OQ34" s="296">
        <f t="shared" si="82"/>
        <v>0.01</v>
      </c>
      <c r="OR34" s="296">
        <f>OL34+ON34</f>
        <v>0</v>
      </c>
      <c r="OS34" s="296"/>
      <c r="OT34" s="296"/>
      <c r="OU34" s="296">
        <f t="shared" si="13"/>
        <v>0</v>
      </c>
      <c r="OV34" s="296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22"/>
      <c r="R35" s="78"/>
      <c r="S35" s="321"/>
      <c r="T35" s="321"/>
      <c r="U35" s="78"/>
      <c r="V35" s="78"/>
      <c r="W35" s="78">
        <f t="shared" si="15"/>
        <v>20.62</v>
      </c>
      <c r="X35" s="78">
        <f t="shared" si="16"/>
        <v>20.62</v>
      </c>
      <c r="Y35" s="78">
        <v>5</v>
      </c>
      <c r="Z35" s="78">
        <v>2.2222222222222223</v>
      </c>
      <c r="AA35" s="75"/>
      <c r="AB35" s="71"/>
      <c r="AC35" s="8">
        <f t="shared" si="17"/>
        <v>5</v>
      </c>
      <c r="AD35" s="8">
        <f t="shared" si="18"/>
        <v>2.2222222222222223</v>
      </c>
      <c r="AE35" s="71"/>
      <c r="AF35" s="71"/>
      <c r="AG35" s="71"/>
      <c r="AH35" s="71"/>
      <c r="AI35" s="122"/>
      <c r="AJ35" s="122"/>
      <c r="AK35" s="351"/>
      <c r="AL35" s="352"/>
      <c r="AM35" s="288"/>
      <c r="AN35" s="288"/>
      <c r="AO35" s="289"/>
      <c r="AP35" s="289"/>
      <c r="AQ35" s="289"/>
      <c r="AR35" s="289"/>
      <c r="AS35" s="289"/>
      <c r="AT35" s="289"/>
      <c r="AU35" s="4">
        <f t="shared" si="19"/>
        <v>0</v>
      </c>
      <c r="AV35" s="4">
        <f t="shared" si="2"/>
        <v>0</v>
      </c>
      <c r="AW35" s="78"/>
      <c r="AX35" s="78"/>
      <c r="AY35" s="310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0"/>
      <c r="BH35" s="291"/>
      <c r="BI35" s="290"/>
      <c r="BJ35" s="291"/>
      <c r="BK35" s="292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0"/>
      <c r="CI35" s="91"/>
      <c r="CJ35" s="320"/>
      <c r="CK35" s="294"/>
      <c r="CL35" s="294"/>
      <c r="CM35" s="321"/>
      <c r="CN35" s="322"/>
      <c r="CO35" s="8">
        <f t="shared" si="22"/>
        <v>0</v>
      </c>
      <c r="CP35" s="8">
        <f t="shared" si="23"/>
        <v>0</v>
      </c>
      <c r="CQ35" s="338">
        <v>247.40625</v>
      </c>
      <c r="CR35" s="338"/>
      <c r="CS35" s="338"/>
      <c r="CT35" s="348"/>
      <c r="CU35" s="339">
        <v>18.556701030927837</v>
      </c>
      <c r="CV35" s="196"/>
      <c r="CW35" s="340">
        <v>63.814432989690722</v>
      </c>
      <c r="CX35" s="295"/>
      <c r="CY35" s="295"/>
      <c r="CZ35" s="295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3">
        <v>30</v>
      </c>
      <c r="DL35" s="323">
        <v>10</v>
      </c>
      <c r="DM35" s="321">
        <f t="shared" si="28"/>
        <v>30</v>
      </c>
      <c r="DN35" s="321">
        <f t="shared" si="29"/>
        <v>10</v>
      </c>
      <c r="DO35" s="323">
        <v>29.1</v>
      </c>
      <c r="DP35" s="323">
        <v>9.6999999999999993</v>
      </c>
      <c r="DQ35" s="324">
        <v>12</v>
      </c>
      <c r="DR35" s="324">
        <v>4</v>
      </c>
      <c r="DS35" s="8"/>
      <c r="DT35" s="8"/>
      <c r="DU35" s="297"/>
      <c r="DV35" s="298"/>
      <c r="DW35" s="298"/>
      <c r="DX35" s="298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5">
        <v>32.99</v>
      </c>
      <c r="EH35" s="326">
        <v>8.2475000000000005</v>
      </c>
      <c r="EI35" s="94">
        <v>78.08</v>
      </c>
      <c r="EJ35" s="94">
        <v>19.52</v>
      </c>
      <c r="EK35" s="321">
        <v>27.07</v>
      </c>
      <c r="EL35" s="327">
        <v>6.7675000000000001</v>
      </c>
      <c r="EM35" s="328"/>
      <c r="EN35" s="328"/>
      <c r="EO35" s="328"/>
      <c r="EP35" s="328"/>
      <c r="EQ35" s="8">
        <f t="shared" si="31"/>
        <v>138.13999999999999</v>
      </c>
      <c r="ER35" s="8">
        <f t="shared" si="32"/>
        <v>34.534999999999997</v>
      </c>
      <c r="ES35" s="296"/>
      <c r="ET35" s="296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3">
        <v>29</v>
      </c>
      <c r="FB35" s="329"/>
      <c r="FC35" s="114">
        <v>30</v>
      </c>
      <c r="FD35" s="322"/>
      <c r="FE35" s="8"/>
      <c r="FF35" s="8"/>
      <c r="FG35" s="300"/>
      <c r="FH35" s="301"/>
      <c r="FI35" s="8"/>
      <c r="FJ35" s="8"/>
      <c r="FK35" s="8"/>
      <c r="FL35" s="8"/>
      <c r="FM35" s="322"/>
      <c r="FN35" s="322"/>
      <c r="FO35" s="4"/>
      <c r="FP35" s="8"/>
      <c r="FQ35" s="302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3"/>
      <c r="GJ35" s="303"/>
      <c r="GK35" s="292">
        <v>6</v>
      </c>
      <c r="GL35" s="292">
        <v>0</v>
      </c>
      <c r="GM35" s="304"/>
      <c r="GN35" s="305"/>
      <c r="GO35" s="294">
        <v>6</v>
      </c>
      <c r="GP35" s="306">
        <v>0</v>
      </c>
      <c r="GQ35" s="306"/>
      <c r="GR35" s="306"/>
      <c r="GS35" s="305"/>
      <c r="GT35" s="305"/>
      <c r="GU35" s="305">
        <v>3</v>
      </c>
      <c r="GV35" s="305">
        <v>0</v>
      </c>
      <c r="GW35" s="305">
        <v>2</v>
      </c>
      <c r="GX35" s="305">
        <v>0</v>
      </c>
      <c r="GY35" s="305">
        <v>2.4</v>
      </c>
      <c r="GZ35" s="305">
        <v>0</v>
      </c>
      <c r="HA35" s="8">
        <f t="shared" si="39"/>
        <v>19.399999999999999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298"/>
      <c r="HO35" s="8">
        <f t="shared" si="41"/>
        <v>0</v>
      </c>
      <c r="HP35" s="8">
        <f t="shared" si="42"/>
        <v>0</v>
      </c>
      <c r="HQ35" s="91">
        <v>400</v>
      </c>
      <c r="HR35" s="282"/>
      <c r="HS35" s="91"/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2.2000000000000002</v>
      </c>
      <c r="HZ35" s="330">
        <v>0.55000000000000004</v>
      </c>
      <c r="IA35" s="307"/>
      <c r="IB35" s="299"/>
      <c r="IC35" s="332">
        <v>12</v>
      </c>
      <c r="ID35" s="130">
        <v>3</v>
      </c>
      <c r="IE35" s="308"/>
      <c r="IF35" s="308"/>
      <c r="IG35" s="8">
        <f t="shared" si="84"/>
        <v>14.2</v>
      </c>
      <c r="IH35" s="8">
        <f t="shared" si="45"/>
        <v>3.55</v>
      </c>
      <c r="II35" s="8"/>
      <c r="IJ35" s="8"/>
      <c r="IK35" s="8"/>
      <c r="IL35" s="8"/>
      <c r="IM35" s="4"/>
      <c r="IN35" s="298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/>
      <c r="IZ35" s="71"/>
      <c r="JA35" s="71">
        <v>0</v>
      </c>
      <c r="JB35" s="71">
        <v>0</v>
      </c>
      <c r="JC35" s="282"/>
      <c r="JD35" s="282"/>
      <c r="JE35" s="8">
        <f t="shared" si="46"/>
        <v>0</v>
      </c>
      <c r="JF35" s="8">
        <f t="shared" si="47"/>
        <v>0</v>
      </c>
      <c r="JG35" s="330">
        <v>6.5372000000000003</v>
      </c>
      <c r="JH35" s="330">
        <v>1</v>
      </c>
      <c r="JI35" s="330">
        <v>6.5373000000000001</v>
      </c>
      <c r="JJ35" s="330">
        <v>1</v>
      </c>
      <c r="JK35" s="330"/>
      <c r="JL35" s="330"/>
      <c r="JM35" s="91">
        <v>51.55</v>
      </c>
      <c r="JN35" s="330">
        <v>11</v>
      </c>
      <c r="JO35" s="91">
        <v>0</v>
      </c>
      <c r="JP35" s="330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2"/>
      <c r="JZ35" s="282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1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24.2</v>
      </c>
      <c r="LJ35" s="330">
        <v>0</v>
      </c>
      <c r="LK35" s="79">
        <v>24.02</v>
      </c>
      <c r="LL35" s="350">
        <v>0</v>
      </c>
      <c r="LM35" s="79">
        <v>6.5750000000000002</v>
      </c>
      <c r="LN35" s="334">
        <v>0</v>
      </c>
      <c r="LO35" s="75"/>
      <c r="LP35" s="344"/>
      <c r="LQ35" s="317"/>
      <c r="LR35" s="317"/>
      <c r="LS35" s="4">
        <f t="shared" si="59"/>
        <v>54.795000000000002</v>
      </c>
      <c r="LT35" s="4">
        <f t="shared" si="60"/>
        <v>0</v>
      </c>
      <c r="LU35" s="318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1">
        <v>25.75</v>
      </c>
      <c r="MD35" s="319"/>
      <c r="ME35" s="75">
        <v>18.54</v>
      </c>
      <c r="MF35" s="4"/>
      <c r="MG35" s="9"/>
      <c r="MH35" s="4"/>
      <c r="MI35" s="4">
        <f t="shared" si="63"/>
        <v>44.29</v>
      </c>
      <c r="MJ35" s="4">
        <f t="shared" si="64"/>
        <v>0</v>
      </c>
      <c r="MK35" s="335">
        <v>7.8E-2</v>
      </c>
      <c r="ML35" s="92"/>
      <c r="MM35" s="114">
        <v>5.2000000000000005E-2</v>
      </c>
      <c r="MN35" s="336"/>
      <c r="MO35" s="4">
        <f t="shared" si="65"/>
        <v>0.13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37">
        <v>0</v>
      </c>
      <c r="NA35" s="4">
        <f t="shared" si="71"/>
        <v>0</v>
      </c>
      <c r="NB35" s="4">
        <f t="shared" si="72"/>
        <v>0</v>
      </c>
      <c r="NC35" s="296"/>
      <c r="ND35" s="296"/>
      <c r="NE35" s="296">
        <f t="shared" si="73"/>
        <v>0</v>
      </c>
      <c r="NF35" s="296">
        <f t="shared" si="74"/>
        <v>0</v>
      </c>
      <c r="NG35" s="296"/>
      <c r="NH35" s="296"/>
      <c r="NI35" s="296">
        <f t="shared" si="75"/>
        <v>0</v>
      </c>
      <c r="NJ35" s="296">
        <f t="shared" si="76"/>
        <v>0</v>
      </c>
      <c r="NK35" s="292"/>
      <c r="NL35" s="296"/>
      <c r="NM35" s="296">
        <f t="shared" si="77"/>
        <v>0</v>
      </c>
      <c r="NN35" s="296">
        <f t="shared" si="78"/>
        <v>0</v>
      </c>
      <c r="NO35" s="74">
        <v>0</v>
      </c>
      <c r="NP35" s="74"/>
      <c r="NQ35" s="74">
        <v>0</v>
      </c>
      <c r="NR35" s="74"/>
      <c r="NS35" s="74">
        <v>0.01</v>
      </c>
      <c r="NT35" s="74"/>
      <c r="NU35" s="343">
        <v>0</v>
      </c>
      <c r="NV35" s="343"/>
      <c r="NW35" s="343">
        <v>0</v>
      </c>
      <c r="NX35" s="343"/>
      <c r="NY35" s="4">
        <f t="shared" si="79"/>
        <v>0.01</v>
      </c>
      <c r="NZ35" s="4">
        <f t="shared" si="12"/>
        <v>0</v>
      </c>
      <c r="OA35" s="74">
        <v>0</v>
      </c>
      <c r="OB35" s="74"/>
      <c r="OC35" s="349">
        <v>0.02</v>
      </c>
      <c r="OD35" s="74"/>
      <c r="OE35" s="349">
        <v>0</v>
      </c>
      <c r="OF35" s="74"/>
      <c r="OG35" s="74">
        <v>0</v>
      </c>
      <c r="OH35" s="74"/>
      <c r="OI35" s="4">
        <f t="shared" si="80"/>
        <v>0.02</v>
      </c>
      <c r="OJ35" s="4">
        <f t="shared" si="81"/>
        <v>0</v>
      </c>
      <c r="OK35" s="196">
        <v>0.05</v>
      </c>
      <c r="OL35" s="296"/>
      <c r="OM35" s="342">
        <v>0.01</v>
      </c>
      <c r="ON35" s="296"/>
      <c r="OO35" s="196"/>
      <c r="OP35" s="296"/>
      <c r="OQ35" s="296">
        <f t="shared" si="82"/>
        <v>6.0000000000000005E-2</v>
      </c>
      <c r="OR35" s="296">
        <f t="shared" si="83"/>
        <v>0</v>
      </c>
      <c r="OS35" s="296"/>
      <c r="OT35" s="296"/>
      <c r="OU35" s="296">
        <f t="shared" si="13"/>
        <v>0</v>
      </c>
      <c r="OV35" s="296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22"/>
      <c r="R36" s="78"/>
      <c r="S36" s="321"/>
      <c r="T36" s="321"/>
      <c r="U36" s="78"/>
      <c r="V36" s="78"/>
      <c r="W36" s="78">
        <f t="shared" si="15"/>
        <v>20.62</v>
      </c>
      <c r="X36" s="78">
        <f t="shared" si="16"/>
        <v>20.62</v>
      </c>
      <c r="Y36" s="78">
        <v>5</v>
      </c>
      <c r="Z36" s="78">
        <v>2.2222222222222223</v>
      </c>
      <c r="AA36" s="75"/>
      <c r="AB36" s="71"/>
      <c r="AC36" s="8">
        <f t="shared" si="17"/>
        <v>5</v>
      </c>
      <c r="AD36" s="8">
        <f t="shared" si="18"/>
        <v>2.2222222222222223</v>
      </c>
      <c r="AE36" s="71"/>
      <c r="AF36" s="71"/>
      <c r="AG36" s="71"/>
      <c r="AH36" s="71"/>
      <c r="AI36" s="122"/>
      <c r="AJ36" s="122"/>
      <c r="AK36" s="351"/>
      <c r="AL36" s="352"/>
      <c r="AM36" s="288"/>
      <c r="AN36" s="288"/>
      <c r="AO36" s="289"/>
      <c r="AP36" s="289"/>
      <c r="AQ36" s="289"/>
      <c r="AR36" s="289"/>
      <c r="AS36" s="289"/>
      <c r="AT36" s="289"/>
      <c r="AU36" s="4">
        <f t="shared" si="19"/>
        <v>0</v>
      </c>
      <c r="AV36" s="4">
        <f t="shared" si="2"/>
        <v>0</v>
      </c>
      <c r="AW36" s="78"/>
      <c r="AX36" s="78"/>
      <c r="AY36" s="310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0"/>
      <c r="BH36" s="291"/>
      <c r="BI36" s="290"/>
      <c r="BJ36" s="291"/>
      <c r="BK36" s="292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0"/>
      <c r="CI36" s="91"/>
      <c r="CJ36" s="320"/>
      <c r="CK36" s="294"/>
      <c r="CL36" s="294"/>
      <c r="CM36" s="321"/>
      <c r="CN36" s="322"/>
      <c r="CO36" s="8">
        <f t="shared" si="22"/>
        <v>0</v>
      </c>
      <c r="CP36" s="8">
        <f t="shared" si="23"/>
        <v>0</v>
      </c>
      <c r="CQ36" s="338">
        <v>247.40625</v>
      </c>
      <c r="CR36" s="338"/>
      <c r="CS36" s="338"/>
      <c r="CT36" s="348"/>
      <c r="CU36" s="339">
        <v>18.556701030927837</v>
      </c>
      <c r="CV36" s="196"/>
      <c r="CW36" s="340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3">
        <v>30</v>
      </c>
      <c r="DL36" s="323">
        <v>10</v>
      </c>
      <c r="DM36" s="321">
        <f t="shared" si="28"/>
        <v>30</v>
      </c>
      <c r="DN36" s="321">
        <f t="shared" si="29"/>
        <v>10</v>
      </c>
      <c r="DO36" s="323">
        <v>29.1</v>
      </c>
      <c r="DP36" s="323">
        <v>9.6999999999999993</v>
      </c>
      <c r="DQ36" s="324">
        <v>12</v>
      </c>
      <c r="DR36" s="324">
        <v>4</v>
      </c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5">
        <v>32.99</v>
      </c>
      <c r="EH36" s="326">
        <v>8.2475000000000005</v>
      </c>
      <c r="EI36" s="94">
        <v>78.08</v>
      </c>
      <c r="EJ36" s="94">
        <v>19.52</v>
      </c>
      <c r="EK36" s="321">
        <v>27.07</v>
      </c>
      <c r="EL36" s="327">
        <v>6.7675000000000001</v>
      </c>
      <c r="EM36" s="328"/>
      <c r="EN36" s="328"/>
      <c r="EO36" s="328"/>
      <c r="EP36" s="328"/>
      <c r="EQ36" s="8">
        <f t="shared" si="31"/>
        <v>138.13999999999999</v>
      </c>
      <c r="ER36" s="8">
        <f t="shared" si="32"/>
        <v>34.534999999999997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3">
        <v>29</v>
      </c>
      <c r="FB36" s="329"/>
      <c r="FC36" s="114">
        <v>30</v>
      </c>
      <c r="FD36" s="322"/>
      <c r="FE36" s="8"/>
      <c r="FF36" s="8"/>
      <c r="FG36" s="300"/>
      <c r="FH36" s="301"/>
      <c r="FI36" s="8"/>
      <c r="FJ36" s="8"/>
      <c r="FK36" s="8"/>
      <c r="FL36" s="8"/>
      <c r="FM36" s="322"/>
      <c r="FN36" s="322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292">
        <v>6</v>
      </c>
      <c r="GL36" s="292">
        <v>0</v>
      </c>
      <c r="GM36" s="304"/>
      <c r="GN36" s="305"/>
      <c r="GO36" s="294">
        <v>6</v>
      </c>
      <c r="GP36" s="306">
        <v>0</v>
      </c>
      <c r="GQ36" s="306"/>
      <c r="GR36" s="306"/>
      <c r="GS36" s="305"/>
      <c r="GT36" s="305"/>
      <c r="GU36" s="305">
        <v>3</v>
      </c>
      <c r="GV36" s="305">
        <v>0</v>
      </c>
      <c r="GW36" s="305">
        <v>2</v>
      </c>
      <c r="GX36" s="305">
        <v>0</v>
      </c>
      <c r="GY36" s="305">
        <v>2.4</v>
      </c>
      <c r="GZ36" s="305">
        <v>0</v>
      </c>
      <c r="HA36" s="8">
        <f t="shared" si="39"/>
        <v>19.399999999999999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2"/>
      <c r="HS36" s="91"/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2.2000000000000002</v>
      </c>
      <c r="HZ36" s="330">
        <v>0.55000000000000004</v>
      </c>
      <c r="IA36" s="307"/>
      <c r="IB36" s="299"/>
      <c r="IC36" s="332">
        <v>12</v>
      </c>
      <c r="ID36" s="130">
        <v>3</v>
      </c>
      <c r="IE36" s="308"/>
      <c r="IF36" s="308"/>
      <c r="IG36" s="8">
        <f t="shared" si="84"/>
        <v>14.2</v>
      </c>
      <c r="IH36" s="8">
        <f t="shared" si="45"/>
        <v>3.55</v>
      </c>
      <c r="II36" s="8"/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0</v>
      </c>
      <c r="JB36" s="71">
        <v>0</v>
      </c>
      <c r="JC36" s="282"/>
      <c r="JD36" s="282"/>
      <c r="JE36" s="8">
        <f t="shared" si="46"/>
        <v>0</v>
      </c>
      <c r="JF36" s="8">
        <f t="shared" si="47"/>
        <v>0</v>
      </c>
      <c r="JG36" s="330">
        <v>6.5372000000000003</v>
      </c>
      <c r="JH36" s="330">
        <v>1</v>
      </c>
      <c r="JI36" s="330">
        <v>6.5373000000000001</v>
      </c>
      <c r="JJ36" s="330">
        <v>1</v>
      </c>
      <c r="JK36" s="330"/>
      <c r="JL36" s="330"/>
      <c r="JM36" s="91">
        <v>51.55</v>
      </c>
      <c r="JN36" s="330">
        <v>11</v>
      </c>
      <c r="JO36" s="91">
        <v>0</v>
      </c>
      <c r="JP36" s="330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2"/>
      <c r="JZ36" s="282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1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24.2</v>
      </c>
      <c r="LJ36" s="330">
        <v>0</v>
      </c>
      <c r="LK36" s="79">
        <v>24.02</v>
      </c>
      <c r="LL36" s="350">
        <v>0</v>
      </c>
      <c r="LM36" s="79">
        <v>6.5750000000000002</v>
      </c>
      <c r="LN36" s="334">
        <v>0</v>
      </c>
      <c r="LO36" s="75"/>
      <c r="LP36" s="344"/>
      <c r="LQ36" s="317"/>
      <c r="LR36" s="317"/>
      <c r="LS36" s="4">
        <f t="shared" si="59"/>
        <v>54.795000000000002</v>
      </c>
      <c r="LT36" s="4">
        <f t="shared" si="60"/>
        <v>0</v>
      </c>
      <c r="LU36" s="318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1">
        <v>25.75</v>
      </c>
      <c r="MD36" s="319"/>
      <c r="ME36" s="75">
        <v>18.54</v>
      </c>
      <c r="MF36" s="4"/>
      <c r="MG36" s="9"/>
      <c r="MH36" s="4"/>
      <c r="MI36" s="4">
        <f t="shared" si="63"/>
        <v>44.29</v>
      </c>
      <c r="MJ36" s="4">
        <f t="shared" si="64"/>
        <v>0</v>
      </c>
      <c r="MK36" s="335">
        <v>0.18</v>
      </c>
      <c r="ML36" s="92"/>
      <c r="MM36" s="114">
        <v>0.12</v>
      </c>
      <c r="MN36" s="336"/>
      <c r="MO36" s="4">
        <f t="shared" si="65"/>
        <v>0.3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37">
        <v>0</v>
      </c>
      <c r="NA36" s="4">
        <f t="shared" si="71"/>
        <v>0</v>
      </c>
      <c r="NB36" s="4">
        <f t="shared" si="72"/>
        <v>0</v>
      </c>
      <c r="NC36" s="296"/>
      <c r="ND36" s="296"/>
      <c r="NE36" s="296">
        <f t="shared" si="73"/>
        <v>0</v>
      </c>
      <c r="NF36" s="296">
        <f t="shared" si="74"/>
        <v>0</v>
      </c>
      <c r="NG36" s="296"/>
      <c r="NH36" s="296"/>
      <c r="NI36" s="296">
        <f t="shared" si="75"/>
        <v>0</v>
      </c>
      <c r="NJ36" s="296">
        <f t="shared" si="76"/>
        <v>0</v>
      </c>
      <c r="NK36" s="292"/>
      <c r="NL36" s="296"/>
      <c r="NM36" s="296">
        <f t="shared" si="77"/>
        <v>0</v>
      </c>
      <c r="NN36" s="296">
        <f t="shared" si="78"/>
        <v>0</v>
      </c>
      <c r="NO36" s="74">
        <v>0.09</v>
      </c>
      <c r="NP36" s="74"/>
      <c r="NQ36" s="74">
        <v>0</v>
      </c>
      <c r="NR36" s="74"/>
      <c r="NS36" s="74">
        <v>0.16</v>
      </c>
      <c r="NT36" s="74"/>
      <c r="NU36" s="343">
        <v>0.03</v>
      </c>
      <c r="NV36" s="343"/>
      <c r="NW36" s="343">
        <v>0.05</v>
      </c>
      <c r="NX36" s="343"/>
      <c r="NY36" s="4">
        <f t="shared" si="79"/>
        <v>0.3</v>
      </c>
      <c r="NZ36" s="4">
        <f t="shared" si="12"/>
        <v>0</v>
      </c>
      <c r="OA36" s="74">
        <v>0.3</v>
      </c>
      <c r="OB36" s="74"/>
      <c r="OC36" s="349">
        <v>0</v>
      </c>
      <c r="OD36" s="74"/>
      <c r="OE36" s="349">
        <v>0</v>
      </c>
      <c r="OF36" s="74"/>
      <c r="OG36" s="74">
        <v>0</v>
      </c>
      <c r="OH36" s="74"/>
      <c r="OI36" s="4">
        <f t="shared" si="80"/>
        <v>0.3</v>
      </c>
      <c r="OJ36" s="4">
        <f t="shared" si="81"/>
        <v>0</v>
      </c>
      <c r="OK36" s="196">
        <v>0.1</v>
      </c>
      <c r="OL36" s="296"/>
      <c r="OM36" s="342">
        <v>0.03</v>
      </c>
      <c r="ON36" s="296"/>
      <c r="OO36" s="196"/>
      <c r="OP36" s="296"/>
      <c r="OQ36" s="296">
        <f t="shared" si="82"/>
        <v>0.13</v>
      </c>
      <c r="OR36" s="296">
        <f t="shared" si="83"/>
        <v>0</v>
      </c>
      <c r="OS36" s="296"/>
      <c r="OT36" s="296"/>
      <c r="OU36" s="296">
        <f t="shared" si="13"/>
        <v>0</v>
      </c>
      <c r="OV36" s="296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22"/>
      <c r="R37" s="78"/>
      <c r="S37" s="321"/>
      <c r="T37" s="321"/>
      <c r="U37" s="78"/>
      <c r="V37" s="78"/>
      <c r="W37" s="78">
        <f t="shared" si="15"/>
        <v>20.62</v>
      </c>
      <c r="X37" s="78">
        <f t="shared" si="16"/>
        <v>20.62</v>
      </c>
      <c r="Y37" s="78">
        <v>5</v>
      </c>
      <c r="Z37" s="78">
        <v>2.2222222222222223</v>
      </c>
      <c r="AA37" s="75"/>
      <c r="AB37" s="71"/>
      <c r="AC37" s="8">
        <f t="shared" si="17"/>
        <v>5</v>
      </c>
      <c r="AD37" s="8">
        <f t="shared" si="18"/>
        <v>2.2222222222222223</v>
      </c>
      <c r="AE37" s="71"/>
      <c r="AF37" s="71"/>
      <c r="AG37" s="71"/>
      <c r="AH37" s="71"/>
      <c r="AI37" s="122"/>
      <c r="AJ37" s="122"/>
      <c r="AK37" s="351"/>
      <c r="AL37" s="352"/>
      <c r="AM37" s="288"/>
      <c r="AN37" s="288"/>
      <c r="AO37" s="289"/>
      <c r="AP37" s="289"/>
      <c r="AQ37" s="289"/>
      <c r="AR37" s="289"/>
      <c r="AS37" s="289"/>
      <c r="AT37" s="289"/>
      <c r="AU37" s="4">
        <f t="shared" si="19"/>
        <v>0</v>
      </c>
      <c r="AV37" s="4">
        <f t="shared" si="2"/>
        <v>0</v>
      </c>
      <c r="AW37" s="78"/>
      <c r="AX37" s="78"/>
      <c r="AY37" s="310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0"/>
      <c r="BH37" s="291"/>
      <c r="BI37" s="290"/>
      <c r="BJ37" s="291"/>
      <c r="BK37" s="292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0"/>
      <c r="CI37" s="91"/>
      <c r="CJ37" s="320"/>
      <c r="CK37" s="294"/>
      <c r="CL37" s="294"/>
      <c r="CM37" s="321"/>
      <c r="CN37" s="322"/>
      <c r="CO37" s="8">
        <f t="shared" si="22"/>
        <v>0</v>
      </c>
      <c r="CP37" s="8">
        <f t="shared" si="23"/>
        <v>0</v>
      </c>
      <c r="CQ37" s="338">
        <v>247.40625</v>
      </c>
      <c r="CR37" s="338"/>
      <c r="CS37" s="338"/>
      <c r="CT37" s="348"/>
      <c r="CU37" s="339">
        <v>18.556701030927837</v>
      </c>
      <c r="CV37" s="196"/>
      <c r="CW37" s="340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3">
        <v>30</v>
      </c>
      <c r="DL37" s="323">
        <v>10</v>
      </c>
      <c r="DM37" s="321">
        <f t="shared" si="28"/>
        <v>30</v>
      </c>
      <c r="DN37" s="321">
        <f t="shared" si="29"/>
        <v>10</v>
      </c>
      <c r="DO37" s="323">
        <v>29.1</v>
      </c>
      <c r="DP37" s="323">
        <v>9.6999999999999993</v>
      </c>
      <c r="DQ37" s="324">
        <v>12</v>
      </c>
      <c r="DR37" s="324">
        <v>4</v>
      </c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5">
        <v>32.99</v>
      </c>
      <c r="EH37" s="326">
        <v>8.2475000000000005</v>
      </c>
      <c r="EI37" s="94">
        <v>78.08</v>
      </c>
      <c r="EJ37" s="94">
        <v>19.52</v>
      </c>
      <c r="EK37" s="321">
        <v>27.07</v>
      </c>
      <c r="EL37" s="327">
        <v>6.7675000000000001</v>
      </c>
      <c r="EM37" s="328"/>
      <c r="EN37" s="328"/>
      <c r="EO37" s="328"/>
      <c r="EP37" s="328"/>
      <c r="EQ37" s="8">
        <f t="shared" si="31"/>
        <v>138.13999999999999</v>
      </c>
      <c r="ER37" s="8">
        <f t="shared" si="32"/>
        <v>34.534999999999997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3">
        <v>29</v>
      </c>
      <c r="FB37" s="329"/>
      <c r="FC37" s="114">
        <v>30</v>
      </c>
      <c r="FD37" s="322"/>
      <c r="FE37" s="8"/>
      <c r="FF37" s="8"/>
      <c r="FG37" s="300"/>
      <c r="FH37" s="301"/>
      <c r="FI37" s="8"/>
      <c r="FJ37" s="8"/>
      <c r="FK37" s="8"/>
      <c r="FL37" s="8"/>
      <c r="FM37" s="322"/>
      <c r="FN37" s="322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292">
        <v>6</v>
      </c>
      <c r="GL37" s="292">
        <v>0</v>
      </c>
      <c r="GM37" s="304"/>
      <c r="GN37" s="305"/>
      <c r="GO37" s="294">
        <v>6</v>
      </c>
      <c r="GP37" s="306">
        <v>0</v>
      </c>
      <c r="GQ37" s="306"/>
      <c r="GR37" s="306"/>
      <c r="GS37" s="305"/>
      <c r="GT37" s="305"/>
      <c r="GU37" s="305">
        <v>3</v>
      </c>
      <c r="GV37" s="305">
        <v>0</v>
      </c>
      <c r="GW37" s="305">
        <v>2</v>
      </c>
      <c r="GX37" s="305">
        <v>0</v>
      </c>
      <c r="GY37" s="305">
        <v>2.4</v>
      </c>
      <c r="GZ37" s="305">
        <v>0</v>
      </c>
      <c r="HA37" s="8">
        <f t="shared" si="39"/>
        <v>19.399999999999999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2"/>
      <c r="HS37" s="91"/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2.2000000000000002</v>
      </c>
      <c r="HZ37" s="330">
        <v>0.55000000000000004</v>
      </c>
      <c r="IA37" s="307"/>
      <c r="IB37" s="299"/>
      <c r="IC37" s="332">
        <v>12</v>
      </c>
      <c r="ID37" s="130">
        <v>3</v>
      </c>
      <c r="IE37" s="308"/>
      <c r="IF37" s="308"/>
      <c r="IG37" s="8">
        <f t="shared" si="84"/>
        <v>14.2</v>
      </c>
      <c r="IH37" s="8">
        <f t="shared" si="45"/>
        <v>3.55</v>
      </c>
      <c r="II37" s="8"/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0</v>
      </c>
      <c r="JB37" s="71">
        <v>0</v>
      </c>
      <c r="JC37" s="282"/>
      <c r="JD37" s="282"/>
      <c r="JE37" s="8">
        <f t="shared" si="46"/>
        <v>0</v>
      </c>
      <c r="JF37" s="8">
        <f t="shared" si="47"/>
        <v>0</v>
      </c>
      <c r="JG37" s="330">
        <v>6.5372000000000003</v>
      </c>
      <c r="JH37" s="330">
        <v>1</v>
      </c>
      <c r="JI37" s="330">
        <v>6.5373000000000001</v>
      </c>
      <c r="JJ37" s="330">
        <v>1</v>
      </c>
      <c r="JK37" s="330"/>
      <c r="JL37" s="330"/>
      <c r="JM37" s="91">
        <v>51.55</v>
      </c>
      <c r="JN37" s="330">
        <v>11</v>
      </c>
      <c r="JO37" s="91">
        <v>0</v>
      </c>
      <c r="JP37" s="330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2"/>
      <c r="JZ37" s="282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1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24.2</v>
      </c>
      <c r="LJ37" s="330">
        <v>0</v>
      </c>
      <c r="LK37" s="79">
        <v>24.02</v>
      </c>
      <c r="LL37" s="350">
        <v>0</v>
      </c>
      <c r="LM37" s="79">
        <v>6.5750000000000002</v>
      </c>
      <c r="LN37" s="334">
        <v>0</v>
      </c>
      <c r="LO37" s="75"/>
      <c r="LP37" s="344"/>
      <c r="LQ37" s="317"/>
      <c r="LR37" s="317"/>
      <c r="LS37" s="4">
        <f t="shared" si="59"/>
        <v>54.795000000000002</v>
      </c>
      <c r="LT37" s="4">
        <f t="shared" si="60"/>
        <v>0</v>
      </c>
      <c r="LU37" s="318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1">
        <v>25.75</v>
      </c>
      <c r="MD37" s="319"/>
      <c r="ME37" s="75">
        <v>18.54</v>
      </c>
      <c r="MF37" s="4"/>
      <c r="MG37" s="9"/>
      <c r="MH37" s="4"/>
      <c r="MI37" s="4">
        <f t="shared" si="63"/>
        <v>44.29</v>
      </c>
      <c r="MJ37" s="4">
        <f t="shared" si="64"/>
        <v>0</v>
      </c>
      <c r="MK37" s="335">
        <v>0.35399999999999998</v>
      </c>
      <c r="ML37" s="92"/>
      <c r="MM37" s="114">
        <v>0.23599999999999999</v>
      </c>
      <c r="MN37" s="336"/>
      <c r="MO37" s="4">
        <f t="shared" si="65"/>
        <v>0.59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37">
        <v>0</v>
      </c>
      <c r="NA37" s="4">
        <f t="shared" si="71"/>
        <v>0</v>
      </c>
      <c r="NB37" s="4">
        <f t="shared" si="72"/>
        <v>0</v>
      </c>
      <c r="NC37" s="296"/>
      <c r="ND37" s="296"/>
      <c r="NE37" s="296">
        <f t="shared" si="73"/>
        <v>0</v>
      </c>
      <c r="NF37" s="296">
        <f t="shared" si="74"/>
        <v>0</v>
      </c>
      <c r="NG37" s="296"/>
      <c r="NH37" s="296"/>
      <c r="NI37" s="296">
        <f t="shared" si="75"/>
        <v>0</v>
      </c>
      <c r="NJ37" s="296">
        <f t="shared" si="76"/>
        <v>0</v>
      </c>
      <c r="NK37" s="292"/>
      <c r="NL37" s="296"/>
      <c r="NM37" s="296">
        <f t="shared" si="77"/>
        <v>0</v>
      </c>
      <c r="NN37" s="296">
        <f t="shared" si="78"/>
        <v>0</v>
      </c>
      <c r="NO37" s="74">
        <v>0.22</v>
      </c>
      <c r="NP37" s="74"/>
      <c r="NQ37" s="74">
        <v>0</v>
      </c>
      <c r="NR37" s="74"/>
      <c r="NS37" s="74">
        <v>0.38</v>
      </c>
      <c r="NT37" s="74"/>
      <c r="NU37" s="343">
        <v>0.08</v>
      </c>
      <c r="NV37" s="343"/>
      <c r="NW37" s="343">
        <v>0.12</v>
      </c>
      <c r="NX37" s="343"/>
      <c r="NY37" s="4">
        <f t="shared" si="79"/>
        <v>0.72</v>
      </c>
      <c r="NZ37" s="4">
        <f t="shared" si="12"/>
        <v>0</v>
      </c>
      <c r="OA37" s="74">
        <v>0.7</v>
      </c>
      <c r="OB37" s="74"/>
      <c r="OC37" s="349">
        <v>0.02</v>
      </c>
      <c r="OD37" s="74"/>
      <c r="OE37" s="349">
        <v>0.01</v>
      </c>
      <c r="OF37" s="74"/>
      <c r="OG37" s="74">
        <v>0</v>
      </c>
      <c r="OH37" s="74"/>
      <c r="OI37" s="4">
        <f t="shared" si="80"/>
        <v>0.73</v>
      </c>
      <c r="OJ37" s="4">
        <f t="shared" si="81"/>
        <v>0</v>
      </c>
      <c r="OK37" s="196">
        <v>0.18</v>
      </c>
      <c r="OL37" s="296"/>
      <c r="OM37" s="342">
        <v>0.05</v>
      </c>
      <c r="ON37" s="296"/>
      <c r="OO37" s="196"/>
      <c r="OP37" s="296"/>
      <c r="OQ37" s="296">
        <f t="shared" si="82"/>
        <v>0.22999999999999998</v>
      </c>
      <c r="OR37" s="296">
        <f t="shared" si="83"/>
        <v>0</v>
      </c>
      <c r="OS37" s="296"/>
      <c r="OT37" s="296"/>
      <c r="OU37" s="296">
        <f t="shared" si="13"/>
        <v>0</v>
      </c>
      <c r="OV37" s="296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22"/>
      <c r="R38" s="78"/>
      <c r="S38" s="321"/>
      <c r="T38" s="321"/>
      <c r="U38" s="78"/>
      <c r="V38" s="78"/>
      <c r="W38" s="78">
        <f t="shared" si="15"/>
        <v>20.62</v>
      </c>
      <c r="X38" s="78">
        <f t="shared" si="16"/>
        <v>20.62</v>
      </c>
      <c r="Y38" s="78">
        <v>5</v>
      </c>
      <c r="Z38" s="78">
        <v>2.2222222222222223</v>
      </c>
      <c r="AA38" s="75"/>
      <c r="AB38" s="71"/>
      <c r="AC38" s="8">
        <f t="shared" si="17"/>
        <v>5</v>
      </c>
      <c r="AD38" s="8">
        <f t="shared" si="18"/>
        <v>2.2222222222222223</v>
      </c>
      <c r="AE38" s="71"/>
      <c r="AF38" s="71"/>
      <c r="AG38" s="71"/>
      <c r="AH38" s="71"/>
      <c r="AI38" s="122"/>
      <c r="AJ38" s="122"/>
      <c r="AK38" s="351"/>
      <c r="AL38" s="352"/>
      <c r="AM38" s="288"/>
      <c r="AN38" s="288"/>
      <c r="AO38" s="289"/>
      <c r="AP38" s="289"/>
      <c r="AQ38" s="289"/>
      <c r="AR38" s="289"/>
      <c r="AS38" s="289"/>
      <c r="AT38" s="289"/>
      <c r="AU38" s="4">
        <f t="shared" si="19"/>
        <v>0</v>
      </c>
      <c r="AV38" s="4">
        <f t="shared" si="2"/>
        <v>0</v>
      </c>
      <c r="AW38" s="78"/>
      <c r="AX38" s="78"/>
      <c r="AY38" s="310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0"/>
      <c r="BH38" s="291"/>
      <c r="BI38" s="290"/>
      <c r="BJ38" s="291"/>
      <c r="BK38" s="292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0"/>
      <c r="CI38" s="91"/>
      <c r="CJ38" s="320"/>
      <c r="CK38" s="294"/>
      <c r="CL38" s="294"/>
      <c r="CM38" s="321"/>
      <c r="CN38" s="322"/>
      <c r="CO38" s="8">
        <f t="shared" si="22"/>
        <v>0</v>
      </c>
      <c r="CP38" s="8">
        <f t="shared" si="23"/>
        <v>0</v>
      </c>
      <c r="CQ38" s="338">
        <v>247.40625</v>
      </c>
      <c r="CR38" s="338"/>
      <c r="CS38" s="338"/>
      <c r="CT38" s="348"/>
      <c r="CU38" s="339">
        <v>18.556701030927837</v>
      </c>
      <c r="CV38" s="196"/>
      <c r="CW38" s="340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3">
        <v>30</v>
      </c>
      <c r="DL38" s="323">
        <v>10</v>
      </c>
      <c r="DM38" s="321">
        <f t="shared" si="28"/>
        <v>30</v>
      </c>
      <c r="DN38" s="321">
        <f t="shared" si="29"/>
        <v>10</v>
      </c>
      <c r="DO38" s="323">
        <v>29.1</v>
      </c>
      <c r="DP38" s="323">
        <v>9.6999999999999993</v>
      </c>
      <c r="DQ38" s="324">
        <v>12</v>
      </c>
      <c r="DR38" s="324">
        <v>4</v>
      </c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5">
        <v>32.99</v>
      </c>
      <c r="EH38" s="326">
        <v>8.2475000000000005</v>
      </c>
      <c r="EI38" s="94">
        <v>78.08</v>
      </c>
      <c r="EJ38" s="94">
        <v>19.52</v>
      </c>
      <c r="EK38" s="321">
        <v>27.07</v>
      </c>
      <c r="EL38" s="327">
        <v>6.7675000000000001</v>
      </c>
      <c r="EM38" s="328"/>
      <c r="EN38" s="328"/>
      <c r="EO38" s="328"/>
      <c r="EP38" s="328"/>
      <c r="EQ38" s="8">
        <f t="shared" si="31"/>
        <v>138.13999999999999</v>
      </c>
      <c r="ER38" s="8">
        <f t="shared" si="32"/>
        <v>34.534999999999997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3">
        <v>29</v>
      </c>
      <c r="FB38" s="329"/>
      <c r="FC38" s="114">
        <v>30</v>
      </c>
      <c r="FD38" s="322"/>
      <c r="FE38" s="8"/>
      <c r="FF38" s="8"/>
      <c r="FG38" s="300"/>
      <c r="FH38" s="301"/>
      <c r="FI38" s="8"/>
      <c r="FJ38" s="8"/>
      <c r="FK38" s="8"/>
      <c r="FL38" s="8"/>
      <c r="FM38" s="322"/>
      <c r="FN38" s="322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292">
        <v>6</v>
      </c>
      <c r="GL38" s="292">
        <v>0</v>
      </c>
      <c r="GM38" s="304"/>
      <c r="GN38" s="305"/>
      <c r="GO38" s="294">
        <v>6</v>
      </c>
      <c r="GP38" s="306">
        <v>0</v>
      </c>
      <c r="GQ38" s="306"/>
      <c r="GR38" s="306"/>
      <c r="GS38" s="305"/>
      <c r="GT38" s="305"/>
      <c r="GU38" s="305">
        <v>3</v>
      </c>
      <c r="GV38" s="305">
        <v>0</v>
      </c>
      <c r="GW38" s="305">
        <v>2</v>
      </c>
      <c r="GX38" s="305">
        <v>0</v>
      </c>
      <c r="GY38" s="305">
        <v>2.4</v>
      </c>
      <c r="GZ38" s="305">
        <v>0</v>
      </c>
      <c r="HA38" s="8">
        <f t="shared" si="39"/>
        <v>19.399999999999999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2"/>
      <c r="HS38" s="91"/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2.2000000000000002</v>
      </c>
      <c r="HZ38" s="330">
        <v>0.55000000000000004</v>
      </c>
      <c r="IA38" s="307"/>
      <c r="IB38" s="299"/>
      <c r="IC38" s="332">
        <v>12</v>
      </c>
      <c r="ID38" s="130">
        <v>3</v>
      </c>
      <c r="IE38" s="308"/>
      <c r="IF38" s="308"/>
      <c r="IG38" s="8">
        <f t="shared" si="84"/>
        <v>14.2</v>
      </c>
      <c r="IH38" s="8">
        <f t="shared" si="45"/>
        <v>3.55</v>
      </c>
      <c r="II38" s="8"/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0</v>
      </c>
      <c r="JB38" s="71">
        <v>0</v>
      </c>
      <c r="JC38" s="282"/>
      <c r="JD38" s="282"/>
      <c r="JE38" s="8">
        <f t="shared" si="46"/>
        <v>0</v>
      </c>
      <c r="JF38" s="8">
        <f t="shared" si="47"/>
        <v>0</v>
      </c>
      <c r="JG38" s="330">
        <v>6.5372000000000003</v>
      </c>
      <c r="JH38" s="330">
        <v>1</v>
      </c>
      <c r="JI38" s="330">
        <v>6.5373000000000001</v>
      </c>
      <c r="JJ38" s="330">
        <v>1</v>
      </c>
      <c r="JK38" s="330"/>
      <c r="JL38" s="330"/>
      <c r="JM38" s="91">
        <v>51.55</v>
      </c>
      <c r="JN38" s="330">
        <v>11</v>
      </c>
      <c r="JO38" s="91">
        <v>0</v>
      </c>
      <c r="JP38" s="330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2"/>
      <c r="JZ38" s="282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1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24.2</v>
      </c>
      <c r="LJ38" s="330">
        <v>0</v>
      </c>
      <c r="LK38" s="79">
        <v>24.02</v>
      </c>
      <c r="LL38" s="350">
        <v>0</v>
      </c>
      <c r="LM38" s="79">
        <v>6.5750000000000002</v>
      </c>
      <c r="LN38" s="334">
        <v>0</v>
      </c>
      <c r="LO38" s="75"/>
      <c r="LP38" s="344"/>
      <c r="LQ38" s="317"/>
      <c r="LR38" s="317"/>
      <c r="LS38" s="4">
        <f t="shared" si="59"/>
        <v>54.795000000000002</v>
      </c>
      <c r="LT38" s="4">
        <f t="shared" si="60"/>
        <v>0</v>
      </c>
      <c r="LU38" s="318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1">
        <v>25.75</v>
      </c>
      <c r="MD38" s="319"/>
      <c r="ME38" s="75">
        <v>18.54</v>
      </c>
      <c r="MF38" s="4"/>
      <c r="MG38" s="9"/>
      <c r="MH38" s="4"/>
      <c r="MI38" s="4">
        <f t="shared" si="63"/>
        <v>44.29</v>
      </c>
      <c r="MJ38" s="4">
        <f t="shared" si="64"/>
        <v>0</v>
      </c>
      <c r="MK38" s="335">
        <v>0.54</v>
      </c>
      <c r="ML38" s="92"/>
      <c r="MM38" s="114">
        <v>0.36000000000000004</v>
      </c>
      <c r="MN38" s="336"/>
      <c r="MO38" s="4">
        <f t="shared" si="65"/>
        <v>0.90000000000000013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37">
        <v>0</v>
      </c>
      <c r="NA38" s="4">
        <f t="shared" si="71"/>
        <v>0</v>
      </c>
      <c r="NB38" s="4">
        <f t="shared" si="72"/>
        <v>0</v>
      </c>
      <c r="NC38" s="296"/>
      <c r="ND38" s="296"/>
      <c r="NE38" s="296">
        <f t="shared" si="73"/>
        <v>0</v>
      </c>
      <c r="NF38" s="296">
        <f t="shared" si="74"/>
        <v>0</v>
      </c>
      <c r="NG38" s="296"/>
      <c r="NH38" s="296"/>
      <c r="NI38" s="296">
        <f t="shared" si="75"/>
        <v>0</v>
      </c>
      <c r="NJ38" s="296">
        <f t="shared" si="76"/>
        <v>0</v>
      </c>
      <c r="NK38" s="292"/>
      <c r="NL38" s="296"/>
      <c r="NM38" s="296">
        <f t="shared" si="77"/>
        <v>0</v>
      </c>
      <c r="NN38" s="296">
        <f t="shared" si="78"/>
        <v>0</v>
      </c>
      <c r="NO38" s="74">
        <v>0.37</v>
      </c>
      <c r="NP38" s="74"/>
      <c r="NQ38" s="74">
        <v>0</v>
      </c>
      <c r="NR38" s="74"/>
      <c r="NS38" s="74">
        <v>0.62</v>
      </c>
      <c r="NT38" s="74"/>
      <c r="NU38" s="343">
        <v>0.13</v>
      </c>
      <c r="NV38" s="343"/>
      <c r="NW38" s="343">
        <v>0.2</v>
      </c>
      <c r="NX38" s="343"/>
      <c r="NY38" s="4">
        <f t="shared" si="79"/>
        <v>1.19</v>
      </c>
      <c r="NZ38" s="4">
        <f t="shared" si="12"/>
        <v>0</v>
      </c>
      <c r="OA38" s="74">
        <v>2.1</v>
      </c>
      <c r="OB38" s="74"/>
      <c r="OC38" s="349">
        <v>0.03</v>
      </c>
      <c r="OD38" s="74"/>
      <c r="OE38" s="349">
        <v>0.01</v>
      </c>
      <c r="OF38" s="74"/>
      <c r="OG38" s="74">
        <v>0</v>
      </c>
      <c r="OH38" s="74"/>
      <c r="OI38" s="4">
        <f t="shared" si="80"/>
        <v>2.1399999999999997</v>
      </c>
      <c r="OJ38" s="4">
        <f t="shared" si="81"/>
        <v>0</v>
      </c>
      <c r="OK38" s="196">
        <v>0.27</v>
      </c>
      <c r="OL38" s="296"/>
      <c r="OM38" s="342">
        <v>7.0000000000000007E-2</v>
      </c>
      <c r="ON38" s="296"/>
      <c r="OO38" s="196"/>
      <c r="OP38" s="296"/>
      <c r="OQ38" s="296">
        <f t="shared" si="82"/>
        <v>0.34</v>
      </c>
      <c r="OR38" s="296">
        <f t="shared" si="83"/>
        <v>0</v>
      </c>
      <c r="OS38" s="296"/>
      <c r="OT38" s="296"/>
      <c r="OU38" s="296">
        <f t="shared" si="13"/>
        <v>0</v>
      </c>
      <c r="OV38" s="296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22"/>
      <c r="R39" s="78"/>
      <c r="S39" s="321"/>
      <c r="T39" s="321"/>
      <c r="U39" s="78"/>
      <c r="V39" s="78"/>
      <c r="W39" s="78">
        <f t="shared" si="15"/>
        <v>20.62</v>
      </c>
      <c r="X39" s="78">
        <f t="shared" si="16"/>
        <v>20.62</v>
      </c>
      <c r="Y39" s="78">
        <v>5</v>
      </c>
      <c r="Z39" s="78">
        <v>2.2222222222222223</v>
      </c>
      <c r="AA39" s="75"/>
      <c r="AB39" s="71"/>
      <c r="AC39" s="8">
        <f t="shared" si="17"/>
        <v>5</v>
      </c>
      <c r="AD39" s="8">
        <f t="shared" si="18"/>
        <v>2.2222222222222223</v>
      </c>
      <c r="AE39" s="71"/>
      <c r="AF39" s="71"/>
      <c r="AG39" s="71"/>
      <c r="AH39" s="71"/>
      <c r="AI39" s="122"/>
      <c r="AJ39" s="122"/>
      <c r="AK39" s="351"/>
      <c r="AL39" s="352"/>
      <c r="AM39" s="288"/>
      <c r="AN39" s="288"/>
      <c r="AO39" s="289"/>
      <c r="AP39" s="289"/>
      <c r="AQ39" s="289"/>
      <c r="AR39" s="289"/>
      <c r="AS39" s="289"/>
      <c r="AT39" s="289"/>
      <c r="AU39" s="4">
        <f t="shared" si="19"/>
        <v>0</v>
      </c>
      <c r="AV39" s="4">
        <f t="shared" si="2"/>
        <v>0</v>
      </c>
      <c r="AW39" s="78"/>
      <c r="AX39" s="78"/>
      <c r="AY39" s="310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0"/>
      <c r="BH39" s="291"/>
      <c r="BI39" s="290"/>
      <c r="BJ39" s="291"/>
      <c r="BK39" s="292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0"/>
      <c r="CI39" s="91"/>
      <c r="CJ39" s="320"/>
      <c r="CK39" s="294"/>
      <c r="CL39" s="294"/>
      <c r="CM39" s="321"/>
      <c r="CN39" s="322"/>
      <c r="CO39" s="8">
        <f t="shared" si="22"/>
        <v>0</v>
      </c>
      <c r="CP39" s="8">
        <f t="shared" si="23"/>
        <v>0</v>
      </c>
      <c r="CQ39" s="338">
        <v>247.40625</v>
      </c>
      <c r="CR39" s="338"/>
      <c r="CS39" s="338"/>
      <c r="CT39" s="348"/>
      <c r="CU39" s="339">
        <v>18.556701030927837</v>
      </c>
      <c r="CV39" s="196"/>
      <c r="CW39" s="340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3">
        <v>30</v>
      </c>
      <c r="DL39" s="323">
        <v>10</v>
      </c>
      <c r="DM39" s="321">
        <f t="shared" si="28"/>
        <v>30</v>
      </c>
      <c r="DN39" s="321">
        <f t="shared" si="29"/>
        <v>10</v>
      </c>
      <c r="DO39" s="323">
        <v>29.1</v>
      </c>
      <c r="DP39" s="323">
        <v>9.6999999999999993</v>
      </c>
      <c r="DQ39" s="324">
        <v>12</v>
      </c>
      <c r="DR39" s="324">
        <v>4</v>
      </c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5">
        <v>32.99</v>
      </c>
      <c r="EH39" s="326">
        <v>8.2475000000000005</v>
      </c>
      <c r="EI39" s="94">
        <v>78.08</v>
      </c>
      <c r="EJ39" s="94">
        <v>19.52</v>
      </c>
      <c r="EK39" s="321">
        <v>27.07</v>
      </c>
      <c r="EL39" s="327">
        <v>6.7675000000000001</v>
      </c>
      <c r="EM39" s="328"/>
      <c r="EN39" s="328"/>
      <c r="EO39" s="328"/>
      <c r="EP39" s="328"/>
      <c r="EQ39" s="8">
        <f t="shared" si="31"/>
        <v>138.13999999999999</v>
      </c>
      <c r="ER39" s="8">
        <f t="shared" si="32"/>
        <v>34.534999999999997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3">
        <v>29</v>
      </c>
      <c r="FB39" s="329"/>
      <c r="FC39" s="114">
        <v>30</v>
      </c>
      <c r="FD39" s="322"/>
      <c r="FE39" s="8"/>
      <c r="FF39" s="8"/>
      <c r="FG39" s="300"/>
      <c r="FH39" s="301"/>
      <c r="FI39" s="8"/>
      <c r="FJ39" s="8"/>
      <c r="FK39" s="8"/>
      <c r="FL39" s="8"/>
      <c r="FM39" s="322"/>
      <c r="FN39" s="322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292">
        <v>6</v>
      </c>
      <c r="GL39" s="292">
        <v>0</v>
      </c>
      <c r="GM39" s="304"/>
      <c r="GN39" s="305"/>
      <c r="GO39" s="294">
        <v>3</v>
      </c>
      <c r="GP39" s="306">
        <v>0</v>
      </c>
      <c r="GQ39" s="306"/>
      <c r="GR39" s="306"/>
      <c r="GS39" s="305"/>
      <c r="GT39" s="305"/>
      <c r="GU39" s="305">
        <v>3</v>
      </c>
      <c r="GV39" s="305">
        <v>0</v>
      </c>
      <c r="GW39" s="305">
        <v>2</v>
      </c>
      <c r="GX39" s="305">
        <v>0</v>
      </c>
      <c r="GY39" s="305">
        <v>2.4</v>
      </c>
      <c r="GZ39" s="305">
        <v>0</v>
      </c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2"/>
      <c r="HS39" s="91"/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2.2000000000000002</v>
      </c>
      <c r="HZ39" s="330">
        <v>0.55000000000000004</v>
      </c>
      <c r="IA39" s="307"/>
      <c r="IB39" s="299"/>
      <c r="IC39" s="332">
        <v>12</v>
      </c>
      <c r="ID39" s="130">
        <v>3</v>
      </c>
      <c r="IE39" s="308"/>
      <c r="IF39" s="308"/>
      <c r="IG39" s="8">
        <f t="shared" si="84"/>
        <v>14.2</v>
      </c>
      <c r="IH39" s="8">
        <f t="shared" si="45"/>
        <v>3.55</v>
      </c>
      <c r="II39" s="8"/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0</v>
      </c>
      <c r="JB39" s="71">
        <v>0</v>
      </c>
      <c r="JC39" s="282"/>
      <c r="JD39" s="282"/>
      <c r="JE39" s="8">
        <f t="shared" si="46"/>
        <v>0</v>
      </c>
      <c r="JF39" s="8">
        <f t="shared" si="47"/>
        <v>0</v>
      </c>
      <c r="JG39" s="330">
        <v>6.5372000000000003</v>
      </c>
      <c r="JH39" s="330">
        <v>1</v>
      </c>
      <c r="JI39" s="330">
        <v>6.5373000000000001</v>
      </c>
      <c r="JJ39" s="330">
        <v>1</v>
      </c>
      <c r="JK39" s="330"/>
      <c r="JL39" s="330"/>
      <c r="JM39" s="91">
        <v>51.55</v>
      </c>
      <c r="JN39" s="330">
        <v>11</v>
      </c>
      <c r="JO39" s="91">
        <v>0</v>
      </c>
      <c r="JP39" s="330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2"/>
      <c r="JZ39" s="282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1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24.2</v>
      </c>
      <c r="LJ39" s="330">
        <v>0</v>
      </c>
      <c r="LK39" s="79">
        <v>24.02</v>
      </c>
      <c r="LL39" s="350">
        <v>0</v>
      </c>
      <c r="LM39" s="79">
        <v>6.5750000000000002</v>
      </c>
      <c r="LN39" s="334">
        <v>0</v>
      </c>
      <c r="LO39" s="75"/>
      <c r="LP39" s="344"/>
      <c r="LQ39" s="317"/>
      <c r="LR39" s="317"/>
      <c r="LS39" s="4">
        <f t="shared" si="59"/>
        <v>54.795000000000002</v>
      </c>
      <c r="LT39" s="4">
        <f t="shared" si="60"/>
        <v>0</v>
      </c>
      <c r="LU39" s="318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1">
        <v>25.75</v>
      </c>
      <c r="MD39" s="319"/>
      <c r="ME39" s="75">
        <v>18.54</v>
      </c>
      <c r="MF39" s="4"/>
      <c r="MG39" s="9"/>
      <c r="MH39" s="4"/>
      <c r="MI39" s="4">
        <f t="shared" si="63"/>
        <v>44.29</v>
      </c>
      <c r="MJ39" s="4">
        <f t="shared" si="64"/>
        <v>0</v>
      </c>
      <c r="MK39" s="335">
        <v>0.68399999999999994</v>
      </c>
      <c r="ML39" s="92"/>
      <c r="MM39" s="114">
        <v>0.45599999999999996</v>
      </c>
      <c r="MN39" s="336"/>
      <c r="MO39" s="4">
        <f t="shared" si="65"/>
        <v>1.1399999999999999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37">
        <v>0</v>
      </c>
      <c r="NA39" s="4">
        <f t="shared" si="71"/>
        <v>0</v>
      </c>
      <c r="NB39" s="4">
        <f t="shared" si="72"/>
        <v>0</v>
      </c>
      <c r="NC39" s="296"/>
      <c r="ND39" s="296"/>
      <c r="NE39" s="296">
        <f t="shared" si="73"/>
        <v>0</v>
      </c>
      <c r="NF39" s="296">
        <f t="shared" si="74"/>
        <v>0</v>
      </c>
      <c r="NG39" s="296"/>
      <c r="NH39" s="296"/>
      <c r="NI39" s="296">
        <f t="shared" si="75"/>
        <v>0</v>
      </c>
      <c r="NJ39" s="296">
        <f t="shared" si="76"/>
        <v>0</v>
      </c>
      <c r="NK39" s="292"/>
      <c r="NL39" s="296"/>
      <c r="NM39" s="296">
        <f t="shared" si="77"/>
        <v>0</v>
      </c>
      <c r="NN39" s="296">
        <f t="shared" si="78"/>
        <v>0</v>
      </c>
      <c r="NO39" s="74">
        <v>0.54</v>
      </c>
      <c r="NP39" s="74"/>
      <c r="NQ39" s="74">
        <v>0</v>
      </c>
      <c r="NR39" s="74"/>
      <c r="NS39" s="74">
        <v>0.92</v>
      </c>
      <c r="NT39" s="74"/>
      <c r="NU39" s="343">
        <v>0.19</v>
      </c>
      <c r="NV39" s="343"/>
      <c r="NW39" s="343">
        <v>0.28999999999999998</v>
      </c>
      <c r="NX39" s="343"/>
      <c r="NY39" s="4">
        <f t="shared" si="79"/>
        <v>1.75</v>
      </c>
      <c r="NZ39" s="4">
        <f t="shared" si="12"/>
        <v>0</v>
      </c>
      <c r="OA39" s="74">
        <v>3.4</v>
      </c>
      <c r="OB39" s="74"/>
      <c r="OC39" s="349">
        <v>0.03</v>
      </c>
      <c r="OD39" s="74"/>
      <c r="OE39" s="349">
        <v>0.01</v>
      </c>
      <c r="OF39" s="74"/>
      <c r="OG39" s="74">
        <v>0</v>
      </c>
      <c r="OH39" s="74"/>
      <c r="OI39" s="4">
        <f t="shared" si="80"/>
        <v>3.4399999999999995</v>
      </c>
      <c r="OJ39" s="4">
        <f t="shared" si="81"/>
        <v>0</v>
      </c>
      <c r="OK39" s="196">
        <v>0.39</v>
      </c>
      <c r="OL39" s="296"/>
      <c r="OM39" s="342">
        <v>0.11</v>
      </c>
      <c r="ON39" s="296"/>
      <c r="OO39" s="196"/>
      <c r="OP39" s="296"/>
      <c r="OQ39" s="296">
        <f t="shared" si="82"/>
        <v>0.5</v>
      </c>
      <c r="OR39" s="296">
        <f t="shared" si="83"/>
        <v>0</v>
      </c>
      <c r="OS39" s="296"/>
      <c r="OT39" s="296"/>
      <c r="OU39" s="296">
        <f t="shared" si="13"/>
        <v>0</v>
      </c>
      <c r="OV39" s="296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22"/>
      <c r="R40" s="78"/>
      <c r="S40" s="321"/>
      <c r="T40" s="321"/>
      <c r="U40" s="78"/>
      <c r="V40" s="78"/>
      <c r="W40" s="78">
        <f t="shared" si="15"/>
        <v>20.62</v>
      </c>
      <c r="X40" s="78">
        <f t="shared" si="16"/>
        <v>20.62</v>
      </c>
      <c r="Y40" s="78">
        <v>5</v>
      </c>
      <c r="Z40" s="78">
        <v>2.2222222222222223</v>
      </c>
      <c r="AA40" s="75"/>
      <c r="AB40" s="71"/>
      <c r="AC40" s="8">
        <f t="shared" si="17"/>
        <v>5</v>
      </c>
      <c r="AD40" s="8">
        <f t="shared" si="18"/>
        <v>2.2222222222222223</v>
      </c>
      <c r="AE40" s="71"/>
      <c r="AF40" s="71"/>
      <c r="AG40" s="71"/>
      <c r="AH40" s="71"/>
      <c r="AI40" s="122"/>
      <c r="AJ40" s="122"/>
      <c r="AK40" s="351"/>
      <c r="AL40" s="352"/>
      <c r="AM40" s="288"/>
      <c r="AN40" s="288"/>
      <c r="AO40" s="289"/>
      <c r="AP40" s="289"/>
      <c r="AQ40" s="289"/>
      <c r="AR40" s="289"/>
      <c r="AS40" s="289"/>
      <c r="AT40" s="289"/>
      <c r="AU40" s="4">
        <f t="shared" si="19"/>
        <v>0</v>
      </c>
      <c r="AV40" s="4">
        <f t="shared" si="2"/>
        <v>0</v>
      </c>
      <c r="AW40" s="78"/>
      <c r="AX40" s="78"/>
      <c r="AY40" s="310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0"/>
      <c r="BH40" s="291"/>
      <c r="BI40" s="290"/>
      <c r="BJ40" s="291"/>
      <c r="BK40" s="292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0"/>
      <c r="CI40" s="91"/>
      <c r="CJ40" s="320"/>
      <c r="CK40" s="294"/>
      <c r="CL40" s="294"/>
      <c r="CM40" s="321"/>
      <c r="CN40" s="322"/>
      <c r="CO40" s="8">
        <f t="shared" si="22"/>
        <v>0</v>
      </c>
      <c r="CP40" s="8">
        <f t="shared" si="23"/>
        <v>0</v>
      </c>
      <c r="CQ40" s="338">
        <v>247.40625</v>
      </c>
      <c r="CR40" s="338"/>
      <c r="CS40" s="338"/>
      <c r="CT40" s="348"/>
      <c r="CU40" s="339">
        <v>18.556701030927837</v>
      </c>
      <c r="CV40" s="196"/>
      <c r="CW40" s="340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3">
        <v>30</v>
      </c>
      <c r="DL40" s="323">
        <v>10</v>
      </c>
      <c r="DM40" s="321">
        <f t="shared" si="28"/>
        <v>30</v>
      </c>
      <c r="DN40" s="321">
        <f t="shared" si="29"/>
        <v>10</v>
      </c>
      <c r="DO40" s="323">
        <v>29.1</v>
      </c>
      <c r="DP40" s="323">
        <v>9.6999999999999993</v>
      </c>
      <c r="DQ40" s="324">
        <v>12</v>
      </c>
      <c r="DR40" s="324">
        <v>4</v>
      </c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5">
        <v>32.99</v>
      </c>
      <c r="EH40" s="326">
        <v>8.2475000000000005</v>
      </c>
      <c r="EI40" s="94">
        <v>78.08</v>
      </c>
      <c r="EJ40" s="94">
        <v>19.52</v>
      </c>
      <c r="EK40" s="321">
        <v>27.07</v>
      </c>
      <c r="EL40" s="327">
        <v>6.7675000000000001</v>
      </c>
      <c r="EM40" s="328"/>
      <c r="EN40" s="328"/>
      <c r="EO40" s="328"/>
      <c r="EP40" s="328"/>
      <c r="EQ40" s="8">
        <f t="shared" si="31"/>
        <v>138.13999999999999</v>
      </c>
      <c r="ER40" s="8">
        <f t="shared" si="32"/>
        <v>34.534999999999997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3">
        <v>29</v>
      </c>
      <c r="FB40" s="329"/>
      <c r="FC40" s="114">
        <v>30</v>
      </c>
      <c r="FD40" s="322"/>
      <c r="FE40" s="8"/>
      <c r="FF40" s="8"/>
      <c r="FG40" s="300"/>
      <c r="FH40" s="301"/>
      <c r="FI40" s="8"/>
      <c r="FJ40" s="8"/>
      <c r="FK40" s="8"/>
      <c r="FL40" s="8"/>
      <c r="FM40" s="322"/>
      <c r="FN40" s="322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292">
        <v>6</v>
      </c>
      <c r="GL40" s="292">
        <v>0</v>
      </c>
      <c r="GM40" s="304"/>
      <c r="GN40" s="305"/>
      <c r="GO40" s="294">
        <v>3</v>
      </c>
      <c r="GP40" s="306">
        <v>0</v>
      </c>
      <c r="GQ40" s="306"/>
      <c r="GR40" s="306"/>
      <c r="GS40" s="305"/>
      <c r="GT40" s="305"/>
      <c r="GU40" s="305">
        <v>3</v>
      </c>
      <c r="GV40" s="305">
        <v>0</v>
      </c>
      <c r="GW40" s="305">
        <v>2</v>
      </c>
      <c r="GX40" s="305">
        <v>0</v>
      </c>
      <c r="GY40" s="305">
        <v>2.4</v>
      </c>
      <c r="GZ40" s="305">
        <v>0</v>
      </c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2"/>
      <c r="HS40" s="91"/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2.2000000000000002</v>
      </c>
      <c r="HZ40" s="330">
        <v>0.55000000000000004</v>
      </c>
      <c r="IA40" s="307"/>
      <c r="IB40" s="299"/>
      <c r="IC40" s="332">
        <v>12</v>
      </c>
      <c r="ID40" s="130">
        <v>3</v>
      </c>
      <c r="IE40" s="308"/>
      <c r="IF40" s="308"/>
      <c r="IG40" s="8">
        <f t="shared" si="84"/>
        <v>14.2</v>
      </c>
      <c r="IH40" s="8">
        <f t="shared" si="45"/>
        <v>3.55</v>
      </c>
      <c r="II40" s="8"/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0</v>
      </c>
      <c r="JB40" s="71">
        <v>0</v>
      </c>
      <c r="JC40" s="282"/>
      <c r="JD40" s="282"/>
      <c r="JE40" s="8">
        <f t="shared" si="46"/>
        <v>0</v>
      </c>
      <c r="JF40" s="8">
        <f t="shared" si="47"/>
        <v>0</v>
      </c>
      <c r="JG40" s="330">
        <v>6.5372000000000003</v>
      </c>
      <c r="JH40" s="330">
        <v>1</v>
      </c>
      <c r="JI40" s="330">
        <v>6.5373000000000001</v>
      </c>
      <c r="JJ40" s="330">
        <v>1</v>
      </c>
      <c r="JK40" s="330"/>
      <c r="JL40" s="330"/>
      <c r="JM40" s="91">
        <v>51.55</v>
      </c>
      <c r="JN40" s="330">
        <v>11</v>
      </c>
      <c r="JO40" s="91">
        <v>0</v>
      </c>
      <c r="JP40" s="330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2"/>
      <c r="JZ40" s="282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1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24.2</v>
      </c>
      <c r="LJ40" s="330">
        <v>0</v>
      </c>
      <c r="LK40" s="79">
        <v>24.02</v>
      </c>
      <c r="LL40" s="350">
        <v>0</v>
      </c>
      <c r="LM40" s="79">
        <v>6.5750000000000002</v>
      </c>
      <c r="LN40" s="334">
        <v>0</v>
      </c>
      <c r="LO40" s="75"/>
      <c r="LP40" s="344"/>
      <c r="LQ40" s="317"/>
      <c r="LR40" s="317"/>
      <c r="LS40" s="4">
        <f t="shared" si="59"/>
        <v>54.795000000000002</v>
      </c>
      <c r="LT40" s="4">
        <f t="shared" si="60"/>
        <v>0</v>
      </c>
      <c r="LU40" s="318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1">
        <v>25.75</v>
      </c>
      <c r="MD40" s="319"/>
      <c r="ME40" s="75">
        <v>18.54</v>
      </c>
      <c r="MF40" s="4"/>
      <c r="MG40" s="9"/>
      <c r="MH40" s="4"/>
      <c r="MI40" s="4">
        <f t="shared" si="63"/>
        <v>44.29</v>
      </c>
      <c r="MJ40" s="4">
        <f t="shared" si="64"/>
        <v>0</v>
      </c>
      <c r="MK40" s="335">
        <v>0.876</v>
      </c>
      <c r="ML40" s="92"/>
      <c r="MM40" s="114">
        <v>0.58399999999999996</v>
      </c>
      <c r="MN40" s="336"/>
      <c r="MO40" s="4">
        <f t="shared" si="65"/>
        <v>1.46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37">
        <v>0</v>
      </c>
      <c r="NA40" s="4">
        <f t="shared" si="71"/>
        <v>0</v>
      </c>
      <c r="NB40" s="4">
        <f t="shared" si="72"/>
        <v>0</v>
      </c>
      <c r="NC40" s="296"/>
      <c r="ND40" s="296"/>
      <c r="NE40" s="296">
        <f t="shared" si="73"/>
        <v>0</v>
      </c>
      <c r="NF40" s="296">
        <f t="shared" si="74"/>
        <v>0</v>
      </c>
      <c r="NG40" s="296"/>
      <c r="NH40" s="296"/>
      <c r="NI40" s="296">
        <f t="shared" si="75"/>
        <v>0</v>
      </c>
      <c r="NJ40" s="296">
        <f t="shared" si="76"/>
        <v>0</v>
      </c>
      <c r="NK40" s="292"/>
      <c r="NL40" s="296"/>
      <c r="NM40" s="296">
        <f t="shared" si="77"/>
        <v>0</v>
      </c>
      <c r="NN40" s="296">
        <f t="shared" si="78"/>
        <v>0</v>
      </c>
      <c r="NO40" s="74">
        <v>0.72</v>
      </c>
      <c r="NP40" s="74"/>
      <c r="NQ40" s="74">
        <v>0</v>
      </c>
      <c r="NR40" s="74"/>
      <c r="NS40" s="74">
        <v>1.22</v>
      </c>
      <c r="NT40" s="74"/>
      <c r="NU40" s="343">
        <v>0.26</v>
      </c>
      <c r="NV40" s="343"/>
      <c r="NW40" s="343">
        <v>0.39</v>
      </c>
      <c r="NX40" s="343"/>
      <c r="NY40" s="4">
        <f t="shared" si="79"/>
        <v>2.33</v>
      </c>
      <c r="NZ40" s="4">
        <f t="shared" si="12"/>
        <v>0</v>
      </c>
      <c r="OA40" s="74">
        <v>3.6</v>
      </c>
      <c r="OB40" s="74"/>
      <c r="OC40" s="349">
        <v>0.01</v>
      </c>
      <c r="OD40" s="74"/>
      <c r="OE40" s="349">
        <v>0</v>
      </c>
      <c r="OF40" s="74"/>
      <c r="OG40" s="74">
        <v>0</v>
      </c>
      <c r="OH40" s="74"/>
      <c r="OI40" s="4">
        <f t="shared" si="80"/>
        <v>3.61</v>
      </c>
      <c r="OJ40" s="4">
        <f t="shared" si="81"/>
        <v>0</v>
      </c>
      <c r="OK40" s="196">
        <v>0.53</v>
      </c>
      <c r="OL40" s="296"/>
      <c r="OM40" s="342">
        <v>0.15</v>
      </c>
      <c r="ON40" s="296"/>
      <c r="OO40" s="196"/>
      <c r="OP40" s="296"/>
      <c r="OQ40" s="296">
        <f t="shared" si="82"/>
        <v>0.68</v>
      </c>
      <c r="OR40" s="296">
        <f t="shared" si="83"/>
        <v>0</v>
      </c>
      <c r="OS40" s="296"/>
      <c r="OT40" s="296"/>
      <c r="OU40" s="296">
        <f t="shared" si="13"/>
        <v>0</v>
      </c>
      <c r="OV40" s="296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22"/>
      <c r="R41" s="78"/>
      <c r="S41" s="321"/>
      <c r="T41" s="321"/>
      <c r="U41" s="78"/>
      <c r="V41" s="78"/>
      <c r="W41" s="78">
        <f t="shared" si="15"/>
        <v>20.62</v>
      </c>
      <c r="X41" s="78">
        <f t="shared" si="16"/>
        <v>20.62</v>
      </c>
      <c r="Y41" s="78">
        <v>5</v>
      </c>
      <c r="Z41" s="78">
        <v>2.2222222222222223</v>
      </c>
      <c r="AA41" s="75"/>
      <c r="AB41" s="71"/>
      <c r="AC41" s="8">
        <f t="shared" si="17"/>
        <v>5</v>
      </c>
      <c r="AD41" s="8">
        <f t="shared" si="18"/>
        <v>2.2222222222222223</v>
      </c>
      <c r="AE41" s="71"/>
      <c r="AF41" s="71"/>
      <c r="AG41" s="71"/>
      <c r="AH41" s="71"/>
      <c r="AI41" s="122"/>
      <c r="AJ41" s="122"/>
      <c r="AK41" s="351"/>
      <c r="AL41" s="352"/>
      <c r="AM41" s="288"/>
      <c r="AN41" s="288"/>
      <c r="AO41" s="289"/>
      <c r="AP41" s="289"/>
      <c r="AQ41" s="289"/>
      <c r="AR41" s="289"/>
      <c r="AS41" s="289"/>
      <c r="AT41" s="289"/>
      <c r="AU41" s="4">
        <f t="shared" si="19"/>
        <v>0</v>
      </c>
      <c r="AV41" s="4">
        <f t="shared" si="2"/>
        <v>0</v>
      </c>
      <c r="AW41" s="78"/>
      <c r="AX41" s="78"/>
      <c r="AY41" s="310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0"/>
      <c r="BH41" s="291"/>
      <c r="BI41" s="290"/>
      <c r="BJ41" s="291"/>
      <c r="BK41" s="292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0"/>
      <c r="CI41" s="91"/>
      <c r="CJ41" s="320"/>
      <c r="CK41" s="294"/>
      <c r="CL41" s="294"/>
      <c r="CM41" s="321"/>
      <c r="CN41" s="322"/>
      <c r="CO41" s="8">
        <f t="shared" si="22"/>
        <v>0</v>
      </c>
      <c r="CP41" s="8">
        <f t="shared" si="23"/>
        <v>0</v>
      </c>
      <c r="CQ41" s="338">
        <v>247.40625</v>
      </c>
      <c r="CR41" s="338"/>
      <c r="CS41" s="338"/>
      <c r="CT41" s="348"/>
      <c r="CU41" s="339">
        <v>18.556701030927837</v>
      </c>
      <c r="CV41" s="196"/>
      <c r="CW41" s="340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3">
        <v>30</v>
      </c>
      <c r="DL41" s="323">
        <v>10</v>
      </c>
      <c r="DM41" s="321">
        <f t="shared" si="28"/>
        <v>30</v>
      </c>
      <c r="DN41" s="321">
        <f t="shared" si="29"/>
        <v>10</v>
      </c>
      <c r="DO41" s="323">
        <v>29.1</v>
      </c>
      <c r="DP41" s="323">
        <v>9.6999999999999993</v>
      </c>
      <c r="DQ41" s="324">
        <v>12</v>
      </c>
      <c r="DR41" s="324">
        <v>4</v>
      </c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5">
        <v>32.99</v>
      </c>
      <c r="EH41" s="326">
        <v>8.2475000000000005</v>
      </c>
      <c r="EI41" s="94">
        <v>78.08</v>
      </c>
      <c r="EJ41" s="94">
        <v>19.52</v>
      </c>
      <c r="EK41" s="321">
        <v>27.07</v>
      </c>
      <c r="EL41" s="327">
        <v>6.7675000000000001</v>
      </c>
      <c r="EM41" s="328"/>
      <c r="EN41" s="328"/>
      <c r="EO41" s="328"/>
      <c r="EP41" s="328"/>
      <c r="EQ41" s="8">
        <f t="shared" si="31"/>
        <v>138.13999999999999</v>
      </c>
      <c r="ER41" s="8">
        <f t="shared" si="32"/>
        <v>34.534999999999997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3">
        <v>29</v>
      </c>
      <c r="FB41" s="329"/>
      <c r="FC41" s="114">
        <v>30</v>
      </c>
      <c r="FD41" s="322"/>
      <c r="FE41" s="8"/>
      <c r="FF41" s="8"/>
      <c r="FG41" s="300"/>
      <c r="FH41" s="301"/>
      <c r="FI41" s="8"/>
      <c r="FJ41" s="8"/>
      <c r="FK41" s="8"/>
      <c r="FL41" s="8"/>
      <c r="FM41" s="322"/>
      <c r="FN41" s="322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292">
        <v>6</v>
      </c>
      <c r="GL41" s="292">
        <v>0</v>
      </c>
      <c r="GM41" s="304"/>
      <c r="GN41" s="305"/>
      <c r="GO41" s="294">
        <v>3</v>
      </c>
      <c r="GP41" s="306">
        <v>0</v>
      </c>
      <c r="GQ41" s="306"/>
      <c r="GR41" s="306"/>
      <c r="GS41" s="305"/>
      <c r="GT41" s="305"/>
      <c r="GU41" s="305">
        <v>3</v>
      </c>
      <c r="GV41" s="305">
        <v>0</v>
      </c>
      <c r="GW41" s="305">
        <v>2</v>
      </c>
      <c r="GX41" s="305">
        <v>0</v>
      </c>
      <c r="GY41" s="305">
        <v>2.4</v>
      </c>
      <c r="GZ41" s="305">
        <v>0</v>
      </c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2"/>
      <c r="HS41" s="91"/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2.2000000000000002</v>
      </c>
      <c r="HZ41" s="330">
        <v>0.55000000000000004</v>
      </c>
      <c r="IA41" s="307"/>
      <c r="IB41" s="299"/>
      <c r="IC41" s="332">
        <v>12</v>
      </c>
      <c r="ID41" s="130">
        <v>3</v>
      </c>
      <c r="IE41" s="308"/>
      <c r="IF41" s="308"/>
      <c r="IG41" s="8">
        <f t="shared" si="84"/>
        <v>14.2</v>
      </c>
      <c r="IH41" s="8">
        <f t="shared" si="45"/>
        <v>3.55</v>
      </c>
      <c r="II41" s="8"/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0</v>
      </c>
      <c r="JB41" s="71">
        <v>0</v>
      </c>
      <c r="JC41" s="282"/>
      <c r="JD41" s="282"/>
      <c r="JE41" s="8">
        <f t="shared" si="46"/>
        <v>0</v>
      </c>
      <c r="JF41" s="8">
        <f t="shared" si="47"/>
        <v>0</v>
      </c>
      <c r="JG41" s="330">
        <v>6.5372000000000003</v>
      </c>
      <c r="JH41" s="330">
        <v>1</v>
      </c>
      <c r="JI41" s="330">
        <v>6.5373000000000001</v>
      </c>
      <c r="JJ41" s="330">
        <v>1</v>
      </c>
      <c r="JK41" s="330"/>
      <c r="JL41" s="330"/>
      <c r="JM41" s="91">
        <v>51.55</v>
      </c>
      <c r="JN41" s="330">
        <v>11</v>
      </c>
      <c r="JO41" s="91">
        <v>0</v>
      </c>
      <c r="JP41" s="330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2"/>
      <c r="JZ41" s="282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1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24.2</v>
      </c>
      <c r="LJ41" s="330">
        <v>0</v>
      </c>
      <c r="LK41" s="79">
        <v>24.02</v>
      </c>
      <c r="LL41" s="350">
        <v>0</v>
      </c>
      <c r="LM41" s="79">
        <v>6.5750000000000002</v>
      </c>
      <c r="LN41" s="334">
        <v>0</v>
      </c>
      <c r="LO41" s="75"/>
      <c r="LP41" s="344"/>
      <c r="LQ41" s="317"/>
      <c r="LR41" s="317"/>
      <c r="LS41" s="4">
        <f t="shared" si="59"/>
        <v>54.795000000000002</v>
      </c>
      <c r="LT41" s="4">
        <f t="shared" si="60"/>
        <v>0</v>
      </c>
      <c r="LU41" s="318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1">
        <v>25.75</v>
      </c>
      <c r="MD41" s="319"/>
      <c r="ME41" s="75">
        <v>18.54</v>
      </c>
      <c r="MF41" s="4"/>
      <c r="MG41" s="9"/>
      <c r="MH41" s="4"/>
      <c r="MI41" s="4">
        <f t="shared" si="63"/>
        <v>44.29</v>
      </c>
      <c r="MJ41" s="4">
        <f t="shared" si="64"/>
        <v>0</v>
      </c>
      <c r="MK41" s="335">
        <v>1.0980000000000001</v>
      </c>
      <c r="ML41" s="92"/>
      <c r="MM41" s="114">
        <v>0.7320000000000001</v>
      </c>
      <c r="MN41" s="336"/>
      <c r="MO41" s="4">
        <f t="shared" si="65"/>
        <v>1.83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37">
        <v>0</v>
      </c>
      <c r="NA41" s="4">
        <f t="shared" si="71"/>
        <v>0</v>
      </c>
      <c r="NB41" s="4">
        <f t="shared" si="72"/>
        <v>0</v>
      </c>
      <c r="NC41" s="296"/>
      <c r="ND41" s="296"/>
      <c r="NE41" s="296">
        <f t="shared" si="73"/>
        <v>0</v>
      </c>
      <c r="NF41" s="296">
        <f t="shared" si="74"/>
        <v>0</v>
      </c>
      <c r="NG41" s="296"/>
      <c r="NH41" s="296"/>
      <c r="NI41" s="296">
        <f t="shared" si="75"/>
        <v>0</v>
      </c>
      <c r="NJ41" s="296">
        <f t="shared" si="76"/>
        <v>0</v>
      </c>
      <c r="NK41" s="292"/>
      <c r="NL41" s="296"/>
      <c r="NM41" s="296">
        <f t="shared" si="77"/>
        <v>0</v>
      </c>
      <c r="NN41" s="296">
        <f t="shared" si="78"/>
        <v>0</v>
      </c>
      <c r="NO41" s="74">
        <v>0.89</v>
      </c>
      <c r="NP41" s="74"/>
      <c r="NQ41" s="74">
        <v>0</v>
      </c>
      <c r="NR41" s="74"/>
      <c r="NS41" s="74">
        <v>1.5</v>
      </c>
      <c r="NT41" s="74"/>
      <c r="NU41" s="343">
        <v>0.32</v>
      </c>
      <c r="NV41" s="343"/>
      <c r="NW41" s="343">
        <v>0.48</v>
      </c>
      <c r="NX41" s="343"/>
      <c r="NY41" s="4">
        <f t="shared" si="79"/>
        <v>2.87</v>
      </c>
      <c r="NZ41" s="4">
        <f t="shared" si="12"/>
        <v>0</v>
      </c>
      <c r="OA41" s="74">
        <v>3.1</v>
      </c>
      <c r="OB41" s="74"/>
      <c r="OC41" s="349">
        <v>0.04</v>
      </c>
      <c r="OD41" s="74"/>
      <c r="OE41" s="349">
        <v>0.02</v>
      </c>
      <c r="OF41" s="74"/>
      <c r="OG41" s="74">
        <v>0.01</v>
      </c>
      <c r="OH41" s="74"/>
      <c r="OI41" s="4">
        <f t="shared" si="80"/>
        <v>3.17</v>
      </c>
      <c r="OJ41" s="4">
        <f t="shared" si="81"/>
        <v>0</v>
      </c>
      <c r="OK41" s="196">
        <v>0.56999999999999995</v>
      </c>
      <c r="OL41" s="296"/>
      <c r="OM41" s="342">
        <v>0.16</v>
      </c>
      <c r="ON41" s="296"/>
      <c r="OO41" s="196"/>
      <c r="OP41" s="296"/>
      <c r="OQ41" s="296">
        <f t="shared" si="82"/>
        <v>0.73</v>
      </c>
      <c r="OR41" s="296">
        <f t="shared" si="83"/>
        <v>0</v>
      </c>
      <c r="OS41" s="296"/>
      <c r="OT41" s="296"/>
      <c r="OU41" s="296">
        <f t="shared" si="13"/>
        <v>0</v>
      </c>
      <c r="OV41" s="296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22"/>
      <c r="R42" s="78"/>
      <c r="S42" s="321"/>
      <c r="T42" s="321"/>
      <c r="U42" s="78"/>
      <c r="V42" s="78"/>
      <c r="W42" s="78">
        <f t="shared" si="15"/>
        <v>20.62</v>
      </c>
      <c r="X42" s="78">
        <f t="shared" si="16"/>
        <v>20.62</v>
      </c>
      <c r="Y42" s="78">
        <v>5</v>
      </c>
      <c r="Z42" s="78">
        <v>2.2222222222222223</v>
      </c>
      <c r="AA42" s="75"/>
      <c r="AB42" s="71"/>
      <c r="AC42" s="8">
        <f t="shared" si="17"/>
        <v>5</v>
      </c>
      <c r="AD42" s="8">
        <f t="shared" si="18"/>
        <v>2.2222222222222223</v>
      </c>
      <c r="AE42" s="71"/>
      <c r="AF42" s="71"/>
      <c r="AG42" s="71"/>
      <c r="AH42" s="71"/>
      <c r="AI42" s="122"/>
      <c r="AJ42" s="122"/>
      <c r="AK42" s="351"/>
      <c r="AL42" s="352"/>
      <c r="AM42" s="288"/>
      <c r="AN42" s="288"/>
      <c r="AO42" s="289"/>
      <c r="AP42" s="289"/>
      <c r="AQ42" s="289"/>
      <c r="AR42" s="289"/>
      <c r="AS42" s="289"/>
      <c r="AT42" s="289"/>
      <c r="AU42" s="4">
        <f t="shared" si="19"/>
        <v>0</v>
      </c>
      <c r="AV42" s="4">
        <f t="shared" si="2"/>
        <v>0</v>
      </c>
      <c r="AW42" s="78"/>
      <c r="AX42" s="78"/>
      <c r="AY42" s="310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0"/>
      <c r="BH42" s="291"/>
      <c r="BI42" s="290"/>
      <c r="BJ42" s="291"/>
      <c r="BK42" s="292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0"/>
      <c r="CI42" s="91"/>
      <c r="CJ42" s="320"/>
      <c r="CK42" s="294"/>
      <c r="CL42" s="294"/>
      <c r="CM42" s="321"/>
      <c r="CN42" s="322"/>
      <c r="CO42" s="8">
        <f t="shared" si="22"/>
        <v>0</v>
      </c>
      <c r="CP42" s="8">
        <f t="shared" si="23"/>
        <v>0</v>
      </c>
      <c r="CQ42" s="338">
        <v>247.40625</v>
      </c>
      <c r="CR42" s="338"/>
      <c r="CS42" s="338"/>
      <c r="CT42" s="348"/>
      <c r="CU42" s="339">
        <v>18.556701030927837</v>
      </c>
      <c r="CV42" s="196"/>
      <c r="CW42" s="340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3">
        <v>30</v>
      </c>
      <c r="DL42" s="323">
        <v>10</v>
      </c>
      <c r="DM42" s="321">
        <f t="shared" si="28"/>
        <v>30</v>
      </c>
      <c r="DN42" s="321">
        <f t="shared" si="29"/>
        <v>10</v>
      </c>
      <c r="DO42" s="323">
        <v>29.1</v>
      </c>
      <c r="DP42" s="323">
        <v>9.6999999999999993</v>
      </c>
      <c r="DQ42" s="324">
        <v>12</v>
      </c>
      <c r="DR42" s="324">
        <v>4</v>
      </c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5">
        <v>32.99</v>
      </c>
      <c r="EH42" s="326">
        <v>8.2475000000000005</v>
      </c>
      <c r="EI42" s="94">
        <v>78.08</v>
      </c>
      <c r="EJ42" s="94">
        <v>19.52</v>
      </c>
      <c r="EK42" s="321">
        <v>27.07</v>
      </c>
      <c r="EL42" s="327">
        <v>6.7675000000000001</v>
      </c>
      <c r="EM42" s="328"/>
      <c r="EN42" s="328"/>
      <c r="EO42" s="328"/>
      <c r="EP42" s="328"/>
      <c r="EQ42" s="8">
        <f t="shared" si="31"/>
        <v>138.13999999999999</v>
      </c>
      <c r="ER42" s="8">
        <f t="shared" si="32"/>
        <v>34.534999999999997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3">
        <v>29</v>
      </c>
      <c r="FB42" s="329"/>
      <c r="FC42" s="114">
        <v>30</v>
      </c>
      <c r="FD42" s="322"/>
      <c r="FE42" s="8"/>
      <c r="FF42" s="8"/>
      <c r="FG42" s="300"/>
      <c r="FH42" s="301"/>
      <c r="FI42" s="8"/>
      <c r="FJ42" s="8"/>
      <c r="FK42" s="8"/>
      <c r="FL42" s="8"/>
      <c r="FM42" s="322"/>
      <c r="FN42" s="322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292">
        <v>6</v>
      </c>
      <c r="GL42" s="292">
        <v>0</v>
      </c>
      <c r="GM42" s="304"/>
      <c r="GN42" s="305"/>
      <c r="GO42" s="294">
        <v>3</v>
      </c>
      <c r="GP42" s="306">
        <v>0</v>
      </c>
      <c r="GQ42" s="306"/>
      <c r="GR42" s="306"/>
      <c r="GS42" s="305"/>
      <c r="GT42" s="305"/>
      <c r="GU42" s="305">
        <v>3</v>
      </c>
      <c r="GV42" s="305">
        <v>0</v>
      </c>
      <c r="GW42" s="305">
        <v>2</v>
      </c>
      <c r="GX42" s="305">
        <v>0</v>
      </c>
      <c r="GY42" s="305">
        <v>2.4</v>
      </c>
      <c r="GZ42" s="305">
        <v>0</v>
      </c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2"/>
      <c r="HS42" s="91"/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2.2000000000000002</v>
      </c>
      <c r="HZ42" s="330">
        <v>0.55000000000000004</v>
      </c>
      <c r="IA42" s="307"/>
      <c r="IB42" s="299"/>
      <c r="IC42" s="332">
        <v>12</v>
      </c>
      <c r="ID42" s="130">
        <v>3</v>
      </c>
      <c r="IE42" s="308"/>
      <c r="IF42" s="308"/>
      <c r="IG42" s="8">
        <f t="shared" si="84"/>
        <v>14.2</v>
      </c>
      <c r="IH42" s="8">
        <f t="shared" si="45"/>
        <v>3.55</v>
      </c>
      <c r="II42" s="8"/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0</v>
      </c>
      <c r="JB42" s="71">
        <v>0</v>
      </c>
      <c r="JC42" s="282"/>
      <c r="JD42" s="282"/>
      <c r="JE42" s="8">
        <f t="shared" si="46"/>
        <v>0</v>
      </c>
      <c r="JF42" s="8">
        <f t="shared" si="47"/>
        <v>0</v>
      </c>
      <c r="JG42" s="330">
        <v>6.5372000000000003</v>
      </c>
      <c r="JH42" s="330">
        <v>1</v>
      </c>
      <c r="JI42" s="330">
        <v>6.5373000000000001</v>
      </c>
      <c r="JJ42" s="330">
        <v>1</v>
      </c>
      <c r="JK42" s="330"/>
      <c r="JL42" s="330"/>
      <c r="JM42" s="91">
        <v>51.55</v>
      </c>
      <c r="JN42" s="330">
        <v>11</v>
      </c>
      <c r="JO42" s="91">
        <v>0</v>
      </c>
      <c r="JP42" s="330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2"/>
      <c r="JZ42" s="282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1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24.2</v>
      </c>
      <c r="LJ42" s="330">
        <v>0</v>
      </c>
      <c r="LK42" s="79">
        <v>24.02</v>
      </c>
      <c r="LL42" s="350">
        <v>0</v>
      </c>
      <c r="LM42" s="79">
        <v>6.5750000000000002</v>
      </c>
      <c r="LN42" s="334">
        <v>0</v>
      </c>
      <c r="LO42" s="75"/>
      <c r="LP42" s="344"/>
      <c r="LQ42" s="317"/>
      <c r="LR42" s="317"/>
      <c r="LS42" s="4">
        <f t="shared" si="59"/>
        <v>54.795000000000002</v>
      </c>
      <c r="LT42" s="4">
        <f t="shared" si="60"/>
        <v>0</v>
      </c>
      <c r="LU42" s="318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1">
        <v>25.75</v>
      </c>
      <c r="MD42" s="319"/>
      <c r="ME42" s="75">
        <v>18.54</v>
      </c>
      <c r="MF42" s="4"/>
      <c r="MG42" s="9"/>
      <c r="MH42" s="4"/>
      <c r="MI42" s="4">
        <f t="shared" si="63"/>
        <v>44.29</v>
      </c>
      <c r="MJ42" s="4">
        <f t="shared" si="64"/>
        <v>0</v>
      </c>
      <c r="MK42" s="335">
        <v>1.2419999999999998</v>
      </c>
      <c r="ML42" s="92"/>
      <c r="MM42" s="114">
        <v>0.82799999999999996</v>
      </c>
      <c r="MN42" s="336"/>
      <c r="MO42" s="4">
        <f t="shared" si="65"/>
        <v>2.0699999999999998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37">
        <v>0</v>
      </c>
      <c r="NA42" s="4">
        <f t="shared" si="71"/>
        <v>0</v>
      </c>
      <c r="NB42" s="4">
        <f t="shared" si="72"/>
        <v>0</v>
      </c>
      <c r="NC42" s="296"/>
      <c r="ND42" s="296"/>
      <c r="NE42" s="296">
        <f t="shared" si="73"/>
        <v>0</v>
      </c>
      <c r="NF42" s="296">
        <f t="shared" si="74"/>
        <v>0</v>
      </c>
      <c r="NG42" s="296"/>
      <c r="NH42" s="296"/>
      <c r="NI42" s="296">
        <f t="shared" si="75"/>
        <v>0</v>
      </c>
      <c r="NJ42" s="296">
        <f t="shared" si="76"/>
        <v>0</v>
      </c>
      <c r="NK42" s="292"/>
      <c r="NL42" s="296"/>
      <c r="NM42" s="296">
        <f t="shared" si="77"/>
        <v>0</v>
      </c>
      <c r="NN42" s="296">
        <f t="shared" si="78"/>
        <v>0</v>
      </c>
      <c r="NO42" s="74">
        <v>1.05</v>
      </c>
      <c r="NP42" s="74"/>
      <c r="NQ42" s="74">
        <v>0</v>
      </c>
      <c r="NR42" s="74"/>
      <c r="NS42" s="74">
        <v>1.78</v>
      </c>
      <c r="NT42" s="74"/>
      <c r="NU42" s="343">
        <v>0.38</v>
      </c>
      <c r="NV42" s="343"/>
      <c r="NW42" s="343">
        <v>0.56999999999999995</v>
      </c>
      <c r="NX42" s="343"/>
      <c r="NY42" s="4">
        <f t="shared" si="79"/>
        <v>3.4</v>
      </c>
      <c r="NZ42" s="4">
        <f t="shared" si="12"/>
        <v>0</v>
      </c>
      <c r="OA42" s="74">
        <v>4.9000000000000004</v>
      </c>
      <c r="OB42" s="74"/>
      <c r="OC42" s="349">
        <v>0.01</v>
      </c>
      <c r="OD42" s="74"/>
      <c r="OE42" s="349">
        <v>0</v>
      </c>
      <c r="OF42" s="74"/>
      <c r="OG42" s="74">
        <v>0</v>
      </c>
      <c r="OH42" s="74"/>
      <c r="OI42" s="4">
        <f t="shared" si="80"/>
        <v>4.91</v>
      </c>
      <c r="OJ42" s="4">
        <f t="shared" si="81"/>
        <v>0</v>
      </c>
      <c r="OK42" s="196">
        <v>0.7</v>
      </c>
      <c r="OL42" s="296"/>
      <c r="OM42" s="342">
        <v>0.2</v>
      </c>
      <c r="ON42" s="296"/>
      <c r="OO42" s="196"/>
      <c r="OP42" s="296"/>
      <c r="OQ42" s="296">
        <f t="shared" si="82"/>
        <v>0.89999999999999991</v>
      </c>
      <c r="OR42" s="296">
        <f t="shared" si="83"/>
        <v>0</v>
      </c>
      <c r="OS42" s="296"/>
      <c r="OT42" s="296"/>
      <c r="OU42" s="296">
        <f t="shared" si="13"/>
        <v>0</v>
      </c>
      <c r="OV42" s="296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22"/>
      <c r="R43" s="78"/>
      <c r="S43" s="321"/>
      <c r="T43" s="321"/>
      <c r="U43" s="78"/>
      <c r="V43" s="78"/>
      <c r="W43" s="78">
        <f t="shared" si="15"/>
        <v>20.62</v>
      </c>
      <c r="X43" s="78">
        <f t="shared" si="16"/>
        <v>20.62</v>
      </c>
      <c r="Y43" s="78">
        <v>5</v>
      </c>
      <c r="Z43" s="78">
        <v>2.2222222222222223</v>
      </c>
      <c r="AA43" s="75"/>
      <c r="AB43" s="71"/>
      <c r="AC43" s="8">
        <f t="shared" si="17"/>
        <v>5</v>
      </c>
      <c r="AD43" s="8">
        <f t="shared" si="18"/>
        <v>2.2222222222222223</v>
      </c>
      <c r="AE43" s="71"/>
      <c r="AF43" s="71"/>
      <c r="AG43" s="71"/>
      <c r="AH43" s="71"/>
      <c r="AI43" s="122"/>
      <c r="AJ43" s="122"/>
      <c r="AK43" s="351"/>
      <c r="AL43" s="352"/>
      <c r="AM43" s="288"/>
      <c r="AN43" s="288"/>
      <c r="AO43" s="289"/>
      <c r="AP43" s="289"/>
      <c r="AQ43" s="289"/>
      <c r="AR43" s="289"/>
      <c r="AS43" s="289"/>
      <c r="AT43" s="289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/>
      <c r="AX43" s="78"/>
      <c r="AY43" s="310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0"/>
      <c r="BH43" s="291"/>
      <c r="BI43" s="290"/>
      <c r="BJ43" s="291"/>
      <c r="BK43" s="292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0"/>
      <c r="CI43" s="91"/>
      <c r="CJ43" s="320"/>
      <c r="CK43" s="294"/>
      <c r="CL43" s="294"/>
      <c r="CM43" s="321"/>
      <c r="CN43" s="322"/>
      <c r="CO43" s="8">
        <f t="shared" si="22"/>
        <v>0</v>
      </c>
      <c r="CP43" s="8">
        <f t="shared" si="23"/>
        <v>0</v>
      </c>
      <c r="CQ43" s="338">
        <v>247.40625</v>
      </c>
      <c r="CR43" s="338"/>
      <c r="CS43" s="338"/>
      <c r="CT43" s="348"/>
      <c r="CU43" s="339">
        <v>18.556701030927837</v>
      </c>
      <c r="CV43" s="196"/>
      <c r="CW43" s="340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3">
        <v>33.090000000000003</v>
      </c>
      <c r="DL43" s="323">
        <v>11.03</v>
      </c>
      <c r="DM43" s="321">
        <f t="shared" si="28"/>
        <v>33.090000000000003</v>
      </c>
      <c r="DN43" s="321">
        <f t="shared" si="29"/>
        <v>11.03</v>
      </c>
      <c r="DO43" s="323">
        <v>32.1</v>
      </c>
      <c r="DP43" s="323">
        <v>10.7</v>
      </c>
      <c r="DQ43" s="324">
        <v>9</v>
      </c>
      <c r="DR43" s="324">
        <v>3</v>
      </c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5">
        <v>32.99</v>
      </c>
      <c r="EH43" s="326">
        <v>8.2475000000000005</v>
      </c>
      <c r="EI43" s="94">
        <v>78.08</v>
      </c>
      <c r="EJ43" s="94">
        <v>19.52</v>
      </c>
      <c r="EK43" s="321">
        <v>27.07</v>
      </c>
      <c r="EL43" s="327">
        <v>6.7675000000000001</v>
      </c>
      <c r="EM43" s="328"/>
      <c r="EN43" s="328"/>
      <c r="EO43" s="328"/>
      <c r="EP43" s="328"/>
      <c r="EQ43" s="8">
        <f t="shared" si="31"/>
        <v>138.13999999999999</v>
      </c>
      <c r="ER43" s="8">
        <f t="shared" si="32"/>
        <v>34.534999999999997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3">
        <v>29</v>
      </c>
      <c r="FB43" s="329"/>
      <c r="FC43" s="114">
        <v>0</v>
      </c>
      <c r="FD43" s="322"/>
      <c r="FE43" s="8"/>
      <c r="FF43" s="8"/>
      <c r="FG43" s="300"/>
      <c r="FH43" s="301"/>
      <c r="FI43" s="8"/>
      <c r="FJ43" s="8"/>
      <c r="FK43" s="8"/>
      <c r="FL43" s="8"/>
      <c r="FM43" s="322"/>
      <c r="FN43" s="322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292">
        <v>6</v>
      </c>
      <c r="GL43" s="292">
        <v>0</v>
      </c>
      <c r="GM43" s="304"/>
      <c r="GN43" s="305"/>
      <c r="GO43" s="294">
        <v>3</v>
      </c>
      <c r="GP43" s="306">
        <v>0</v>
      </c>
      <c r="GQ43" s="306"/>
      <c r="GR43" s="306"/>
      <c r="GS43" s="305"/>
      <c r="GT43" s="305"/>
      <c r="GU43" s="305">
        <v>3</v>
      </c>
      <c r="GV43" s="305">
        <v>0</v>
      </c>
      <c r="GW43" s="305">
        <v>2</v>
      </c>
      <c r="GX43" s="305">
        <v>0</v>
      </c>
      <c r="GY43" s="305">
        <v>2.4</v>
      </c>
      <c r="GZ43" s="305">
        <v>0</v>
      </c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2"/>
      <c r="HS43" s="91"/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2.2000000000000002</v>
      </c>
      <c r="HZ43" s="330">
        <v>0.55000000000000004</v>
      </c>
      <c r="IA43" s="307"/>
      <c r="IB43" s="299"/>
      <c r="IC43" s="332">
        <v>12</v>
      </c>
      <c r="ID43" s="130">
        <v>3</v>
      </c>
      <c r="IE43" s="308"/>
      <c r="IF43" s="308"/>
      <c r="IG43" s="8">
        <f t="shared" si="84"/>
        <v>14.2</v>
      </c>
      <c r="IH43" s="8">
        <f t="shared" si="45"/>
        <v>3.55</v>
      </c>
      <c r="II43" s="8"/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0</v>
      </c>
      <c r="JB43" s="71">
        <v>0</v>
      </c>
      <c r="JC43" s="282"/>
      <c r="JD43" s="282"/>
      <c r="JE43" s="8">
        <f t="shared" si="46"/>
        <v>0</v>
      </c>
      <c r="JF43" s="8">
        <f t="shared" si="47"/>
        <v>0</v>
      </c>
      <c r="JG43" s="330">
        <v>6.5372000000000003</v>
      </c>
      <c r="JH43" s="330">
        <v>1</v>
      </c>
      <c r="JI43" s="330">
        <v>6.5373000000000001</v>
      </c>
      <c r="JJ43" s="330">
        <v>1</v>
      </c>
      <c r="JK43" s="330"/>
      <c r="JL43" s="330"/>
      <c r="JM43" s="91">
        <v>51.55</v>
      </c>
      <c r="JN43" s="330">
        <v>11</v>
      </c>
      <c r="JO43" s="91">
        <v>0</v>
      </c>
      <c r="JP43" s="330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2"/>
      <c r="JZ43" s="282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1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0">
        <v>0</v>
      </c>
      <c r="LK43" s="79">
        <v>18.87</v>
      </c>
      <c r="LL43" s="350">
        <v>0</v>
      </c>
      <c r="LM43" s="79">
        <v>5.9820000000000002</v>
      </c>
      <c r="LN43" s="334">
        <v>0</v>
      </c>
      <c r="LO43" s="75"/>
      <c r="LP43" s="344"/>
      <c r="LQ43" s="317"/>
      <c r="LR43" s="317"/>
      <c r="LS43" s="4">
        <f t="shared" si="59"/>
        <v>49.852000000000004</v>
      </c>
      <c r="LT43" s="4">
        <f t="shared" si="60"/>
        <v>0</v>
      </c>
      <c r="LU43" s="318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1">
        <v>25.75</v>
      </c>
      <c r="MD43" s="319"/>
      <c r="ME43" s="75">
        <v>18.54</v>
      </c>
      <c r="MF43" s="4"/>
      <c r="MG43" s="9"/>
      <c r="MH43" s="4"/>
      <c r="MI43" s="4">
        <f t="shared" si="63"/>
        <v>44.29</v>
      </c>
      <c r="MJ43" s="4">
        <f t="shared" si="64"/>
        <v>0</v>
      </c>
      <c r="MK43" s="335">
        <v>1.3499999999999999</v>
      </c>
      <c r="ML43" s="92"/>
      <c r="MM43" s="114">
        <v>0.9</v>
      </c>
      <c r="MN43" s="336"/>
      <c r="MO43" s="4">
        <f t="shared" si="65"/>
        <v>2.25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37">
        <v>0</v>
      </c>
      <c r="NA43" s="4">
        <f t="shared" si="71"/>
        <v>0</v>
      </c>
      <c r="NB43" s="4">
        <f t="shared" si="72"/>
        <v>0</v>
      </c>
      <c r="NC43" s="296"/>
      <c r="ND43" s="296"/>
      <c r="NE43" s="296">
        <f t="shared" si="73"/>
        <v>0</v>
      </c>
      <c r="NF43" s="296">
        <f t="shared" si="74"/>
        <v>0</v>
      </c>
      <c r="NG43" s="296"/>
      <c r="NH43" s="296"/>
      <c r="NI43" s="296">
        <f t="shared" si="75"/>
        <v>0</v>
      </c>
      <c r="NJ43" s="296">
        <f t="shared" si="76"/>
        <v>0</v>
      </c>
      <c r="NK43" s="292"/>
      <c r="NL43" s="296"/>
      <c r="NM43" s="296">
        <f t="shared" si="77"/>
        <v>0</v>
      </c>
      <c r="NN43" s="296">
        <f t="shared" si="78"/>
        <v>0</v>
      </c>
      <c r="NO43" s="74">
        <v>0.67</v>
      </c>
      <c r="NP43" s="74"/>
      <c r="NQ43" s="74">
        <v>0</v>
      </c>
      <c r="NR43" s="74"/>
      <c r="NS43" s="74">
        <v>1.1399999999999999</v>
      </c>
      <c r="NT43" s="74"/>
      <c r="NU43" s="343">
        <v>0.24</v>
      </c>
      <c r="NV43" s="343"/>
      <c r="NW43" s="343">
        <v>0.36</v>
      </c>
      <c r="NX43" s="343"/>
      <c r="NY43" s="4">
        <f t="shared" si="79"/>
        <v>2.17</v>
      </c>
      <c r="NZ43" s="4">
        <f t="shared" ref="NZ43:NZ74" si="100">NP43+NR43+NT43</f>
        <v>0</v>
      </c>
      <c r="OA43" s="74">
        <v>7.4</v>
      </c>
      <c r="OB43" s="74"/>
      <c r="OC43" s="349">
        <v>0.04</v>
      </c>
      <c r="OD43" s="74"/>
      <c r="OE43" s="349">
        <v>0.01</v>
      </c>
      <c r="OF43" s="74"/>
      <c r="OG43" s="74">
        <v>0</v>
      </c>
      <c r="OH43" s="74"/>
      <c r="OI43" s="4">
        <f t="shared" si="80"/>
        <v>7.45</v>
      </c>
      <c r="OJ43" s="4">
        <f t="shared" si="81"/>
        <v>0</v>
      </c>
      <c r="OK43" s="196">
        <v>0.7</v>
      </c>
      <c r="OL43" s="296"/>
      <c r="OM43" s="342">
        <v>0.2</v>
      </c>
      <c r="ON43" s="296"/>
      <c r="OO43" s="196"/>
      <c r="OP43" s="296"/>
      <c r="OQ43" s="296">
        <f t="shared" si="82"/>
        <v>0.89999999999999991</v>
      </c>
      <c r="OR43" s="296">
        <f t="shared" si="83"/>
        <v>0</v>
      </c>
      <c r="OS43" s="296"/>
      <c r="OT43" s="296"/>
      <c r="OU43" s="296">
        <f t="shared" ref="OU43:OU74" si="101">OS43</f>
        <v>0</v>
      </c>
      <c r="OV43" s="296">
        <f t="shared" ref="OV43:OV74" si="102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22"/>
      <c r="R44" s="78"/>
      <c r="S44" s="321"/>
      <c r="T44" s="321"/>
      <c r="U44" s="78"/>
      <c r="V44" s="78"/>
      <c r="W44" s="78">
        <f t="shared" si="15"/>
        <v>20.62</v>
      </c>
      <c r="X44" s="78">
        <f t="shared" si="16"/>
        <v>20.62</v>
      </c>
      <c r="Y44" s="78">
        <v>5</v>
      </c>
      <c r="Z44" s="78">
        <v>2.2222222222222223</v>
      </c>
      <c r="AA44" s="75"/>
      <c r="AB44" s="71"/>
      <c r="AC44" s="8">
        <f t="shared" si="17"/>
        <v>5</v>
      </c>
      <c r="AD44" s="8">
        <f t="shared" si="18"/>
        <v>2.2222222222222223</v>
      </c>
      <c r="AE44" s="71"/>
      <c r="AF44" s="71"/>
      <c r="AG44" s="71"/>
      <c r="AH44" s="71"/>
      <c r="AI44" s="122"/>
      <c r="AJ44" s="122"/>
      <c r="AK44" s="351"/>
      <c r="AL44" s="352"/>
      <c r="AM44" s="288"/>
      <c r="AN44" s="288"/>
      <c r="AO44" s="289"/>
      <c r="AP44" s="289"/>
      <c r="AQ44" s="289"/>
      <c r="AR44" s="289"/>
      <c r="AS44" s="289"/>
      <c r="AT44" s="289"/>
      <c r="AU44" s="4">
        <f t="shared" si="89"/>
        <v>0</v>
      </c>
      <c r="AV44" s="4">
        <f t="shared" si="90"/>
        <v>0</v>
      </c>
      <c r="AW44" s="78"/>
      <c r="AX44" s="78"/>
      <c r="AY44" s="310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0"/>
      <c r="BH44" s="291"/>
      <c r="BI44" s="290"/>
      <c r="BJ44" s="291"/>
      <c r="BK44" s="292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0"/>
      <c r="CI44" s="91"/>
      <c r="CJ44" s="320"/>
      <c r="CK44" s="294"/>
      <c r="CL44" s="294"/>
      <c r="CM44" s="321"/>
      <c r="CN44" s="322"/>
      <c r="CO44" s="8">
        <f t="shared" si="22"/>
        <v>0</v>
      </c>
      <c r="CP44" s="8">
        <f t="shared" si="23"/>
        <v>0</v>
      </c>
      <c r="CQ44" s="338">
        <v>247.40625</v>
      </c>
      <c r="CR44" s="338"/>
      <c r="CS44" s="338"/>
      <c r="CT44" s="348"/>
      <c r="CU44" s="339">
        <v>18.556701030927837</v>
      </c>
      <c r="CV44" s="196"/>
      <c r="CW44" s="340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3">
        <v>33.090000000000003</v>
      </c>
      <c r="DL44" s="323">
        <v>11.03</v>
      </c>
      <c r="DM44" s="321">
        <f t="shared" si="28"/>
        <v>33.090000000000003</v>
      </c>
      <c r="DN44" s="321">
        <f t="shared" si="29"/>
        <v>11.03</v>
      </c>
      <c r="DO44" s="323">
        <v>32.1</v>
      </c>
      <c r="DP44" s="323">
        <v>10.7</v>
      </c>
      <c r="DQ44" s="324">
        <v>9</v>
      </c>
      <c r="DR44" s="324">
        <v>3</v>
      </c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5">
        <v>32.99</v>
      </c>
      <c r="EH44" s="326">
        <v>8.2475000000000005</v>
      </c>
      <c r="EI44" s="94">
        <v>78.08</v>
      </c>
      <c r="EJ44" s="94">
        <v>19.52</v>
      </c>
      <c r="EK44" s="321">
        <v>27.07</v>
      </c>
      <c r="EL44" s="327">
        <v>6.7675000000000001</v>
      </c>
      <c r="EM44" s="328"/>
      <c r="EN44" s="328"/>
      <c r="EO44" s="328"/>
      <c r="EP44" s="328"/>
      <c r="EQ44" s="8">
        <f t="shared" si="31"/>
        <v>138.13999999999999</v>
      </c>
      <c r="ER44" s="8">
        <f t="shared" ref="ER44:ER75" si="104">EF44+EH44+EJ44+EL44</f>
        <v>34.534999999999997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3">
        <v>29</v>
      </c>
      <c r="FB44" s="329"/>
      <c r="FC44" s="114">
        <v>0</v>
      </c>
      <c r="FD44" s="322"/>
      <c r="FE44" s="8"/>
      <c r="FF44" s="8"/>
      <c r="FG44" s="300"/>
      <c r="FH44" s="301"/>
      <c r="FI44" s="8"/>
      <c r="FJ44" s="8"/>
      <c r="FK44" s="8"/>
      <c r="FL44" s="8"/>
      <c r="FM44" s="322"/>
      <c r="FN44" s="322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292">
        <v>6</v>
      </c>
      <c r="GL44" s="292">
        <v>0</v>
      </c>
      <c r="GM44" s="304"/>
      <c r="GN44" s="305"/>
      <c r="GO44" s="294">
        <v>3</v>
      </c>
      <c r="GP44" s="306">
        <v>0</v>
      </c>
      <c r="GQ44" s="306"/>
      <c r="GR44" s="306"/>
      <c r="GS44" s="305"/>
      <c r="GT44" s="305"/>
      <c r="GU44" s="305">
        <v>3</v>
      </c>
      <c r="GV44" s="305">
        <v>0</v>
      </c>
      <c r="GW44" s="305">
        <v>2</v>
      </c>
      <c r="GX44" s="305">
        <v>0</v>
      </c>
      <c r="GY44" s="305">
        <v>2.4</v>
      </c>
      <c r="GZ44" s="305">
        <v>0</v>
      </c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2"/>
      <c r="HS44" s="91"/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2.2000000000000002</v>
      </c>
      <c r="HZ44" s="330">
        <v>0.55000000000000004</v>
      </c>
      <c r="IA44" s="307"/>
      <c r="IB44" s="299"/>
      <c r="IC44" s="332">
        <v>12</v>
      </c>
      <c r="ID44" s="130">
        <v>3</v>
      </c>
      <c r="IE44" s="308"/>
      <c r="IF44" s="308"/>
      <c r="IG44" s="8">
        <f t="shared" si="84"/>
        <v>14.2</v>
      </c>
      <c r="IH44" s="8">
        <f t="shared" si="45"/>
        <v>3.55</v>
      </c>
      <c r="II44" s="8"/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0</v>
      </c>
      <c r="JB44" s="71">
        <v>0</v>
      </c>
      <c r="JC44" s="282"/>
      <c r="JD44" s="282"/>
      <c r="JE44" s="8">
        <f t="shared" si="46"/>
        <v>0</v>
      </c>
      <c r="JF44" s="8">
        <f t="shared" si="47"/>
        <v>0</v>
      </c>
      <c r="JG44" s="330">
        <v>6.5372000000000003</v>
      </c>
      <c r="JH44" s="330">
        <v>1</v>
      </c>
      <c r="JI44" s="330">
        <v>6.5373000000000001</v>
      </c>
      <c r="JJ44" s="330">
        <v>1</v>
      </c>
      <c r="JK44" s="330"/>
      <c r="JL44" s="330"/>
      <c r="JM44" s="91">
        <v>51.55</v>
      </c>
      <c r="JN44" s="330">
        <v>11</v>
      </c>
      <c r="JO44" s="91">
        <v>0</v>
      </c>
      <c r="JP44" s="330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2"/>
      <c r="JZ44" s="282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1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0">
        <v>0</v>
      </c>
      <c r="LK44" s="79">
        <v>13.71</v>
      </c>
      <c r="LL44" s="350">
        <v>0</v>
      </c>
      <c r="LM44" s="79">
        <v>5.2789999999999999</v>
      </c>
      <c r="LN44" s="334">
        <v>0</v>
      </c>
      <c r="LO44" s="75"/>
      <c r="LP44" s="344"/>
      <c r="LQ44" s="317"/>
      <c r="LR44" s="317"/>
      <c r="LS44" s="4">
        <f t="shared" ref="LS44:LS75" si="105">LM44+LK44+LI44+LO44</f>
        <v>43.989000000000004</v>
      </c>
      <c r="LT44" s="4">
        <f t="shared" si="60"/>
        <v>0</v>
      </c>
      <c r="LU44" s="318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1">
        <v>25.75</v>
      </c>
      <c r="MD44" s="319"/>
      <c r="ME44" s="75">
        <v>18.54</v>
      </c>
      <c r="MF44" s="4"/>
      <c r="MG44" s="9"/>
      <c r="MH44" s="4"/>
      <c r="MI44" s="4">
        <f t="shared" si="63"/>
        <v>44.29</v>
      </c>
      <c r="MJ44" s="4">
        <f t="shared" si="64"/>
        <v>0</v>
      </c>
      <c r="MK44" s="335">
        <v>1.5</v>
      </c>
      <c r="ML44" s="92"/>
      <c r="MM44" s="114">
        <v>1</v>
      </c>
      <c r="MN44" s="336"/>
      <c r="MO44" s="4">
        <f t="shared" si="65"/>
        <v>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37">
        <v>0</v>
      </c>
      <c r="NA44" s="4">
        <f t="shared" si="71"/>
        <v>0</v>
      </c>
      <c r="NB44" s="4">
        <f t="shared" si="72"/>
        <v>0</v>
      </c>
      <c r="NC44" s="296"/>
      <c r="ND44" s="296"/>
      <c r="NE44" s="296">
        <f t="shared" si="73"/>
        <v>0</v>
      </c>
      <c r="NF44" s="296">
        <f t="shared" si="74"/>
        <v>0</v>
      </c>
      <c r="NG44" s="296"/>
      <c r="NH44" s="296"/>
      <c r="NI44" s="296">
        <f t="shared" si="75"/>
        <v>0</v>
      </c>
      <c r="NJ44" s="296">
        <f t="shared" si="76"/>
        <v>0</v>
      </c>
      <c r="NK44" s="292"/>
      <c r="NL44" s="296"/>
      <c r="NM44" s="296">
        <f t="shared" si="77"/>
        <v>0</v>
      </c>
      <c r="NN44" s="296">
        <f t="shared" si="78"/>
        <v>0</v>
      </c>
      <c r="NO44" s="74">
        <v>1.03</v>
      </c>
      <c r="NP44" s="74"/>
      <c r="NQ44" s="74">
        <v>0</v>
      </c>
      <c r="NR44" s="74"/>
      <c r="NS44" s="74">
        <v>1.75</v>
      </c>
      <c r="NT44" s="74"/>
      <c r="NU44" s="343">
        <v>0.37</v>
      </c>
      <c r="NV44" s="343"/>
      <c r="NW44" s="343">
        <v>0.56000000000000005</v>
      </c>
      <c r="NX44" s="343"/>
      <c r="NY44" s="4">
        <f t="shared" si="79"/>
        <v>3.3400000000000003</v>
      </c>
      <c r="NZ44" s="4">
        <f t="shared" si="100"/>
        <v>0</v>
      </c>
      <c r="OA44" s="74">
        <v>7.8</v>
      </c>
      <c r="OB44" s="74"/>
      <c r="OC44" s="349">
        <v>0.04</v>
      </c>
      <c r="OD44" s="74"/>
      <c r="OE44" s="349">
        <v>0.01</v>
      </c>
      <c r="OF44" s="74"/>
      <c r="OG44" s="74">
        <v>0</v>
      </c>
      <c r="OH44" s="74"/>
      <c r="OI44" s="4">
        <f t="shared" si="80"/>
        <v>7.85</v>
      </c>
      <c r="OJ44" s="4">
        <f t="shared" si="81"/>
        <v>0</v>
      </c>
      <c r="OK44" s="196">
        <v>0.81</v>
      </c>
      <c r="OL44" s="296"/>
      <c r="OM44" s="342">
        <v>0.23</v>
      </c>
      <c r="ON44" s="296"/>
      <c r="OO44" s="196"/>
      <c r="OP44" s="296"/>
      <c r="OQ44" s="296">
        <f t="shared" ref="OQ44:OQ75" si="106">OK44+OM44</f>
        <v>1.04</v>
      </c>
      <c r="OR44" s="296">
        <f t="shared" si="83"/>
        <v>0</v>
      </c>
      <c r="OS44" s="296"/>
      <c r="OT44" s="296"/>
      <c r="OU44" s="296">
        <f t="shared" si="101"/>
        <v>0</v>
      </c>
      <c r="OV44" s="296">
        <f t="shared" si="102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22"/>
      <c r="R45" s="78"/>
      <c r="S45" s="321"/>
      <c r="T45" s="321"/>
      <c r="U45" s="78"/>
      <c r="V45" s="78"/>
      <c r="W45" s="78">
        <f t="shared" si="15"/>
        <v>20.62</v>
      </c>
      <c r="X45" s="78">
        <f t="shared" si="16"/>
        <v>20.62</v>
      </c>
      <c r="Y45" s="78">
        <v>5</v>
      </c>
      <c r="Z45" s="78">
        <v>2.2222222222222223</v>
      </c>
      <c r="AA45" s="75"/>
      <c r="AB45" s="71"/>
      <c r="AC45" s="8">
        <f t="shared" si="17"/>
        <v>5</v>
      </c>
      <c r="AD45" s="8">
        <f t="shared" si="18"/>
        <v>2.2222222222222223</v>
      </c>
      <c r="AE45" s="71"/>
      <c r="AF45" s="71"/>
      <c r="AG45" s="71"/>
      <c r="AH45" s="71"/>
      <c r="AI45" s="122"/>
      <c r="AJ45" s="122"/>
      <c r="AK45" s="351"/>
      <c r="AL45" s="352"/>
      <c r="AM45" s="288"/>
      <c r="AN45" s="288"/>
      <c r="AO45" s="289"/>
      <c r="AP45" s="289"/>
      <c r="AQ45" s="289"/>
      <c r="AR45" s="289"/>
      <c r="AS45" s="289"/>
      <c r="AT45" s="289"/>
      <c r="AU45" s="4">
        <f t="shared" si="89"/>
        <v>0</v>
      </c>
      <c r="AV45" s="4">
        <f t="shared" si="90"/>
        <v>0</v>
      </c>
      <c r="AW45" s="78"/>
      <c r="AX45" s="78"/>
      <c r="AY45" s="310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0"/>
      <c r="BH45" s="291"/>
      <c r="BI45" s="290"/>
      <c r="BJ45" s="291"/>
      <c r="BK45" s="292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0"/>
      <c r="CI45" s="91"/>
      <c r="CJ45" s="320"/>
      <c r="CK45" s="294"/>
      <c r="CL45" s="294"/>
      <c r="CM45" s="321"/>
      <c r="CN45" s="322"/>
      <c r="CO45" s="8">
        <f t="shared" si="22"/>
        <v>0</v>
      </c>
      <c r="CP45" s="8">
        <f t="shared" si="23"/>
        <v>0</v>
      </c>
      <c r="CQ45" s="338">
        <v>247.40625</v>
      </c>
      <c r="CR45" s="338"/>
      <c r="CS45" s="338"/>
      <c r="CT45" s="348"/>
      <c r="CU45" s="339">
        <v>18.556701030927837</v>
      </c>
      <c r="CV45" s="196"/>
      <c r="CW45" s="340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3">
        <v>33.090000000000003</v>
      </c>
      <c r="DL45" s="323">
        <v>11.03</v>
      </c>
      <c r="DM45" s="321">
        <f t="shared" si="28"/>
        <v>33.090000000000003</v>
      </c>
      <c r="DN45" s="321">
        <f t="shared" si="29"/>
        <v>11.03</v>
      </c>
      <c r="DO45" s="323">
        <v>32.1</v>
      </c>
      <c r="DP45" s="323">
        <v>10.7</v>
      </c>
      <c r="DQ45" s="324">
        <v>9</v>
      </c>
      <c r="DR45" s="324">
        <v>3</v>
      </c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5">
        <v>32.99</v>
      </c>
      <c r="EH45" s="326">
        <v>8.2475000000000005</v>
      </c>
      <c r="EI45" s="94">
        <v>78.08</v>
      </c>
      <c r="EJ45" s="94">
        <v>19.52</v>
      </c>
      <c r="EK45" s="321">
        <v>27.07</v>
      </c>
      <c r="EL45" s="327">
        <v>6.7675000000000001</v>
      </c>
      <c r="EM45" s="328"/>
      <c r="EN45" s="328"/>
      <c r="EO45" s="328"/>
      <c r="EP45" s="328"/>
      <c r="EQ45" s="8">
        <f t="shared" si="31"/>
        <v>138.13999999999999</v>
      </c>
      <c r="ER45" s="8">
        <f t="shared" si="104"/>
        <v>34.534999999999997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3">
        <v>29</v>
      </c>
      <c r="FB45" s="329"/>
      <c r="FC45" s="114">
        <v>0</v>
      </c>
      <c r="FD45" s="322"/>
      <c r="FE45" s="8"/>
      <c r="FF45" s="8"/>
      <c r="FG45" s="300"/>
      <c r="FH45" s="301"/>
      <c r="FI45" s="8"/>
      <c r="FJ45" s="8"/>
      <c r="FK45" s="8"/>
      <c r="FL45" s="8"/>
      <c r="FM45" s="322"/>
      <c r="FN45" s="322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292">
        <v>6</v>
      </c>
      <c r="GL45" s="292">
        <v>0</v>
      </c>
      <c r="GM45" s="304"/>
      <c r="GN45" s="305"/>
      <c r="GO45" s="294">
        <v>3</v>
      </c>
      <c r="GP45" s="306">
        <v>0</v>
      </c>
      <c r="GQ45" s="306"/>
      <c r="GR45" s="306"/>
      <c r="GS45" s="305"/>
      <c r="GT45" s="305"/>
      <c r="GU45" s="305">
        <v>3</v>
      </c>
      <c r="GV45" s="305">
        <v>0</v>
      </c>
      <c r="GW45" s="305">
        <v>2</v>
      </c>
      <c r="GX45" s="305">
        <v>0</v>
      </c>
      <c r="GY45" s="305">
        <v>2.4</v>
      </c>
      <c r="GZ45" s="305">
        <v>0</v>
      </c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2"/>
      <c r="HS45" s="91"/>
      <c r="HT45" s="8"/>
      <c r="HU45" s="8">
        <f t="shared" si="43"/>
        <v>400</v>
      </c>
      <c r="HV45" s="8">
        <f t="shared" si="44"/>
        <v>0</v>
      </c>
      <c r="HW45" s="8"/>
      <c r="HX45" s="8"/>
      <c r="HY45" s="331">
        <v>2.2000000000000002</v>
      </c>
      <c r="HZ45" s="330">
        <v>0.55000000000000004</v>
      </c>
      <c r="IA45" s="307"/>
      <c r="IB45" s="299"/>
      <c r="IC45" s="332">
        <v>12</v>
      </c>
      <c r="ID45" s="130">
        <v>3</v>
      </c>
      <c r="IE45" s="308"/>
      <c r="IF45" s="308"/>
      <c r="IG45" s="8">
        <f t="shared" si="84"/>
        <v>14.2</v>
      </c>
      <c r="IH45" s="8">
        <f t="shared" si="45"/>
        <v>3.55</v>
      </c>
      <c r="II45" s="8"/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0</v>
      </c>
      <c r="JB45" s="71">
        <v>0</v>
      </c>
      <c r="JC45" s="282"/>
      <c r="JD45" s="282"/>
      <c r="JE45" s="8">
        <f t="shared" si="46"/>
        <v>0</v>
      </c>
      <c r="JF45" s="8">
        <f t="shared" si="47"/>
        <v>0</v>
      </c>
      <c r="JG45" s="330">
        <v>6.5372000000000003</v>
      </c>
      <c r="JH45" s="330">
        <v>1</v>
      </c>
      <c r="JI45" s="330">
        <v>6.5373000000000001</v>
      </c>
      <c r="JJ45" s="330">
        <v>1</v>
      </c>
      <c r="JK45" s="330"/>
      <c r="JL45" s="330"/>
      <c r="JM45" s="91">
        <v>51.55</v>
      </c>
      <c r="JN45" s="330">
        <v>11</v>
      </c>
      <c r="JO45" s="91">
        <v>0</v>
      </c>
      <c r="JP45" s="330">
        <v>0</v>
      </c>
      <c r="JQ45" s="71">
        <v>0</v>
      </c>
      <c r="JR45" s="71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2"/>
      <c r="JZ45" s="282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1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30">
        <v>0</v>
      </c>
      <c r="LK45" s="79">
        <v>8.56</v>
      </c>
      <c r="LL45" s="350">
        <v>0</v>
      </c>
      <c r="LM45" s="79">
        <v>4.5759999999999996</v>
      </c>
      <c r="LN45" s="334">
        <v>0</v>
      </c>
      <c r="LO45" s="75"/>
      <c r="LP45" s="344"/>
      <c r="LQ45" s="317"/>
      <c r="LR45" s="317"/>
      <c r="LS45" s="4">
        <f t="shared" si="105"/>
        <v>38.135999999999996</v>
      </c>
      <c r="LT45" s="4">
        <f t="shared" si="60"/>
        <v>0</v>
      </c>
      <c r="LU45" s="318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1">
        <v>25.75</v>
      </c>
      <c r="MD45" s="319"/>
      <c r="ME45" s="75">
        <v>18.54</v>
      </c>
      <c r="MF45" s="4"/>
      <c r="MG45" s="9"/>
      <c r="MH45" s="4"/>
      <c r="MI45" s="4">
        <f t="shared" si="63"/>
        <v>44.29</v>
      </c>
      <c r="MJ45" s="4">
        <f t="shared" si="64"/>
        <v>0</v>
      </c>
      <c r="MK45" s="335">
        <v>1.782</v>
      </c>
      <c r="ML45" s="92"/>
      <c r="MM45" s="114">
        <v>1.1880000000000002</v>
      </c>
      <c r="MN45" s="336"/>
      <c r="MO45" s="4">
        <f t="shared" si="65"/>
        <v>2.97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37">
        <v>0</v>
      </c>
      <c r="NA45" s="4">
        <f t="shared" si="71"/>
        <v>0</v>
      </c>
      <c r="NB45" s="4">
        <f t="shared" si="72"/>
        <v>0</v>
      </c>
      <c r="NC45" s="296"/>
      <c r="ND45" s="296"/>
      <c r="NE45" s="296">
        <f t="shared" si="73"/>
        <v>0</v>
      </c>
      <c r="NF45" s="296">
        <f t="shared" si="74"/>
        <v>0</v>
      </c>
      <c r="NG45" s="296"/>
      <c r="NH45" s="296"/>
      <c r="NI45" s="296">
        <f t="shared" si="75"/>
        <v>0</v>
      </c>
      <c r="NJ45" s="296">
        <f t="shared" si="76"/>
        <v>0</v>
      </c>
      <c r="NK45" s="292"/>
      <c r="NL45" s="296"/>
      <c r="NM45" s="296">
        <f t="shared" si="77"/>
        <v>0</v>
      </c>
      <c r="NN45" s="296">
        <f t="shared" si="78"/>
        <v>0</v>
      </c>
      <c r="NO45" s="74">
        <v>0.93</v>
      </c>
      <c r="NP45" s="74"/>
      <c r="NQ45" s="74">
        <v>0</v>
      </c>
      <c r="NR45" s="74"/>
      <c r="NS45" s="74">
        <v>1.58</v>
      </c>
      <c r="NT45" s="74"/>
      <c r="NU45" s="343">
        <v>0.33</v>
      </c>
      <c r="NV45" s="343"/>
      <c r="NW45" s="343">
        <v>0.51</v>
      </c>
      <c r="NX45" s="343"/>
      <c r="NY45" s="4">
        <f t="shared" si="79"/>
        <v>3.0200000000000005</v>
      </c>
      <c r="NZ45" s="4">
        <f t="shared" si="100"/>
        <v>0</v>
      </c>
      <c r="OA45" s="74">
        <v>8.5</v>
      </c>
      <c r="OB45" s="74"/>
      <c r="OC45" s="349">
        <v>0.05</v>
      </c>
      <c r="OD45" s="74"/>
      <c r="OE45" s="349">
        <v>0.02</v>
      </c>
      <c r="OF45" s="74"/>
      <c r="OG45" s="74">
        <v>0.01</v>
      </c>
      <c r="OH45" s="74"/>
      <c r="OI45" s="4">
        <f t="shared" si="80"/>
        <v>8.58</v>
      </c>
      <c r="OJ45" s="4">
        <f t="shared" si="81"/>
        <v>0</v>
      </c>
      <c r="OK45" s="196">
        <v>0.99</v>
      </c>
      <c r="OL45" s="296"/>
      <c r="OM45" s="342">
        <v>0.28000000000000003</v>
      </c>
      <c r="ON45" s="296"/>
      <c r="OO45" s="196"/>
      <c r="OP45" s="296"/>
      <c r="OQ45" s="296">
        <f t="shared" si="106"/>
        <v>1.27</v>
      </c>
      <c r="OR45" s="296">
        <f t="shared" si="83"/>
        <v>0</v>
      </c>
      <c r="OS45" s="296"/>
      <c r="OT45" s="296"/>
      <c r="OU45" s="296">
        <f t="shared" si="101"/>
        <v>0</v>
      </c>
      <c r="OV45" s="296">
        <f t="shared" si="102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21"/>
      <c r="T46" s="321"/>
      <c r="U46" s="78"/>
      <c r="V46" s="78"/>
      <c r="W46" s="78">
        <f t="shared" si="15"/>
        <v>20.62</v>
      </c>
      <c r="X46" s="78">
        <f t="shared" si="16"/>
        <v>20.62</v>
      </c>
      <c r="Y46" s="78">
        <v>5</v>
      </c>
      <c r="Z46" s="78">
        <v>2.2222222222222223</v>
      </c>
      <c r="AA46" s="75"/>
      <c r="AB46" s="71"/>
      <c r="AC46" s="8">
        <f t="shared" si="17"/>
        <v>5</v>
      </c>
      <c r="AD46" s="8">
        <f t="shared" si="18"/>
        <v>2.2222222222222223</v>
      </c>
      <c r="AE46" s="71"/>
      <c r="AF46" s="71"/>
      <c r="AG46" s="71"/>
      <c r="AH46" s="71"/>
      <c r="AI46" s="122"/>
      <c r="AJ46" s="122"/>
      <c r="AK46" s="351"/>
      <c r="AL46" s="352"/>
      <c r="AM46" s="288"/>
      <c r="AN46" s="288"/>
      <c r="AO46" s="289"/>
      <c r="AP46" s="289"/>
      <c r="AQ46" s="289"/>
      <c r="AR46" s="289"/>
      <c r="AS46" s="289"/>
      <c r="AT46" s="289"/>
      <c r="AU46" s="4">
        <f t="shared" si="89"/>
        <v>0</v>
      </c>
      <c r="AV46" s="4">
        <f t="shared" si="90"/>
        <v>0</v>
      </c>
      <c r="AW46" s="78"/>
      <c r="AX46" s="78"/>
      <c r="AY46" s="310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0"/>
      <c r="BH46" s="291"/>
      <c r="BI46" s="290"/>
      <c r="BJ46" s="291"/>
      <c r="BK46" s="292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0"/>
      <c r="CI46" s="91"/>
      <c r="CJ46" s="320"/>
      <c r="CK46" s="294"/>
      <c r="CL46" s="294"/>
      <c r="CM46" s="321"/>
      <c r="CN46" s="322"/>
      <c r="CO46" s="8">
        <f t="shared" si="22"/>
        <v>0</v>
      </c>
      <c r="CP46" s="8">
        <f t="shared" si="23"/>
        <v>0</v>
      </c>
      <c r="CQ46" s="338">
        <v>247.40625</v>
      </c>
      <c r="CR46" s="338"/>
      <c r="CS46" s="338"/>
      <c r="CT46" s="348"/>
      <c r="CU46" s="339">
        <v>18.556701030927837</v>
      </c>
      <c r="CV46" s="196"/>
      <c r="CW46" s="340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3">
        <v>33.090000000000003</v>
      </c>
      <c r="DL46" s="323">
        <v>11.03</v>
      </c>
      <c r="DM46" s="321">
        <f t="shared" si="28"/>
        <v>33.090000000000003</v>
      </c>
      <c r="DN46" s="321">
        <f t="shared" si="29"/>
        <v>11.03</v>
      </c>
      <c r="DO46" s="323">
        <v>32.1</v>
      </c>
      <c r="DP46" s="323">
        <v>10.7</v>
      </c>
      <c r="DQ46" s="324">
        <v>9</v>
      </c>
      <c r="DR46" s="324">
        <v>3</v>
      </c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5">
        <v>32.99</v>
      </c>
      <c r="EH46" s="326">
        <v>8.2475000000000005</v>
      </c>
      <c r="EI46" s="94">
        <v>78.08</v>
      </c>
      <c r="EJ46" s="94">
        <v>19.52</v>
      </c>
      <c r="EK46" s="321">
        <v>27.07</v>
      </c>
      <c r="EL46" s="327">
        <v>6.7675000000000001</v>
      </c>
      <c r="EM46" s="328"/>
      <c r="EN46" s="328"/>
      <c r="EO46" s="328"/>
      <c r="EP46" s="328"/>
      <c r="EQ46" s="8">
        <f t="shared" si="31"/>
        <v>138.13999999999999</v>
      </c>
      <c r="ER46" s="8">
        <f t="shared" si="104"/>
        <v>34.534999999999997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3">
        <v>29</v>
      </c>
      <c r="FB46" s="329"/>
      <c r="FC46" s="114">
        <v>0</v>
      </c>
      <c r="FD46" s="322"/>
      <c r="FE46" s="8"/>
      <c r="FF46" s="8"/>
      <c r="FG46" s="300"/>
      <c r="FH46" s="301"/>
      <c r="FI46" s="8"/>
      <c r="FJ46" s="8"/>
      <c r="FK46" s="8"/>
      <c r="FL46" s="8"/>
      <c r="FM46" s="322"/>
      <c r="FN46" s="322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292">
        <v>6</v>
      </c>
      <c r="GL46" s="292">
        <v>0</v>
      </c>
      <c r="GM46" s="304"/>
      <c r="GN46" s="305"/>
      <c r="GO46" s="294">
        <v>3</v>
      </c>
      <c r="GP46" s="306">
        <v>0</v>
      </c>
      <c r="GQ46" s="306"/>
      <c r="GR46" s="306"/>
      <c r="GS46" s="305"/>
      <c r="GT46" s="305"/>
      <c r="GU46" s="305">
        <v>3</v>
      </c>
      <c r="GV46" s="305">
        <v>0</v>
      </c>
      <c r="GW46" s="305">
        <v>2</v>
      </c>
      <c r="GX46" s="305">
        <v>0</v>
      </c>
      <c r="GY46" s="305">
        <v>2.4</v>
      </c>
      <c r="GZ46" s="305">
        <v>0</v>
      </c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379">
        <v>370</v>
      </c>
      <c r="HR46" s="282"/>
      <c r="HS46" s="91"/>
      <c r="HT46" s="8"/>
      <c r="HU46" s="8">
        <f t="shared" si="43"/>
        <v>370</v>
      </c>
      <c r="HV46" s="8">
        <f t="shared" si="44"/>
        <v>0</v>
      </c>
      <c r="HW46" s="8"/>
      <c r="HX46" s="8"/>
      <c r="HY46" s="196">
        <v>2.2000000000000002</v>
      </c>
      <c r="HZ46" s="330">
        <v>0.55000000000000004</v>
      </c>
      <c r="IA46" s="307"/>
      <c r="IB46" s="299"/>
      <c r="IC46" s="332">
        <v>12</v>
      </c>
      <c r="ID46" s="130">
        <v>3</v>
      </c>
      <c r="IE46" s="308"/>
      <c r="IF46" s="308"/>
      <c r="IG46" s="8">
        <f t="shared" si="84"/>
        <v>14.2</v>
      </c>
      <c r="IH46" s="8">
        <f t="shared" si="45"/>
        <v>3.55</v>
      </c>
      <c r="II46" s="8"/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0</v>
      </c>
      <c r="JB46" s="71">
        <v>0</v>
      </c>
      <c r="JC46" s="282"/>
      <c r="JD46" s="282"/>
      <c r="JE46" s="8">
        <f t="shared" si="46"/>
        <v>0</v>
      </c>
      <c r="JF46" s="8">
        <f t="shared" si="47"/>
        <v>0</v>
      </c>
      <c r="JG46" s="378">
        <v>0</v>
      </c>
      <c r="JH46" s="378">
        <v>0</v>
      </c>
      <c r="JI46" s="378">
        <v>0</v>
      </c>
      <c r="JJ46" s="378">
        <v>0</v>
      </c>
      <c r="JK46" s="330"/>
      <c r="JL46" s="330"/>
      <c r="JM46" s="91">
        <v>51.55</v>
      </c>
      <c r="JN46" s="330">
        <v>11</v>
      </c>
      <c r="JO46" s="91">
        <v>0</v>
      </c>
      <c r="JP46" s="330">
        <v>0</v>
      </c>
      <c r="JQ46" s="71">
        <v>0</v>
      </c>
      <c r="JR46" s="71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2"/>
      <c r="JZ46" s="282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1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0">
        <v>0</v>
      </c>
      <c r="LK46" s="79">
        <v>3.4</v>
      </c>
      <c r="LL46" s="350">
        <v>0</v>
      </c>
      <c r="LM46" s="79">
        <v>3.8730000000000002</v>
      </c>
      <c r="LN46" s="334">
        <v>0</v>
      </c>
      <c r="LO46" s="75"/>
      <c r="LP46" s="344"/>
      <c r="LQ46" s="317"/>
      <c r="LR46" s="317"/>
      <c r="LS46" s="4">
        <f t="shared" si="105"/>
        <v>32.272999999999996</v>
      </c>
      <c r="LT46" s="4">
        <f t="shared" si="60"/>
        <v>0</v>
      </c>
      <c r="LU46" s="318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1">
        <v>25.75</v>
      </c>
      <c r="MD46" s="319"/>
      <c r="ME46" s="75">
        <v>18.54</v>
      </c>
      <c r="MF46" s="4"/>
      <c r="MG46" s="9"/>
      <c r="MH46" s="4"/>
      <c r="MI46" s="4">
        <f t="shared" si="63"/>
        <v>44.29</v>
      </c>
      <c r="MJ46" s="4">
        <f t="shared" si="64"/>
        <v>0</v>
      </c>
      <c r="MK46" s="335">
        <v>2.0219999999999998</v>
      </c>
      <c r="ML46" s="92"/>
      <c r="MM46" s="114">
        <v>1.3480000000000001</v>
      </c>
      <c r="MN46" s="336"/>
      <c r="MO46" s="4">
        <f t="shared" si="65"/>
        <v>3.37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37">
        <v>0</v>
      </c>
      <c r="NA46" s="4">
        <f t="shared" si="71"/>
        <v>0</v>
      </c>
      <c r="NB46" s="4">
        <f t="shared" si="72"/>
        <v>0</v>
      </c>
      <c r="NC46" s="296"/>
      <c r="ND46" s="296"/>
      <c r="NE46" s="296">
        <f t="shared" si="73"/>
        <v>0</v>
      </c>
      <c r="NF46" s="296">
        <f t="shared" si="74"/>
        <v>0</v>
      </c>
      <c r="NG46" s="296"/>
      <c r="NH46" s="296"/>
      <c r="NI46" s="296">
        <f t="shared" si="75"/>
        <v>0</v>
      </c>
      <c r="NJ46" s="296">
        <f t="shared" si="76"/>
        <v>0</v>
      </c>
      <c r="NK46" s="292"/>
      <c r="NL46" s="296"/>
      <c r="NM46" s="296">
        <f t="shared" si="77"/>
        <v>0</v>
      </c>
      <c r="NN46" s="296">
        <f t="shared" si="78"/>
        <v>0</v>
      </c>
      <c r="NO46" s="74">
        <v>0.86</v>
      </c>
      <c r="NP46" s="74"/>
      <c r="NQ46" s="74">
        <v>0</v>
      </c>
      <c r="NR46" s="74"/>
      <c r="NS46" s="74">
        <v>1.45</v>
      </c>
      <c r="NT46" s="74"/>
      <c r="NU46" s="343">
        <v>0.31</v>
      </c>
      <c r="NV46" s="343"/>
      <c r="NW46" s="343">
        <v>0.46</v>
      </c>
      <c r="NX46" s="343"/>
      <c r="NY46" s="4">
        <f t="shared" si="79"/>
        <v>2.77</v>
      </c>
      <c r="NZ46" s="4">
        <f t="shared" si="100"/>
        <v>0</v>
      </c>
      <c r="OA46" s="74">
        <v>10</v>
      </c>
      <c r="OB46" s="74"/>
      <c r="OC46" s="349">
        <v>0.26</v>
      </c>
      <c r="OD46" s="74"/>
      <c r="OE46" s="349">
        <v>0.11</v>
      </c>
      <c r="OF46" s="74"/>
      <c r="OG46" s="74">
        <v>0.05</v>
      </c>
      <c r="OH46" s="74"/>
      <c r="OI46" s="4">
        <f t="shared" si="80"/>
        <v>10.42</v>
      </c>
      <c r="OJ46" s="4">
        <f t="shared" si="81"/>
        <v>0</v>
      </c>
      <c r="OK46" s="196">
        <v>1.18</v>
      </c>
      <c r="OL46" s="296"/>
      <c r="OM46" s="342">
        <v>0.33</v>
      </c>
      <c r="ON46" s="296"/>
      <c r="OO46" s="196"/>
      <c r="OP46" s="296"/>
      <c r="OQ46" s="296">
        <f t="shared" si="106"/>
        <v>1.51</v>
      </c>
      <c r="OR46" s="296">
        <f t="shared" si="83"/>
        <v>0</v>
      </c>
      <c r="OS46" s="296"/>
      <c r="OT46" s="296"/>
      <c r="OU46" s="296">
        <f t="shared" si="101"/>
        <v>0</v>
      </c>
      <c r="OV46" s="296">
        <f t="shared" si="102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1"/>
      <c r="L47" s="321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1"/>
      <c r="T47" s="321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/>
      <c r="AB47" s="71"/>
      <c r="AC47" s="78">
        <f t="shared" si="17"/>
        <v>5</v>
      </c>
      <c r="AD47" s="78">
        <f t="shared" si="18"/>
        <v>2.2222222222222223</v>
      </c>
      <c r="AE47" s="71"/>
      <c r="AF47" s="71"/>
      <c r="AG47" s="71"/>
      <c r="AH47" s="71"/>
      <c r="AI47" s="122"/>
      <c r="AJ47" s="122"/>
      <c r="AK47" s="351"/>
      <c r="AL47" s="352"/>
      <c r="AM47" s="354"/>
      <c r="AN47" s="354"/>
      <c r="AO47" s="355"/>
      <c r="AP47" s="355"/>
      <c r="AQ47" s="355"/>
      <c r="AR47" s="355"/>
      <c r="AS47" s="355"/>
      <c r="AT47" s="355"/>
      <c r="AU47" s="74">
        <f t="shared" si="89"/>
        <v>0</v>
      </c>
      <c r="AV47" s="74">
        <f t="shared" si="90"/>
        <v>0</v>
      </c>
      <c r="AW47" s="78"/>
      <c r="AX47" s="78"/>
      <c r="AY47" s="356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57"/>
      <c r="BH47" s="358"/>
      <c r="BI47" s="357"/>
      <c r="BJ47" s="358"/>
      <c r="BK47" s="322"/>
      <c r="BL47" s="78"/>
      <c r="BM47" s="78"/>
      <c r="BN47" s="78"/>
      <c r="BO47" s="78"/>
      <c r="BP47" s="78"/>
      <c r="BQ47" s="78"/>
      <c r="BR47" s="78"/>
      <c r="BS47" s="321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0"/>
      <c r="CI47" s="91"/>
      <c r="CJ47" s="320"/>
      <c r="CK47" s="330"/>
      <c r="CL47" s="330"/>
      <c r="CM47" s="321"/>
      <c r="CN47" s="322"/>
      <c r="CO47" s="78">
        <f t="shared" si="22"/>
        <v>0</v>
      </c>
      <c r="CP47" s="78">
        <f t="shared" si="23"/>
        <v>0</v>
      </c>
      <c r="CQ47" s="377">
        <v>194.90625</v>
      </c>
      <c r="CR47" s="338"/>
      <c r="CS47" s="338"/>
      <c r="CT47" s="348"/>
      <c r="CU47" s="339">
        <v>18.556701030927837</v>
      </c>
      <c r="CV47" s="196"/>
      <c r="CW47" s="340">
        <v>63.814432989690722</v>
      </c>
      <c r="CX47" s="348"/>
      <c r="CY47" s="348"/>
      <c r="CZ47" s="348"/>
      <c r="DA47" s="359">
        <f t="shared" si="103"/>
        <v>277.27738402061857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3">
        <v>33.090000000000003</v>
      </c>
      <c r="DL47" s="323">
        <v>11.03</v>
      </c>
      <c r="DM47" s="321">
        <f t="shared" si="28"/>
        <v>33.090000000000003</v>
      </c>
      <c r="DN47" s="321">
        <f t="shared" si="29"/>
        <v>11.03</v>
      </c>
      <c r="DO47" s="323">
        <v>32.1</v>
      </c>
      <c r="DP47" s="323">
        <v>10.7</v>
      </c>
      <c r="DQ47" s="324">
        <v>9</v>
      </c>
      <c r="DR47" s="324">
        <v>3</v>
      </c>
      <c r="DS47" s="78"/>
      <c r="DT47" s="78"/>
      <c r="DU47" s="327"/>
      <c r="DV47" s="360"/>
      <c r="DW47" s="360"/>
      <c r="DX47" s="360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5">
        <v>32.99</v>
      </c>
      <c r="EH47" s="326">
        <v>8.2475000000000005</v>
      </c>
      <c r="EI47" s="94">
        <v>78.08</v>
      </c>
      <c r="EJ47" s="94">
        <v>19.52</v>
      </c>
      <c r="EK47" s="321">
        <v>27.07</v>
      </c>
      <c r="EL47" s="327">
        <v>6.7675000000000001</v>
      </c>
      <c r="EM47" s="328"/>
      <c r="EN47" s="328"/>
      <c r="EO47" s="328"/>
      <c r="EP47" s="328"/>
      <c r="EQ47" s="78">
        <f t="shared" si="31"/>
        <v>138.13999999999999</v>
      </c>
      <c r="ER47" s="78">
        <f t="shared" si="104"/>
        <v>34.534999999999997</v>
      </c>
      <c r="ES47" s="196"/>
      <c r="ET47" s="196"/>
      <c r="EU47" s="361"/>
      <c r="EV47" s="361"/>
      <c r="EW47" s="74">
        <f t="shared" si="33"/>
        <v>0</v>
      </c>
      <c r="EX47" s="74">
        <f t="shared" si="34"/>
        <v>0</v>
      </c>
      <c r="EY47" s="78"/>
      <c r="EZ47" s="78"/>
      <c r="FA47" s="353">
        <v>29</v>
      </c>
      <c r="FB47" s="329"/>
      <c r="FC47" s="114">
        <v>0</v>
      </c>
      <c r="FD47" s="322"/>
      <c r="FE47" s="78"/>
      <c r="FF47" s="78"/>
      <c r="FG47" s="362"/>
      <c r="FH47" s="363"/>
      <c r="FI47" s="78"/>
      <c r="FJ47" s="78"/>
      <c r="FK47" s="78"/>
      <c r="FL47" s="78"/>
      <c r="FM47" s="322"/>
      <c r="FN47" s="322"/>
      <c r="FO47" s="74"/>
      <c r="FP47" s="78"/>
      <c r="FQ47" s="364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5"/>
      <c r="GJ47" s="365"/>
      <c r="GK47" s="322">
        <v>6</v>
      </c>
      <c r="GL47" s="322">
        <v>0</v>
      </c>
      <c r="GM47" s="366"/>
      <c r="GN47" s="93"/>
      <c r="GO47" s="330">
        <v>3</v>
      </c>
      <c r="GP47" s="367">
        <v>0</v>
      </c>
      <c r="GQ47" s="367"/>
      <c r="GR47" s="367"/>
      <c r="GS47" s="93"/>
      <c r="GT47" s="93"/>
      <c r="GU47" s="93">
        <v>3</v>
      </c>
      <c r="GV47" s="93">
        <v>0</v>
      </c>
      <c r="GW47" s="93">
        <v>2</v>
      </c>
      <c r="GX47" s="93">
        <v>0</v>
      </c>
      <c r="GY47" s="93">
        <v>2.4</v>
      </c>
      <c r="GZ47" s="93">
        <v>0</v>
      </c>
      <c r="HA47" s="78">
        <f t="shared" si="39"/>
        <v>16.399999999999999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0"/>
      <c r="HO47" s="78">
        <f t="shared" si="41"/>
        <v>0</v>
      </c>
      <c r="HP47" s="78">
        <f t="shared" si="42"/>
        <v>0</v>
      </c>
      <c r="HQ47" s="379">
        <v>340</v>
      </c>
      <c r="HR47" s="71"/>
      <c r="HS47" s="91"/>
      <c r="HT47" s="78"/>
      <c r="HU47" s="78">
        <f t="shared" si="43"/>
        <v>340</v>
      </c>
      <c r="HV47" s="78">
        <f t="shared" si="44"/>
        <v>0</v>
      </c>
      <c r="HW47" s="78"/>
      <c r="HX47" s="78"/>
      <c r="HY47" s="196">
        <v>2.2000000000000002</v>
      </c>
      <c r="HZ47" s="330">
        <v>0.55000000000000004</v>
      </c>
      <c r="IA47" s="96"/>
      <c r="IB47" s="94"/>
      <c r="IC47" s="332">
        <v>12</v>
      </c>
      <c r="ID47" s="130">
        <v>3</v>
      </c>
      <c r="IE47" s="208"/>
      <c r="IF47" s="208"/>
      <c r="IG47" s="78">
        <f t="shared" si="84"/>
        <v>14.2</v>
      </c>
      <c r="IH47" s="78">
        <f t="shared" si="45"/>
        <v>3.55</v>
      </c>
      <c r="II47" s="78"/>
      <c r="IJ47" s="78"/>
      <c r="IK47" s="78"/>
      <c r="IL47" s="78"/>
      <c r="IM47" s="74"/>
      <c r="IN47" s="360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0</v>
      </c>
      <c r="JB47" s="71">
        <v>0</v>
      </c>
      <c r="JC47" s="71"/>
      <c r="JD47" s="71"/>
      <c r="JE47" s="78">
        <f t="shared" si="46"/>
        <v>0</v>
      </c>
      <c r="JF47" s="78">
        <f t="shared" si="47"/>
        <v>0</v>
      </c>
      <c r="JG47" s="378">
        <v>0</v>
      </c>
      <c r="JH47" s="378">
        <v>0</v>
      </c>
      <c r="JI47" s="378">
        <v>0</v>
      </c>
      <c r="JJ47" s="378">
        <v>0</v>
      </c>
      <c r="JK47" s="330"/>
      <c r="JL47" s="330"/>
      <c r="JM47" s="91">
        <v>51.55</v>
      </c>
      <c r="JN47" s="330">
        <v>11</v>
      </c>
      <c r="JO47" s="91">
        <v>0</v>
      </c>
      <c r="JP47" s="330">
        <v>0</v>
      </c>
      <c r="JQ47" s="71">
        <v>0</v>
      </c>
      <c r="JR47" s="71">
        <v>0</v>
      </c>
      <c r="JS47" s="78"/>
      <c r="JT47" s="78"/>
      <c r="JU47" s="78">
        <f t="shared" si="85"/>
        <v>51.55</v>
      </c>
      <c r="JV47" s="78">
        <f t="shared" si="86"/>
        <v>11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1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0">
        <v>0</v>
      </c>
      <c r="LK47" s="79">
        <v>3.4</v>
      </c>
      <c r="LL47" s="350">
        <v>0</v>
      </c>
      <c r="LM47" s="79">
        <v>3.8730000000000002</v>
      </c>
      <c r="LN47" s="334">
        <v>0</v>
      </c>
      <c r="LO47" s="75"/>
      <c r="LP47" s="344"/>
      <c r="LQ47" s="344"/>
      <c r="LR47" s="344"/>
      <c r="LS47" s="74">
        <f t="shared" si="105"/>
        <v>32.272999999999996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/>
      <c r="MB47" s="74"/>
      <c r="MC47" s="341">
        <v>25.75</v>
      </c>
      <c r="MD47" s="368"/>
      <c r="ME47" s="75">
        <v>18.54</v>
      </c>
      <c r="MF47" s="74"/>
      <c r="MG47" s="75"/>
      <c r="MH47" s="74"/>
      <c r="MI47" s="74">
        <f t="shared" si="63"/>
        <v>44.29</v>
      </c>
      <c r="MJ47" s="74">
        <f t="shared" si="64"/>
        <v>0</v>
      </c>
      <c r="MK47" s="335">
        <v>2.1840000000000002</v>
      </c>
      <c r="ML47" s="92"/>
      <c r="MM47" s="114">
        <v>1.4560000000000002</v>
      </c>
      <c r="MN47" s="336"/>
      <c r="MO47" s="74">
        <f t="shared" si="65"/>
        <v>3.6400000000000006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37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2"/>
      <c r="NL47" s="196"/>
      <c r="NM47" s="196">
        <f t="shared" si="77"/>
        <v>0</v>
      </c>
      <c r="NN47" s="196">
        <f t="shared" si="78"/>
        <v>0</v>
      </c>
      <c r="NO47" s="74">
        <v>0.91</v>
      </c>
      <c r="NP47" s="74"/>
      <c r="NQ47" s="74">
        <v>0</v>
      </c>
      <c r="NR47" s="74"/>
      <c r="NS47" s="74">
        <v>1.53</v>
      </c>
      <c r="NT47" s="74"/>
      <c r="NU47" s="343">
        <v>0.33</v>
      </c>
      <c r="NV47" s="343"/>
      <c r="NW47" s="343">
        <v>0.49</v>
      </c>
      <c r="NX47" s="343"/>
      <c r="NY47" s="74">
        <f t="shared" si="79"/>
        <v>2.9299999999999997</v>
      </c>
      <c r="NZ47" s="74">
        <f t="shared" si="100"/>
        <v>0</v>
      </c>
      <c r="OA47" s="74">
        <v>9.8000000000000007</v>
      </c>
      <c r="OB47" s="74"/>
      <c r="OC47" s="349">
        <v>0.05</v>
      </c>
      <c r="OD47" s="74"/>
      <c r="OE47" s="349">
        <v>0.02</v>
      </c>
      <c r="OF47" s="74"/>
      <c r="OG47" s="74">
        <v>0.01</v>
      </c>
      <c r="OH47" s="74"/>
      <c r="OI47" s="74">
        <f t="shared" si="80"/>
        <v>9.8800000000000008</v>
      </c>
      <c r="OJ47" s="74">
        <f t="shared" si="81"/>
        <v>0</v>
      </c>
      <c r="OK47" s="196">
        <v>1.41</v>
      </c>
      <c r="OL47" s="196"/>
      <c r="OM47" s="342">
        <v>0.4</v>
      </c>
      <c r="ON47" s="196"/>
      <c r="OO47" s="196"/>
      <c r="OP47" s="196"/>
      <c r="OQ47" s="196">
        <f t="shared" si="106"/>
        <v>1.81</v>
      </c>
      <c r="OR47" s="196">
        <f t="shared" si="83"/>
        <v>0</v>
      </c>
      <c r="OS47" s="196"/>
      <c r="OT47" s="196"/>
      <c r="OU47" s="196">
        <f t="shared" si="101"/>
        <v>0</v>
      </c>
      <c r="OV47" s="196">
        <f t="shared" si="102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22"/>
      <c r="R48" s="78"/>
      <c r="S48" s="321"/>
      <c r="T48" s="321"/>
      <c r="U48" s="78"/>
      <c r="V48" s="78"/>
      <c r="W48" s="78">
        <f t="shared" si="15"/>
        <v>20.62</v>
      </c>
      <c r="X48" s="78">
        <f t="shared" si="16"/>
        <v>20.62</v>
      </c>
      <c r="Y48" s="78">
        <v>5</v>
      </c>
      <c r="Z48" s="78">
        <v>2.2222222222222223</v>
      </c>
      <c r="AA48" s="75"/>
      <c r="AB48" s="71"/>
      <c r="AC48" s="8">
        <f t="shared" si="17"/>
        <v>5</v>
      </c>
      <c r="AD48" s="8">
        <f t="shared" si="18"/>
        <v>2.2222222222222223</v>
      </c>
      <c r="AE48" s="71"/>
      <c r="AF48" s="71"/>
      <c r="AG48" s="71"/>
      <c r="AH48" s="71"/>
      <c r="AI48" s="122"/>
      <c r="AJ48" s="122"/>
      <c r="AK48" s="351"/>
      <c r="AL48" s="352"/>
      <c r="AM48" s="288"/>
      <c r="AN48" s="288"/>
      <c r="AO48" s="289"/>
      <c r="AP48" s="289"/>
      <c r="AQ48" s="289"/>
      <c r="AR48" s="289"/>
      <c r="AS48" s="289"/>
      <c r="AT48" s="289"/>
      <c r="AU48" s="4">
        <f t="shared" si="89"/>
        <v>0</v>
      </c>
      <c r="AV48" s="4">
        <f t="shared" si="90"/>
        <v>0</v>
      </c>
      <c r="AW48" s="78"/>
      <c r="AX48" s="78"/>
      <c r="AY48" s="310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0"/>
      <c r="BH48" s="291"/>
      <c r="BI48" s="290"/>
      <c r="BJ48" s="291"/>
      <c r="BK48" s="292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0"/>
      <c r="CI48" s="91"/>
      <c r="CJ48" s="320"/>
      <c r="CK48" s="294"/>
      <c r="CL48" s="294"/>
      <c r="CM48" s="321"/>
      <c r="CN48" s="322"/>
      <c r="CO48" s="8">
        <f t="shared" si="22"/>
        <v>0</v>
      </c>
      <c r="CP48" s="8">
        <f t="shared" si="23"/>
        <v>0</v>
      </c>
      <c r="CQ48" s="377">
        <v>142.40625000000003</v>
      </c>
      <c r="CR48" s="338"/>
      <c r="CS48" s="338"/>
      <c r="CT48" s="348"/>
      <c r="CU48" s="339">
        <v>18.556701030927837</v>
      </c>
      <c r="CV48" s="196"/>
      <c r="CW48" s="340">
        <v>63.814432989690722</v>
      </c>
      <c r="CX48" s="295"/>
      <c r="CY48" s="295"/>
      <c r="CZ48" s="295"/>
      <c r="DA48" s="7">
        <f t="shared" si="103"/>
        <v>224.77738402061857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3">
        <v>33.090000000000003</v>
      </c>
      <c r="DL48" s="323">
        <v>11.03</v>
      </c>
      <c r="DM48" s="321">
        <f t="shared" si="28"/>
        <v>33.090000000000003</v>
      </c>
      <c r="DN48" s="321">
        <f t="shared" si="29"/>
        <v>11.03</v>
      </c>
      <c r="DO48" s="323">
        <v>32.1</v>
      </c>
      <c r="DP48" s="323">
        <v>10.7</v>
      </c>
      <c r="DQ48" s="324">
        <v>9</v>
      </c>
      <c r="DR48" s="324">
        <v>3</v>
      </c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5">
        <v>32.99</v>
      </c>
      <c r="EH48" s="326">
        <v>8.2475000000000005</v>
      </c>
      <c r="EI48" s="94">
        <v>78.08</v>
      </c>
      <c r="EJ48" s="94">
        <v>19.52</v>
      </c>
      <c r="EK48" s="321">
        <v>27.07</v>
      </c>
      <c r="EL48" s="327">
        <v>6.7675000000000001</v>
      </c>
      <c r="EM48" s="328"/>
      <c r="EN48" s="328"/>
      <c r="EO48" s="328"/>
      <c r="EP48" s="328"/>
      <c r="EQ48" s="8">
        <f t="shared" si="31"/>
        <v>138.13999999999999</v>
      </c>
      <c r="ER48" s="8">
        <f t="shared" si="104"/>
        <v>34.534999999999997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3">
        <v>29</v>
      </c>
      <c r="FB48" s="329"/>
      <c r="FC48" s="114">
        <v>0</v>
      </c>
      <c r="FD48" s="322"/>
      <c r="FE48" s="8"/>
      <c r="FF48" s="8"/>
      <c r="FG48" s="300"/>
      <c r="FH48" s="301"/>
      <c r="FI48" s="8"/>
      <c r="FJ48" s="8"/>
      <c r="FK48" s="8"/>
      <c r="FL48" s="8"/>
      <c r="FM48" s="322"/>
      <c r="FN48" s="322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292">
        <v>6</v>
      </c>
      <c r="GL48" s="292">
        <v>0</v>
      </c>
      <c r="GM48" s="304"/>
      <c r="GN48" s="305"/>
      <c r="GO48" s="294">
        <v>3</v>
      </c>
      <c r="GP48" s="306">
        <v>0</v>
      </c>
      <c r="GQ48" s="306"/>
      <c r="GR48" s="306"/>
      <c r="GS48" s="305"/>
      <c r="GT48" s="305"/>
      <c r="GU48" s="305">
        <v>3</v>
      </c>
      <c r="GV48" s="305">
        <v>0</v>
      </c>
      <c r="GW48" s="305">
        <v>2</v>
      </c>
      <c r="GX48" s="305">
        <v>0</v>
      </c>
      <c r="GY48" s="305">
        <v>2.4</v>
      </c>
      <c r="GZ48" s="305">
        <v>0</v>
      </c>
      <c r="HA48" s="8">
        <f t="shared" si="39"/>
        <v>16.399999999999999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379">
        <v>310</v>
      </c>
      <c r="HR48" s="282"/>
      <c r="HS48" s="91"/>
      <c r="HT48" s="8"/>
      <c r="HU48" s="8">
        <f t="shared" si="43"/>
        <v>310</v>
      </c>
      <c r="HV48" s="8">
        <f t="shared" si="44"/>
        <v>0</v>
      </c>
      <c r="HW48" s="8"/>
      <c r="HX48" s="8"/>
      <c r="HY48" s="196">
        <v>2.2000000000000002</v>
      </c>
      <c r="HZ48" s="330">
        <v>0.55000000000000004</v>
      </c>
      <c r="IA48" s="307"/>
      <c r="IB48" s="299"/>
      <c r="IC48" s="332">
        <v>12</v>
      </c>
      <c r="ID48" s="130">
        <v>3</v>
      </c>
      <c r="IE48" s="308"/>
      <c r="IF48" s="308"/>
      <c r="IG48" s="8">
        <f t="shared" si="84"/>
        <v>14.2</v>
      </c>
      <c r="IH48" s="8">
        <f t="shared" si="45"/>
        <v>3.55</v>
      </c>
      <c r="II48" s="8"/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0</v>
      </c>
      <c r="JB48" s="71">
        <v>0</v>
      </c>
      <c r="JC48" s="282"/>
      <c r="JD48" s="282"/>
      <c r="JE48" s="8">
        <f t="shared" si="46"/>
        <v>0</v>
      </c>
      <c r="JF48" s="8">
        <f t="shared" si="47"/>
        <v>0</v>
      </c>
      <c r="JG48" s="378">
        <v>0</v>
      </c>
      <c r="JH48" s="378">
        <v>0</v>
      </c>
      <c r="JI48" s="378">
        <v>0</v>
      </c>
      <c r="JJ48" s="378">
        <v>0</v>
      </c>
      <c r="JK48" s="330"/>
      <c r="JL48" s="330"/>
      <c r="JM48" s="91">
        <v>51.55</v>
      </c>
      <c r="JN48" s="330">
        <v>11</v>
      </c>
      <c r="JO48" s="91">
        <v>0</v>
      </c>
      <c r="JP48" s="330">
        <v>0</v>
      </c>
      <c r="JQ48" s="71">
        <v>0</v>
      </c>
      <c r="JR48" s="71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2"/>
      <c r="JZ48" s="282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1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0">
        <v>0</v>
      </c>
      <c r="LK48" s="79">
        <v>3.4</v>
      </c>
      <c r="LL48" s="350">
        <v>0</v>
      </c>
      <c r="LM48" s="79">
        <v>3.8730000000000002</v>
      </c>
      <c r="LN48" s="334">
        <v>0</v>
      </c>
      <c r="LO48" s="75"/>
      <c r="LP48" s="344"/>
      <c r="LQ48" s="317"/>
      <c r="LR48" s="317"/>
      <c r="LS48" s="4">
        <f t="shared" si="105"/>
        <v>32.272999999999996</v>
      </c>
      <c r="LT48" s="4">
        <f t="shared" si="60"/>
        <v>0</v>
      </c>
      <c r="LU48" s="318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1">
        <v>25.75</v>
      </c>
      <c r="MD48" s="319"/>
      <c r="ME48" s="75">
        <v>18.54</v>
      </c>
      <c r="MF48" s="4"/>
      <c r="MG48" s="9"/>
      <c r="MH48" s="4"/>
      <c r="MI48" s="4">
        <f t="shared" si="63"/>
        <v>44.29</v>
      </c>
      <c r="MJ48" s="4">
        <f t="shared" si="64"/>
        <v>0</v>
      </c>
      <c r="MK48" s="335">
        <v>2.286</v>
      </c>
      <c r="ML48" s="92"/>
      <c r="MM48" s="114">
        <v>1.524</v>
      </c>
      <c r="MN48" s="336"/>
      <c r="MO48" s="4">
        <f t="shared" si="65"/>
        <v>3.81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37">
        <v>0</v>
      </c>
      <c r="NA48" s="4">
        <f t="shared" si="71"/>
        <v>0</v>
      </c>
      <c r="NB48" s="4">
        <f t="shared" si="72"/>
        <v>0</v>
      </c>
      <c r="NC48" s="296"/>
      <c r="ND48" s="296"/>
      <c r="NE48" s="296">
        <f t="shared" si="73"/>
        <v>0</v>
      </c>
      <c r="NF48" s="296">
        <f t="shared" si="74"/>
        <v>0</v>
      </c>
      <c r="NG48" s="296"/>
      <c r="NH48" s="296"/>
      <c r="NI48" s="296">
        <f t="shared" si="75"/>
        <v>0</v>
      </c>
      <c r="NJ48" s="296">
        <f t="shared" si="76"/>
        <v>0</v>
      </c>
      <c r="NK48" s="292"/>
      <c r="NL48" s="296"/>
      <c r="NM48" s="296">
        <f t="shared" si="77"/>
        <v>0</v>
      </c>
      <c r="NN48" s="296">
        <f t="shared" si="78"/>
        <v>0</v>
      </c>
      <c r="NO48" s="74">
        <v>0.97</v>
      </c>
      <c r="NP48" s="74"/>
      <c r="NQ48" s="74">
        <v>0</v>
      </c>
      <c r="NR48" s="74"/>
      <c r="NS48" s="74">
        <v>1.64</v>
      </c>
      <c r="NT48" s="74"/>
      <c r="NU48" s="343">
        <v>0.35</v>
      </c>
      <c r="NV48" s="343"/>
      <c r="NW48" s="343">
        <v>0.52</v>
      </c>
      <c r="NX48" s="343"/>
      <c r="NY48" s="4">
        <f t="shared" si="79"/>
        <v>3.13</v>
      </c>
      <c r="NZ48" s="4">
        <f t="shared" si="100"/>
        <v>0</v>
      </c>
      <c r="OA48" s="74">
        <v>7.5</v>
      </c>
      <c r="OB48" s="74"/>
      <c r="OC48" s="349">
        <v>0.03</v>
      </c>
      <c r="OD48" s="74"/>
      <c r="OE48" s="349">
        <v>0.01</v>
      </c>
      <c r="OF48" s="74"/>
      <c r="OG48" s="74">
        <v>0</v>
      </c>
      <c r="OH48" s="74"/>
      <c r="OI48" s="4">
        <f t="shared" si="80"/>
        <v>7.54</v>
      </c>
      <c r="OJ48" s="4">
        <f t="shared" si="81"/>
        <v>0</v>
      </c>
      <c r="OK48" s="196">
        <v>1.44</v>
      </c>
      <c r="OL48" s="296"/>
      <c r="OM48" s="342">
        <v>0.41</v>
      </c>
      <c r="ON48" s="296"/>
      <c r="OO48" s="196"/>
      <c r="OP48" s="296"/>
      <c r="OQ48" s="296">
        <f t="shared" si="106"/>
        <v>1.8499999999999999</v>
      </c>
      <c r="OR48" s="296">
        <f t="shared" si="83"/>
        <v>0</v>
      </c>
      <c r="OS48" s="296"/>
      <c r="OT48" s="296"/>
      <c r="OU48" s="296">
        <f t="shared" si="101"/>
        <v>0</v>
      </c>
      <c r="OV48" s="296">
        <f t="shared" si="102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22"/>
      <c r="R49" s="78"/>
      <c r="S49" s="321"/>
      <c r="T49" s="321"/>
      <c r="U49" s="78"/>
      <c r="V49" s="78"/>
      <c r="W49" s="78">
        <f t="shared" si="15"/>
        <v>20.62</v>
      </c>
      <c r="X49" s="78">
        <f t="shared" si="16"/>
        <v>20.62</v>
      </c>
      <c r="Y49" s="78">
        <v>5</v>
      </c>
      <c r="Z49" s="78">
        <v>2.2222222222222223</v>
      </c>
      <c r="AA49" s="75"/>
      <c r="AB49" s="71"/>
      <c r="AC49" s="8">
        <f t="shared" si="17"/>
        <v>5</v>
      </c>
      <c r="AD49" s="8">
        <f t="shared" si="18"/>
        <v>2.2222222222222223</v>
      </c>
      <c r="AE49" s="71"/>
      <c r="AF49" s="71"/>
      <c r="AG49" s="71"/>
      <c r="AH49" s="71"/>
      <c r="AI49" s="122"/>
      <c r="AJ49" s="122"/>
      <c r="AK49" s="351"/>
      <c r="AL49" s="352"/>
      <c r="AM49" s="288"/>
      <c r="AN49" s="288"/>
      <c r="AO49" s="289"/>
      <c r="AP49" s="289"/>
      <c r="AQ49" s="289"/>
      <c r="AR49" s="289"/>
      <c r="AS49" s="289"/>
      <c r="AT49" s="289"/>
      <c r="AU49" s="4">
        <f t="shared" si="89"/>
        <v>0</v>
      </c>
      <c r="AV49" s="4">
        <f t="shared" si="90"/>
        <v>0</v>
      </c>
      <c r="AW49" s="78"/>
      <c r="AX49" s="78"/>
      <c r="AY49" s="310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0"/>
      <c r="BH49" s="291"/>
      <c r="BI49" s="290"/>
      <c r="BJ49" s="291"/>
      <c r="BK49" s="292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0"/>
      <c r="CI49" s="91"/>
      <c r="CJ49" s="320"/>
      <c r="CK49" s="294"/>
      <c r="CL49" s="294"/>
      <c r="CM49" s="321"/>
      <c r="CN49" s="322"/>
      <c r="CO49" s="8">
        <f t="shared" si="22"/>
        <v>0</v>
      </c>
      <c r="CP49" s="8">
        <f t="shared" si="23"/>
        <v>0</v>
      </c>
      <c r="CQ49" s="377">
        <v>97.628865979381459</v>
      </c>
      <c r="CR49" s="338"/>
      <c r="CS49" s="338"/>
      <c r="CT49" s="348"/>
      <c r="CU49" s="339">
        <v>18.556701030927837</v>
      </c>
      <c r="CV49" s="196"/>
      <c r="CW49" s="340">
        <v>63.814432989690722</v>
      </c>
      <c r="CX49" s="295"/>
      <c r="CY49" s="295"/>
      <c r="CZ49" s="295"/>
      <c r="DA49" s="7">
        <f t="shared" si="103"/>
        <v>180.00000000000003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3">
        <v>42.37</v>
      </c>
      <c r="DL49" s="323">
        <v>14.12</v>
      </c>
      <c r="DM49" s="321">
        <f t="shared" si="28"/>
        <v>42.37</v>
      </c>
      <c r="DN49" s="321">
        <f t="shared" si="29"/>
        <v>14.12</v>
      </c>
      <c r="DO49" s="323">
        <v>41.1</v>
      </c>
      <c r="DP49" s="323">
        <v>13.7</v>
      </c>
      <c r="DQ49" s="324">
        <v>0</v>
      </c>
      <c r="DR49" s="324">
        <v>0</v>
      </c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5">
        <v>32.99</v>
      </c>
      <c r="EH49" s="326">
        <v>8.2475000000000005</v>
      </c>
      <c r="EI49" s="94">
        <v>78.08</v>
      </c>
      <c r="EJ49" s="94">
        <v>19.52</v>
      </c>
      <c r="EK49" s="321">
        <v>27.07</v>
      </c>
      <c r="EL49" s="327">
        <v>6.7675000000000001</v>
      </c>
      <c r="EM49" s="328"/>
      <c r="EN49" s="328"/>
      <c r="EO49" s="328"/>
      <c r="EP49" s="328"/>
      <c r="EQ49" s="8">
        <f t="shared" si="31"/>
        <v>138.13999999999999</v>
      </c>
      <c r="ER49" s="8">
        <f t="shared" si="104"/>
        <v>34.534999999999997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3">
        <v>29</v>
      </c>
      <c r="FB49" s="329"/>
      <c r="FC49" s="114">
        <v>0</v>
      </c>
      <c r="FD49" s="322"/>
      <c r="FE49" s="8"/>
      <c r="FF49" s="8"/>
      <c r="FG49" s="300"/>
      <c r="FH49" s="301"/>
      <c r="FI49" s="8"/>
      <c r="FJ49" s="8"/>
      <c r="FK49" s="8"/>
      <c r="FL49" s="8"/>
      <c r="FM49" s="322"/>
      <c r="FN49" s="322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292">
        <v>6</v>
      </c>
      <c r="GL49" s="292">
        <v>0</v>
      </c>
      <c r="GM49" s="304"/>
      <c r="GN49" s="305"/>
      <c r="GO49" s="294">
        <v>3</v>
      </c>
      <c r="GP49" s="306">
        <v>0</v>
      </c>
      <c r="GQ49" s="306"/>
      <c r="GR49" s="306"/>
      <c r="GS49" s="305"/>
      <c r="GT49" s="305"/>
      <c r="GU49" s="305">
        <v>3</v>
      </c>
      <c r="GV49" s="305">
        <v>0</v>
      </c>
      <c r="GW49" s="305">
        <v>2</v>
      </c>
      <c r="GX49" s="305">
        <v>0</v>
      </c>
      <c r="GY49" s="305">
        <v>2.4</v>
      </c>
      <c r="GZ49" s="305">
        <v>0</v>
      </c>
      <c r="HA49" s="8">
        <f t="shared" si="39"/>
        <v>16.399999999999999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379">
        <v>280</v>
      </c>
      <c r="HR49" s="282"/>
      <c r="HS49" s="91"/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2.2000000000000002</v>
      </c>
      <c r="HZ49" s="330">
        <v>0.55000000000000004</v>
      </c>
      <c r="IA49" s="307"/>
      <c r="IB49" s="299"/>
      <c r="IC49" s="332">
        <v>12</v>
      </c>
      <c r="ID49" s="130">
        <v>3</v>
      </c>
      <c r="IE49" s="308"/>
      <c r="IF49" s="308"/>
      <c r="IG49" s="8">
        <f t="shared" si="84"/>
        <v>14.2</v>
      </c>
      <c r="IH49" s="8">
        <f t="shared" si="45"/>
        <v>3.55</v>
      </c>
      <c r="II49" s="8"/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0</v>
      </c>
      <c r="JB49" s="71">
        <v>0</v>
      </c>
      <c r="JC49" s="282"/>
      <c r="JD49" s="282"/>
      <c r="JE49" s="8">
        <f t="shared" si="46"/>
        <v>0</v>
      </c>
      <c r="JF49" s="8">
        <f t="shared" si="47"/>
        <v>0</v>
      </c>
      <c r="JG49" s="378">
        <v>0</v>
      </c>
      <c r="JH49" s="378">
        <v>0</v>
      </c>
      <c r="JI49" s="378">
        <v>0</v>
      </c>
      <c r="JJ49" s="378">
        <v>0</v>
      </c>
      <c r="JK49" s="330"/>
      <c r="JL49" s="330"/>
      <c r="JM49" s="91">
        <v>51.55</v>
      </c>
      <c r="JN49" s="330">
        <v>11</v>
      </c>
      <c r="JO49" s="91">
        <v>0</v>
      </c>
      <c r="JP49" s="330">
        <v>0</v>
      </c>
      <c r="JQ49" s="71">
        <v>0</v>
      </c>
      <c r="JR49" s="71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2"/>
      <c r="JZ49" s="282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1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0">
        <v>0</v>
      </c>
      <c r="LK49" s="79">
        <v>3.4</v>
      </c>
      <c r="LL49" s="350">
        <v>0</v>
      </c>
      <c r="LM49" s="79">
        <v>3.8730000000000002</v>
      </c>
      <c r="LN49" s="334">
        <v>0</v>
      </c>
      <c r="LO49" s="75"/>
      <c r="LP49" s="344"/>
      <c r="LQ49" s="317"/>
      <c r="LR49" s="317"/>
      <c r="LS49" s="4">
        <f t="shared" si="105"/>
        <v>32.272999999999996</v>
      </c>
      <c r="LT49" s="4">
        <f t="shared" si="60"/>
        <v>0</v>
      </c>
      <c r="LU49" s="318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1">
        <v>25.75</v>
      </c>
      <c r="MD49" s="319"/>
      <c r="ME49" s="75">
        <v>18.54</v>
      </c>
      <c r="MF49" s="4"/>
      <c r="MG49" s="9"/>
      <c r="MH49" s="4"/>
      <c r="MI49" s="4">
        <f t="shared" si="63"/>
        <v>44.29</v>
      </c>
      <c r="MJ49" s="4">
        <f t="shared" si="64"/>
        <v>0</v>
      </c>
      <c r="MK49" s="335">
        <v>2.4779999999999998</v>
      </c>
      <c r="ML49" s="92"/>
      <c r="MM49" s="114">
        <v>1.6520000000000001</v>
      </c>
      <c r="MN49" s="336"/>
      <c r="MO49" s="4">
        <f t="shared" si="65"/>
        <v>4.13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37">
        <v>0</v>
      </c>
      <c r="NA49" s="4">
        <f t="shared" si="71"/>
        <v>0</v>
      </c>
      <c r="NB49" s="4">
        <f t="shared" si="72"/>
        <v>0</v>
      </c>
      <c r="NC49" s="296"/>
      <c r="ND49" s="296"/>
      <c r="NE49" s="296">
        <f t="shared" si="73"/>
        <v>0</v>
      </c>
      <c r="NF49" s="296">
        <f t="shared" si="74"/>
        <v>0</v>
      </c>
      <c r="NG49" s="296"/>
      <c r="NH49" s="296"/>
      <c r="NI49" s="296">
        <f t="shared" si="75"/>
        <v>0</v>
      </c>
      <c r="NJ49" s="296">
        <f t="shared" si="76"/>
        <v>0</v>
      </c>
      <c r="NK49" s="292"/>
      <c r="NL49" s="296"/>
      <c r="NM49" s="296">
        <f t="shared" si="77"/>
        <v>0</v>
      </c>
      <c r="NN49" s="296">
        <f t="shared" si="78"/>
        <v>0</v>
      </c>
      <c r="NO49" s="74">
        <v>1.18</v>
      </c>
      <c r="NP49" s="74"/>
      <c r="NQ49" s="74">
        <v>0</v>
      </c>
      <c r="NR49" s="74"/>
      <c r="NS49" s="74">
        <v>2</v>
      </c>
      <c r="NT49" s="74"/>
      <c r="NU49" s="343">
        <v>0.42</v>
      </c>
      <c r="NV49" s="343"/>
      <c r="NW49" s="343">
        <v>0.64</v>
      </c>
      <c r="NX49" s="343"/>
      <c r="NY49" s="4">
        <f t="shared" si="79"/>
        <v>3.82</v>
      </c>
      <c r="NZ49" s="4">
        <f t="shared" si="100"/>
        <v>0</v>
      </c>
      <c r="OA49" s="74">
        <v>8.6</v>
      </c>
      <c r="OB49" s="74"/>
      <c r="OC49" s="349">
        <v>0.04</v>
      </c>
      <c r="OD49" s="74"/>
      <c r="OE49" s="349">
        <v>0.01</v>
      </c>
      <c r="OF49" s="74"/>
      <c r="OG49" s="74">
        <v>0</v>
      </c>
      <c r="OH49" s="74"/>
      <c r="OI49" s="4">
        <f t="shared" si="80"/>
        <v>8.6499999999999986</v>
      </c>
      <c r="OJ49" s="4">
        <f t="shared" si="81"/>
        <v>0</v>
      </c>
      <c r="OK49" s="196">
        <v>1.48</v>
      </c>
      <c r="OL49" s="296"/>
      <c r="OM49" s="342">
        <v>0.42</v>
      </c>
      <c r="ON49" s="296"/>
      <c r="OO49" s="196"/>
      <c r="OP49" s="296"/>
      <c r="OQ49" s="296">
        <f t="shared" si="106"/>
        <v>1.9</v>
      </c>
      <c r="OR49" s="296">
        <f t="shared" si="83"/>
        <v>0</v>
      </c>
      <c r="OS49" s="296"/>
      <c r="OT49" s="296"/>
      <c r="OU49" s="296">
        <f t="shared" si="101"/>
        <v>0</v>
      </c>
      <c r="OV49" s="296">
        <f t="shared" si="102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22"/>
      <c r="R50" s="78"/>
      <c r="S50" s="321"/>
      <c r="T50" s="321"/>
      <c r="U50" s="78"/>
      <c r="V50" s="78"/>
      <c r="W50" s="78">
        <f t="shared" si="15"/>
        <v>20.62</v>
      </c>
      <c r="X50" s="78">
        <f t="shared" si="16"/>
        <v>20.62</v>
      </c>
      <c r="Y50" s="78">
        <v>5</v>
      </c>
      <c r="Z50" s="78">
        <v>2.2222222222222223</v>
      </c>
      <c r="AA50" s="75"/>
      <c r="AB50" s="71"/>
      <c r="AC50" s="8">
        <f t="shared" si="17"/>
        <v>5</v>
      </c>
      <c r="AD50" s="8">
        <f t="shared" si="18"/>
        <v>2.2222222222222223</v>
      </c>
      <c r="AE50" s="71"/>
      <c r="AF50" s="71"/>
      <c r="AG50" s="71"/>
      <c r="AH50" s="71"/>
      <c r="AI50" s="122"/>
      <c r="AJ50" s="122"/>
      <c r="AK50" s="351"/>
      <c r="AL50" s="352"/>
      <c r="AM50" s="288"/>
      <c r="AN50" s="288"/>
      <c r="AO50" s="289"/>
      <c r="AP50" s="289"/>
      <c r="AQ50" s="289"/>
      <c r="AR50" s="289"/>
      <c r="AS50" s="289"/>
      <c r="AT50" s="289"/>
      <c r="AU50" s="4">
        <f t="shared" si="89"/>
        <v>0</v>
      </c>
      <c r="AV50" s="4">
        <f t="shared" si="90"/>
        <v>0</v>
      </c>
      <c r="AW50" s="78"/>
      <c r="AX50" s="78"/>
      <c r="AY50" s="310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0"/>
      <c r="BH50" s="291"/>
      <c r="BI50" s="290"/>
      <c r="BJ50" s="291"/>
      <c r="BK50" s="292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0"/>
      <c r="CI50" s="91"/>
      <c r="CJ50" s="320"/>
      <c r="CK50" s="294"/>
      <c r="CL50" s="294"/>
      <c r="CM50" s="321"/>
      <c r="CN50" s="322"/>
      <c r="CO50" s="8">
        <f t="shared" si="22"/>
        <v>0</v>
      </c>
      <c r="CP50" s="8">
        <f t="shared" si="23"/>
        <v>0</v>
      </c>
      <c r="CQ50" s="377">
        <v>97.628865979381459</v>
      </c>
      <c r="CR50" s="338"/>
      <c r="CS50" s="338"/>
      <c r="CT50" s="348"/>
      <c r="CU50" s="339">
        <v>18.556701030927837</v>
      </c>
      <c r="CV50" s="196"/>
      <c r="CW50" s="340">
        <v>63.814432989690722</v>
      </c>
      <c r="CX50" s="295"/>
      <c r="CY50" s="295"/>
      <c r="CZ50" s="295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3">
        <v>42.37</v>
      </c>
      <c r="DL50" s="323">
        <v>14.12</v>
      </c>
      <c r="DM50" s="321">
        <f t="shared" si="28"/>
        <v>42.37</v>
      </c>
      <c r="DN50" s="321">
        <f t="shared" si="29"/>
        <v>14.12</v>
      </c>
      <c r="DO50" s="323">
        <v>41.1</v>
      </c>
      <c r="DP50" s="323">
        <v>13.7</v>
      </c>
      <c r="DQ50" s="324">
        <v>0</v>
      </c>
      <c r="DR50" s="324">
        <v>0</v>
      </c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5">
        <v>32.99</v>
      </c>
      <c r="EH50" s="326">
        <v>8.2475000000000005</v>
      </c>
      <c r="EI50" s="94">
        <v>78.08</v>
      </c>
      <c r="EJ50" s="94">
        <v>19.52</v>
      </c>
      <c r="EK50" s="321">
        <v>27.07</v>
      </c>
      <c r="EL50" s="327">
        <v>6.7675000000000001</v>
      </c>
      <c r="EM50" s="328"/>
      <c r="EN50" s="328"/>
      <c r="EO50" s="328"/>
      <c r="EP50" s="328"/>
      <c r="EQ50" s="8">
        <f t="shared" si="31"/>
        <v>138.13999999999999</v>
      </c>
      <c r="ER50" s="8">
        <f t="shared" si="104"/>
        <v>34.534999999999997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3">
        <v>29</v>
      </c>
      <c r="FB50" s="329"/>
      <c r="FC50" s="114">
        <v>0</v>
      </c>
      <c r="FD50" s="322"/>
      <c r="FE50" s="8"/>
      <c r="FF50" s="8"/>
      <c r="FG50" s="300"/>
      <c r="FH50" s="301"/>
      <c r="FI50" s="8"/>
      <c r="FJ50" s="8"/>
      <c r="FK50" s="8"/>
      <c r="FL50" s="8"/>
      <c r="FM50" s="322"/>
      <c r="FN50" s="322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292">
        <v>6</v>
      </c>
      <c r="GL50" s="292">
        <v>0</v>
      </c>
      <c r="GM50" s="304"/>
      <c r="GN50" s="305"/>
      <c r="GO50" s="294">
        <v>3</v>
      </c>
      <c r="GP50" s="306">
        <v>0</v>
      </c>
      <c r="GQ50" s="306"/>
      <c r="GR50" s="306"/>
      <c r="GS50" s="305"/>
      <c r="GT50" s="305"/>
      <c r="GU50" s="305">
        <v>3</v>
      </c>
      <c r="GV50" s="305">
        <v>0</v>
      </c>
      <c r="GW50" s="305">
        <v>2</v>
      </c>
      <c r="GX50" s="305">
        <v>0</v>
      </c>
      <c r="GY50" s="305">
        <v>2.4</v>
      </c>
      <c r="GZ50" s="305">
        <v>0</v>
      </c>
      <c r="HA50" s="8">
        <f t="shared" si="39"/>
        <v>16.399999999999999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379">
        <v>280</v>
      </c>
      <c r="HR50" s="282"/>
      <c r="HS50" s="91"/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2.2000000000000002</v>
      </c>
      <c r="HZ50" s="330">
        <v>0.55000000000000004</v>
      </c>
      <c r="IA50" s="307"/>
      <c r="IB50" s="299"/>
      <c r="IC50" s="332">
        <v>12</v>
      </c>
      <c r="ID50" s="130">
        <v>3</v>
      </c>
      <c r="IE50" s="308"/>
      <c r="IF50" s="308"/>
      <c r="IG50" s="8">
        <f t="shared" si="84"/>
        <v>14.2</v>
      </c>
      <c r="IH50" s="8">
        <f t="shared" si="45"/>
        <v>3.55</v>
      </c>
      <c r="II50" s="8"/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0</v>
      </c>
      <c r="JB50" s="71">
        <v>0</v>
      </c>
      <c r="JC50" s="282"/>
      <c r="JD50" s="282"/>
      <c r="JE50" s="8">
        <f t="shared" si="46"/>
        <v>0</v>
      </c>
      <c r="JF50" s="8">
        <f t="shared" si="47"/>
        <v>0</v>
      </c>
      <c r="JG50" s="378">
        <v>0</v>
      </c>
      <c r="JH50" s="378">
        <v>0</v>
      </c>
      <c r="JI50" s="378">
        <v>0</v>
      </c>
      <c r="JJ50" s="378">
        <v>0</v>
      </c>
      <c r="JK50" s="330"/>
      <c r="JL50" s="330"/>
      <c r="JM50" s="91">
        <v>51.55</v>
      </c>
      <c r="JN50" s="330">
        <v>11</v>
      </c>
      <c r="JO50" s="91">
        <v>0</v>
      </c>
      <c r="JP50" s="330">
        <v>0</v>
      </c>
      <c r="JQ50" s="71">
        <v>0</v>
      </c>
      <c r="JR50" s="71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2"/>
      <c r="JZ50" s="282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1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0">
        <v>0</v>
      </c>
      <c r="LK50" s="79">
        <v>3.4</v>
      </c>
      <c r="LL50" s="350">
        <v>0</v>
      </c>
      <c r="LM50" s="79">
        <v>3.8730000000000002</v>
      </c>
      <c r="LN50" s="334">
        <v>0</v>
      </c>
      <c r="LO50" s="75"/>
      <c r="LP50" s="344"/>
      <c r="LQ50" s="317"/>
      <c r="LR50" s="317"/>
      <c r="LS50" s="4">
        <f t="shared" si="105"/>
        <v>32.272999999999996</v>
      </c>
      <c r="LT50" s="4">
        <f t="shared" si="60"/>
        <v>0</v>
      </c>
      <c r="LU50" s="318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1">
        <v>25.75</v>
      </c>
      <c r="MD50" s="319"/>
      <c r="ME50" s="75">
        <v>18.54</v>
      </c>
      <c r="MF50" s="4"/>
      <c r="MG50" s="9"/>
      <c r="MH50" s="4"/>
      <c r="MI50" s="4">
        <f t="shared" si="63"/>
        <v>44.29</v>
      </c>
      <c r="MJ50" s="4">
        <f t="shared" si="64"/>
        <v>0</v>
      </c>
      <c r="MK50" s="335">
        <v>2.64</v>
      </c>
      <c r="ML50" s="92"/>
      <c r="MM50" s="114">
        <v>1.7600000000000002</v>
      </c>
      <c r="MN50" s="336"/>
      <c r="MO50" s="4">
        <f t="shared" si="65"/>
        <v>4.4000000000000004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37">
        <v>0</v>
      </c>
      <c r="NA50" s="4">
        <f t="shared" si="71"/>
        <v>0</v>
      </c>
      <c r="NB50" s="4">
        <f t="shared" si="72"/>
        <v>0</v>
      </c>
      <c r="NC50" s="296"/>
      <c r="ND50" s="296"/>
      <c r="NE50" s="296">
        <f t="shared" si="73"/>
        <v>0</v>
      </c>
      <c r="NF50" s="296">
        <f t="shared" si="74"/>
        <v>0</v>
      </c>
      <c r="NG50" s="296"/>
      <c r="NH50" s="296"/>
      <c r="NI50" s="296">
        <f t="shared" si="75"/>
        <v>0</v>
      </c>
      <c r="NJ50" s="296">
        <f t="shared" si="76"/>
        <v>0</v>
      </c>
      <c r="NK50" s="292"/>
      <c r="NL50" s="296"/>
      <c r="NM50" s="296">
        <f t="shared" si="77"/>
        <v>0</v>
      </c>
      <c r="NN50" s="296">
        <f t="shared" si="78"/>
        <v>0</v>
      </c>
      <c r="NO50" s="74">
        <v>1.76</v>
      </c>
      <c r="NP50" s="74"/>
      <c r="NQ50" s="74">
        <v>0</v>
      </c>
      <c r="NR50" s="74"/>
      <c r="NS50" s="74">
        <v>2.98</v>
      </c>
      <c r="NT50" s="74"/>
      <c r="NU50" s="343">
        <v>0.63</v>
      </c>
      <c r="NV50" s="343"/>
      <c r="NW50" s="343">
        <v>0.96</v>
      </c>
      <c r="NX50" s="343"/>
      <c r="NY50" s="4">
        <f t="shared" si="79"/>
        <v>5.7</v>
      </c>
      <c r="NZ50" s="4">
        <f t="shared" si="100"/>
        <v>0</v>
      </c>
      <c r="OA50" s="74">
        <v>9.4</v>
      </c>
      <c r="OB50" s="74"/>
      <c r="OC50" s="349">
        <v>0.03</v>
      </c>
      <c r="OD50" s="74"/>
      <c r="OE50" s="349">
        <v>0.01</v>
      </c>
      <c r="OF50" s="74"/>
      <c r="OG50" s="74">
        <v>0</v>
      </c>
      <c r="OH50" s="74"/>
      <c r="OI50" s="4">
        <f t="shared" si="80"/>
        <v>9.44</v>
      </c>
      <c r="OJ50" s="4">
        <f t="shared" si="81"/>
        <v>0</v>
      </c>
      <c r="OK50" s="196">
        <v>1.45</v>
      </c>
      <c r="OL50" s="296"/>
      <c r="OM50" s="342">
        <v>0.41</v>
      </c>
      <c r="ON50" s="296"/>
      <c r="OO50" s="196"/>
      <c r="OP50" s="296"/>
      <c r="OQ50" s="296">
        <f t="shared" si="106"/>
        <v>1.8599999999999999</v>
      </c>
      <c r="OR50" s="296">
        <f t="shared" si="83"/>
        <v>0</v>
      </c>
      <c r="OS50" s="296"/>
      <c r="OT50" s="296"/>
      <c r="OU50" s="296">
        <f t="shared" si="101"/>
        <v>0</v>
      </c>
      <c r="OV50" s="296">
        <f t="shared" si="102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22"/>
      <c r="R51" s="78"/>
      <c r="S51" s="321"/>
      <c r="T51" s="321"/>
      <c r="U51" s="78"/>
      <c r="V51" s="78"/>
      <c r="W51" s="78">
        <f t="shared" si="15"/>
        <v>20.62</v>
      </c>
      <c r="X51" s="78">
        <f t="shared" si="16"/>
        <v>20.62</v>
      </c>
      <c r="Y51" s="78">
        <v>5</v>
      </c>
      <c r="Z51" s="78">
        <v>2.2222222222222223</v>
      </c>
      <c r="AA51" s="75"/>
      <c r="AB51" s="71"/>
      <c r="AC51" s="8">
        <f t="shared" si="17"/>
        <v>5</v>
      </c>
      <c r="AD51" s="8">
        <f t="shared" si="18"/>
        <v>2.2222222222222223</v>
      </c>
      <c r="AE51" s="71"/>
      <c r="AF51" s="71"/>
      <c r="AG51" s="71"/>
      <c r="AH51" s="71"/>
      <c r="AI51" s="122"/>
      <c r="AJ51" s="122"/>
      <c r="AK51" s="351"/>
      <c r="AL51" s="352"/>
      <c r="AM51" s="288"/>
      <c r="AN51" s="288"/>
      <c r="AO51" s="289"/>
      <c r="AP51" s="289"/>
      <c r="AQ51" s="289"/>
      <c r="AR51" s="289"/>
      <c r="AS51" s="289"/>
      <c r="AT51" s="289"/>
      <c r="AU51" s="4">
        <f t="shared" si="89"/>
        <v>0</v>
      </c>
      <c r="AV51" s="4">
        <f t="shared" si="90"/>
        <v>0</v>
      </c>
      <c r="AW51" s="78"/>
      <c r="AX51" s="78"/>
      <c r="AY51" s="310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0"/>
      <c r="BH51" s="291"/>
      <c r="BI51" s="290"/>
      <c r="BJ51" s="291"/>
      <c r="BK51" s="292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0"/>
      <c r="CI51" s="91"/>
      <c r="CJ51" s="320"/>
      <c r="CK51" s="294"/>
      <c r="CL51" s="294"/>
      <c r="CM51" s="321"/>
      <c r="CN51" s="322"/>
      <c r="CO51" s="8">
        <f t="shared" si="22"/>
        <v>0</v>
      </c>
      <c r="CP51" s="8">
        <f t="shared" si="23"/>
        <v>0</v>
      </c>
      <c r="CQ51" s="377">
        <v>97.628865979381459</v>
      </c>
      <c r="CR51" s="338"/>
      <c r="CS51" s="338"/>
      <c r="CT51" s="348"/>
      <c r="CU51" s="339">
        <v>18.556701030927837</v>
      </c>
      <c r="CV51" s="196"/>
      <c r="CW51" s="340">
        <v>63.814432989690722</v>
      </c>
      <c r="CX51" s="295"/>
      <c r="CY51" s="295"/>
      <c r="CZ51" s="295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3">
        <v>42.37</v>
      </c>
      <c r="DL51" s="323">
        <v>14.12</v>
      </c>
      <c r="DM51" s="321">
        <f t="shared" si="28"/>
        <v>42.37</v>
      </c>
      <c r="DN51" s="321">
        <f t="shared" si="29"/>
        <v>14.12</v>
      </c>
      <c r="DO51" s="323">
        <v>41.1</v>
      </c>
      <c r="DP51" s="323">
        <v>13.7</v>
      </c>
      <c r="DQ51" s="324">
        <v>0</v>
      </c>
      <c r="DR51" s="324">
        <v>0</v>
      </c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5">
        <v>32.99</v>
      </c>
      <c r="EH51" s="326">
        <v>8.2475000000000005</v>
      </c>
      <c r="EI51" s="94">
        <v>78.08</v>
      </c>
      <c r="EJ51" s="94">
        <v>19.52</v>
      </c>
      <c r="EK51" s="321">
        <v>27.07</v>
      </c>
      <c r="EL51" s="327">
        <v>6.7675000000000001</v>
      </c>
      <c r="EM51" s="328"/>
      <c r="EN51" s="328"/>
      <c r="EO51" s="328"/>
      <c r="EP51" s="328"/>
      <c r="EQ51" s="8">
        <f t="shared" si="31"/>
        <v>138.13999999999999</v>
      </c>
      <c r="ER51" s="8">
        <f t="shared" si="104"/>
        <v>34.534999999999997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3">
        <v>29</v>
      </c>
      <c r="FB51" s="329"/>
      <c r="FC51" s="114">
        <v>0</v>
      </c>
      <c r="FD51" s="322"/>
      <c r="FE51" s="8"/>
      <c r="FF51" s="8"/>
      <c r="FG51" s="300"/>
      <c r="FH51" s="301"/>
      <c r="FI51" s="8"/>
      <c r="FJ51" s="8"/>
      <c r="FK51" s="8"/>
      <c r="FL51" s="8"/>
      <c r="FM51" s="322"/>
      <c r="FN51" s="322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292">
        <v>6</v>
      </c>
      <c r="GL51" s="292">
        <v>0</v>
      </c>
      <c r="GM51" s="304"/>
      <c r="GN51" s="305"/>
      <c r="GO51" s="294">
        <v>3</v>
      </c>
      <c r="GP51" s="306">
        <v>0</v>
      </c>
      <c r="GQ51" s="306"/>
      <c r="GR51" s="306"/>
      <c r="GS51" s="305"/>
      <c r="GT51" s="305"/>
      <c r="GU51" s="305">
        <v>3</v>
      </c>
      <c r="GV51" s="305">
        <v>0</v>
      </c>
      <c r="GW51" s="305">
        <v>2</v>
      </c>
      <c r="GX51" s="305">
        <v>0</v>
      </c>
      <c r="GY51" s="305">
        <v>2.4</v>
      </c>
      <c r="GZ51" s="305">
        <v>0</v>
      </c>
      <c r="HA51" s="8">
        <f t="shared" si="39"/>
        <v>16.399999999999999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379">
        <v>280</v>
      </c>
      <c r="HR51" s="282"/>
      <c r="HS51" s="91"/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2.2000000000000002</v>
      </c>
      <c r="HZ51" s="330">
        <v>0.55000000000000004</v>
      </c>
      <c r="IA51" s="307"/>
      <c r="IB51" s="299"/>
      <c r="IC51" s="332">
        <v>12</v>
      </c>
      <c r="ID51" s="130">
        <v>3</v>
      </c>
      <c r="IE51" s="308"/>
      <c r="IF51" s="308"/>
      <c r="IG51" s="8">
        <f t="shared" si="84"/>
        <v>14.2</v>
      </c>
      <c r="IH51" s="8">
        <f t="shared" si="45"/>
        <v>3.55</v>
      </c>
      <c r="II51" s="8"/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>
        <v>0</v>
      </c>
      <c r="JB51" s="71">
        <v>0</v>
      </c>
      <c r="JC51" s="282"/>
      <c r="JD51" s="282"/>
      <c r="JE51" s="8">
        <f t="shared" si="46"/>
        <v>0</v>
      </c>
      <c r="JF51" s="8">
        <f t="shared" si="47"/>
        <v>0</v>
      </c>
      <c r="JG51" s="378">
        <v>0</v>
      </c>
      <c r="JH51" s="378">
        <v>0</v>
      </c>
      <c r="JI51" s="378">
        <v>0</v>
      </c>
      <c r="JJ51" s="378">
        <v>0</v>
      </c>
      <c r="JK51" s="330"/>
      <c r="JL51" s="330"/>
      <c r="JM51" s="91">
        <v>51.55</v>
      </c>
      <c r="JN51" s="330">
        <v>11</v>
      </c>
      <c r="JO51" s="91">
        <v>0</v>
      </c>
      <c r="JP51" s="330">
        <v>0</v>
      </c>
      <c r="JQ51" s="71">
        <v>0</v>
      </c>
      <c r="JR51" s="71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2"/>
      <c r="JZ51" s="282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1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0">
        <v>0</v>
      </c>
      <c r="LK51" s="79">
        <v>3.4</v>
      </c>
      <c r="LL51" s="350">
        <v>0</v>
      </c>
      <c r="LM51" s="79">
        <v>3.8730000000000002</v>
      </c>
      <c r="LN51" s="334">
        <v>0</v>
      </c>
      <c r="LO51" s="75"/>
      <c r="LP51" s="344"/>
      <c r="LQ51" s="317"/>
      <c r="LR51" s="317"/>
      <c r="LS51" s="4">
        <f t="shared" si="105"/>
        <v>32.272999999999996</v>
      </c>
      <c r="LT51" s="4">
        <f t="shared" si="60"/>
        <v>0</v>
      </c>
      <c r="LU51" s="318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1">
        <v>25.75</v>
      </c>
      <c r="MD51" s="319"/>
      <c r="ME51" s="75">
        <v>18.54</v>
      </c>
      <c r="MF51" s="4"/>
      <c r="MG51" s="9"/>
      <c r="MH51" s="4"/>
      <c r="MI51" s="4">
        <f t="shared" si="63"/>
        <v>44.29</v>
      </c>
      <c r="MJ51" s="4">
        <f t="shared" si="64"/>
        <v>0</v>
      </c>
      <c r="MK51" s="335">
        <v>2.7119999999999997</v>
      </c>
      <c r="ML51" s="92"/>
      <c r="MM51" s="114">
        <v>1.8079999999999998</v>
      </c>
      <c r="MN51" s="336"/>
      <c r="MO51" s="4">
        <f t="shared" si="65"/>
        <v>4.5199999999999996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37">
        <v>0</v>
      </c>
      <c r="NA51" s="4">
        <f t="shared" si="71"/>
        <v>0</v>
      </c>
      <c r="NB51" s="4">
        <f t="shared" si="72"/>
        <v>0</v>
      </c>
      <c r="NC51" s="296"/>
      <c r="ND51" s="296"/>
      <c r="NE51" s="296">
        <f t="shared" si="73"/>
        <v>0</v>
      </c>
      <c r="NF51" s="296">
        <f t="shared" si="74"/>
        <v>0</v>
      </c>
      <c r="NG51" s="296"/>
      <c r="NH51" s="296"/>
      <c r="NI51" s="296">
        <f t="shared" si="75"/>
        <v>0</v>
      </c>
      <c r="NJ51" s="296">
        <f t="shared" si="76"/>
        <v>0</v>
      </c>
      <c r="NK51" s="292"/>
      <c r="NL51" s="296"/>
      <c r="NM51" s="296">
        <f t="shared" si="77"/>
        <v>0</v>
      </c>
      <c r="NN51" s="296">
        <f t="shared" si="78"/>
        <v>0</v>
      </c>
      <c r="NO51" s="74">
        <v>2.0099999999999998</v>
      </c>
      <c r="NP51" s="74"/>
      <c r="NQ51" s="74">
        <v>0</v>
      </c>
      <c r="NR51" s="74"/>
      <c r="NS51" s="74">
        <v>3.39</v>
      </c>
      <c r="NT51" s="74"/>
      <c r="NU51" s="343">
        <v>0.72</v>
      </c>
      <c r="NV51" s="343"/>
      <c r="NW51" s="343">
        <v>1.0900000000000001</v>
      </c>
      <c r="NX51" s="343"/>
      <c r="NY51" s="4">
        <f t="shared" si="79"/>
        <v>6.49</v>
      </c>
      <c r="NZ51" s="4">
        <f t="shared" si="100"/>
        <v>0</v>
      </c>
      <c r="OA51" s="74">
        <v>10</v>
      </c>
      <c r="OB51" s="74"/>
      <c r="OC51" s="349">
        <v>0.26</v>
      </c>
      <c r="OD51" s="74"/>
      <c r="OE51" s="349">
        <v>0.11</v>
      </c>
      <c r="OF51" s="74"/>
      <c r="OG51" s="74">
        <v>0.05</v>
      </c>
      <c r="OH51" s="74"/>
      <c r="OI51" s="4">
        <f t="shared" si="80"/>
        <v>10.42</v>
      </c>
      <c r="OJ51" s="4">
        <f t="shared" si="81"/>
        <v>0</v>
      </c>
      <c r="OK51" s="196">
        <v>1.51</v>
      </c>
      <c r="OL51" s="296"/>
      <c r="OM51" s="342">
        <v>0.43</v>
      </c>
      <c r="ON51" s="296"/>
      <c r="OO51" s="196"/>
      <c r="OP51" s="296"/>
      <c r="OQ51" s="296">
        <f t="shared" si="106"/>
        <v>1.94</v>
      </c>
      <c r="OR51" s="296">
        <f t="shared" si="83"/>
        <v>0</v>
      </c>
      <c r="OS51" s="296"/>
      <c r="OT51" s="296"/>
      <c r="OU51" s="296">
        <f t="shared" si="101"/>
        <v>0</v>
      </c>
      <c r="OV51" s="296">
        <f t="shared" si="102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22"/>
      <c r="R52" s="78"/>
      <c r="S52" s="321"/>
      <c r="T52" s="321"/>
      <c r="U52" s="78"/>
      <c r="V52" s="78"/>
      <c r="W52" s="78">
        <f t="shared" si="15"/>
        <v>20.62</v>
      </c>
      <c r="X52" s="78">
        <f t="shared" si="16"/>
        <v>20.62</v>
      </c>
      <c r="Y52" s="78">
        <v>5</v>
      </c>
      <c r="Z52" s="78">
        <v>2.2222222222222223</v>
      </c>
      <c r="AA52" s="75"/>
      <c r="AB52" s="71"/>
      <c r="AC52" s="8">
        <f t="shared" si="17"/>
        <v>5</v>
      </c>
      <c r="AD52" s="8">
        <f t="shared" si="18"/>
        <v>2.2222222222222223</v>
      </c>
      <c r="AE52" s="71"/>
      <c r="AF52" s="71"/>
      <c r="AG52" s="71"/>
      <c r="AH52" s="71"/>
      <c r="AI52" s="122"/>
      <c r="AJ52" s="122"/>
      <c r="AK52" s="351"/>
      <c r="AL52" s="352"/>
      <c r="AM52" s="288"/>
      <c r="AN52" s="288"/>
      <c r="AO52" s="289"/>
      <c r="AP52" s="289"/>
      <c r="AQ52" s="289"/>
      <c r="AR52" s="289"/>
      <c r="AS52" s="289"/>
      <c r="AT52" s="289"/>
      <c r="AU52" s="4">
        <f t="shared" si="89"/>
        <v>0</v>
      </c>
      <c r="AV52" s="4">
        <f t="shared" si="90"/>
        <v>0</v>
      </c>
      <c r="AW52" s="78"/>
      <c r="AX52" s="78"/>
      <c r="AY52" s="310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0"/>
      <c r="BH52" s="291"/>
      <c r="BI52" s="290"/>
      <c r="BJ52" s="291"/>
      <c r="BK52" s="292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0"/>
      <c r="CI52" s="91"/>
      <c r="CJ52" s="320"/>
      <c r="CK52" s="294"/>
      <c r="CL52" s="294"/>
      <c r="CM52" s="321"/>
      <c r="CN52" s="322"/>
      <c r="CO52" s="8">
        <f t="shared" si="22"/>
        <v>0</v>
      </c>
      <c r="CP52" s="8">
        <f t="shared" si="23"/>
        <v>0</v>
      </c>
      <c r="CQ52" s="377">
        <v>97.628865979381459</v>
      </c>
      <c r="CR52" s="338"/>
      <c r="CS52" s="338"/>
      <c r="CT52" s="348"/>
      <c r="CU52" s="339">
        <v>18.556701030927837</v>
      </c>
      <c r="CV52" s="196"/>
      <c r="CW52" s="340">
        <v>63.814432989690722</v>
      </c>
      <c r="CX52" s="295"/>
      <c r="CY52" s="295"/>
      <c r="CZ52" s="295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3">
        <v>42.37</v>
      </c>
      <c r="DL52" s="323">
        <v>14.12</v>
      </c>
      <c r="DM52" s="321">
        <f t="shared" si="28"/>
        <v>42.37</v>
      </c>
      <c r="DN52" s="321">
        <f t="shared" si="29"/>
        <v>14.12</v>
      </c>
      <c r="DO52" s="323">
        <v>41.1</v>
      </c>
      <c r="DP52" s="323">
        <v>13.7</v>
      </c>
      <c r="DQ52" s="324">
        <v>0</v>
      </c>
      <c r="DR52" s="324">
        <v>0</v>
      </c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5">
        <v>32.99</v>
      </c>
      <c r="EH52" s="326">
        <v>8.2475000000000005</v>
      </c>
      <c r="EI52" s="94">
        <v>78.08</v>
      </c>
      <c r="EJ52" s="94">
        <v>19.52</v>
      </c>
      <c r="EK52" s="321">
        <v>27.07</v>
      </c>
      <c r="EL52" s="327">
        <v>6.7675000000000001</v>
      </c>
      <c r="EM52" s="328"/>
      <c r="EN52" s="328"/>
      <c r="EO52" s="328"/>
      <c r="EP52" s="328"/>
      <c r="EQ52" s="8">
        <f t="shared" si="31"/>
        <v>138.13999999999999</v>
      </c>
      <c r="ER52" s="8">
        <f t="shared" si="104"/>
        <v>34.534999999999997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3">
        <v>29</v>
      </c>
      <c r="FB52" s="329"/>
      <c r="FC52" s="114">
        <v>0</v>
      </c>
      <c r="FD52" s="322"/>
      <c r="FE52" s="8"/>
      <c r="FF52" s="8"/>
      <c r="FG52" s="300"/>
      <c r="FH52" s="301"/>
      <c r="FI52" s="8"/>
      <c r="FJ52" s="8"/>
      <c r="FK52" s="8"/>
      <c r="FL52" s="8"/>
      <c r="FM52" s="322"/>
      <c r="FN52" s="322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292">
        <v>6</v>
      </c>
      <c r="GL52" s="292">
        <v>0</v>
      </c>
      <c r="GM52" s="304"/>
      <c r="GN52" s="305"/>
      <c r="GO52" s="294">
        <v>3</v>
      </c>
      <c r="GP52" s="306">
        <v>0</v>
      </c>
      <c r="GQ52" s="306"/>
      <c r="GR52" s="306"/>
      <c r="GS52" s="305"/>
      <c r="GT52" s="305"/>
      <c r="GU52" s="305">
        <v>3</v>
      </c>
      <c r="GV52" s="305">
        <v>0</v>
      </c>
      <c r="GW52" s="305">
        <v>2</v>
      </c>
      <c r="GX52" s="305">
        <v>0</v>
      </c>
      <c r="GY52" s="305">
        <v>2.4</v>
      </c>
      <c r="GZ52" s="305">
        <v>0</v>
      </c>
      <c r="HA52" s="8">
        <f t="shared" si="39"/>
        <v>16.399999999999999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379">
        <v>280</v>
      </c>
      <c r="HR52" s="282"/>
      <c r="HS52" s="91"/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2.2000000000000002</v>
      </c>
      <c r="HZ52" s="330">
        <v>0.55000000000000004</v>
      </c>
      <c r="IA52" s="307"/>
      <c r="IB52" s="299"/>
      <c r="IC52" s="332">
        <v>12</v>
      </c>
      <c r="ID52" s="130">
        <v>3</v>
      </c>
      <c r="IE52" s="308"/>
      <c r="IF52" s="308"/>
      <c r="IG52" s="8">
        <f t="shared" si="84"/>
        <v>14.2</v>
      </c>
      <c r="IH52" s="8">
        <f t="shared" si="45"/>
        <v>3.55</v>
      </c>
      <c r="II52" s="8"/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>
        <v>0</v>
      </c>
      <c r="JB52" s="71">
        <v>0</v>
      </c>
      <c r="JC52" s="282"/>
      <c r="JD52" s="282"/>
      <c r="JE52" s="8">
        <f t="shared" si="46"/>
        <v>0</v>
      </c>
      <c r="JF52" s="8">
        <f t="shared" si="47"/>
        <v>0</v>
      </c>
      <c r="JG52" s="378">
        <v>0</v>
      </c>
      <c r="JH52" s="378">
        <v>0</v>
      </c>
      <c r="JI52" s="378">
        <v>0</v>
      </c>
      <c r="JJ52" s="378">
        <v>0</v>
      </c>
      <c r="JK52" s="330"/>
      <c r="JL52" s="330"/>
      <c r="JM52" s="91">
        <v>51.55</v>
      </c>
      <c r="JN52" s="330">
        <v>11</v>
      </c>
      <c r="JO52" s="91">
        <v>0</v>
      </c>
      <c r="JP52" s="330">
        <v>0</v>
      </c>
      <c r="JQ52" s="71">
        <v>0</v>
      </c>
      <c r="JR52" s="71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2"/>
      <c r="JZ52" s="282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1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0">
        <v>0</v>
      </c>
      <c r="LK52" s="79">
        <v>3.4</v>
      </c>
      <c r="LL52" s="350">
        <v>0</v>
      </c>
      <c r="LM52" s="79">
        <v>3.8730000000000002</v>
      </c>
      <c r="LN52" s="334">
        <v>0</v>
      </c>
      <c r="LO52" s="75"/>
      <c r="LP52" s="344"/>
      <c r="LQ52" s="317"/>
      <c r="LR52" s="317"/>
      <c r="LS52" s="4">
        <f t="shared" si="105"/>
        <v>32.272999999999996</v>
      </c>
      <c r="LT52" s="4">
        <f t="shared" si="60"/>
        <v>0</v>
      </c>
      <c r="LU52" s="318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1">
        <v>25.75</v>
      </c>
      <c r="MD52" s="319"/>
      <c r="ME52" s="75">
        <v>18.54</v>
      </c>
      <c r="MF52" s="4"/>
      <c r="MG52" s="9"/>
      <c r="MH52" s="4"/>
      <c r="MI52" s="4">
        <f t="shared" si="63"/>
        <v>44.29</v>
      </c>
      <c r="MJ52" s="4">
        <f t="shared" si="64"/>
        <v>0</v>
      </c>
      <c r="MK52" s="335">
        <v>2.79</v>
      </c>
      <c r="ML52" s="92"/>
      <c r="MM52" s="114">
        <v>1.8600000000000003</v>
      </c>
      <c r="MN52" s="336"/>
      <c r="MO52" s="4">
        <f t="shared" si="65"/>
        <v>4.6500000000000004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37">
        <v>0</v>
      </c>
      <c r="NA52" s="4">
        <f t="shared" si="71"/>
        <v>0</v>
      </c>
      <c r="NB52" s="4">
        <f t="shared" si="72"/>
        <v>0</v>
      </c>
      <c r="NC52" s="296"/>
      <c r="ND52" s="296"/>
      <c r="NE52" s="296">
        <f t="shared" si="73"/>
        <v>0</v>
      </c>
      <c r="NF52" s="296">
        <f t="shared" si="74"/>
        <v>0</v>
      </c>
      <c r="NG52" s="296"/>
      <c r="NH52" s="296"/>
      <c r="NI52" s="296">
        <f t="shared" si="75"/>
        <v>0</v>
      </c>
      <c r="NJ52" s="296">
        <f t="shared" si="76"/>
        <v>0</v>
      </c>
      <c r="NK52" s="292"/>
      <c r="NL52" s="296"/>
      <c r="NM52" s="296">
        <f t="shared" si="77"/>
        <v>0</v>
      </c>
      <c r="NN52" s="296">
        <f t="shared" si="78"/>
        <v>0</v>
      </c>
      <c r="NO52" s="74">
        <v>2.5499999999999998</v>
      </c>
      <c r="NP52" s="74"/>
      <c r="NQ52" s="74">
        <v>0</v>
      </c>
      <c r="NR52" s="74"/>
      <c r="NS52" s="74">
        <v>4.3099999999999996</v>
      </c>
      <c r="NT52" s="74"/>
      <c r="NU52" s="343">
        <v>0.92</v>
      </c>
      <c r="NV52" s="343"/>
      <c r="NW52" s="343">
        <v>1.39</v>
      </c>
      <c r="NX52" s="343"/>
      <c r="NY52" s="4">
        <f t="shared" si="79"/>
        <v>8.25</v>
      </c>
      <c r="NZ52" s="4">
        <f t="shared" si="100"/>
        <v>0</v>
      </c>
      <c r="OA52" s="74">
        <v>8.9</v>
      </c>
      <c r="OB52" s="74"/>
      <c r="OC52" s="349">
        <v>0</v>
      </c>
      <c r="OD52" s="74"/>
      <c r="OE52" s="349">
        <v>0</v>
      </c>
      <c r="OF52" s="74"/>
      <c r="OG52" s="74">
        <v>0</v>
      </c>
      <c r="OH52" s="74"/>
      <c r="OI52" s="4">
        <f t="shared" si="80"/>
        <v>8.9</v>
      </c>
      <c r="OJ52" s="4">
        <f t="shared" si="81"/>
        <v>0</v>
      </c>
      <c r="OK52" s="196">
        <v>1.6</v>
      </c>
      <c r="OL52" s="296"/>
      <c r="OM52" s="342">
        <v>0.46</v>
      </c>
      <c r="ON52" s="296"/>
      <c r="OO52" s="196"/>
      <c r="OP52" s="296"/>
      <c r="OQ52" s="296">
        <f t="shared" si="106"/>
        <v>2.06</v>
      </c>
      <c r="OR52" s="296">
        <f t="shared" si="83"/>
        <v>0</v>
      </c>
      <c r="OS52" s="296"/>
      <c r="OT52" s="296"/>
      <c r="OU52" s="296">
        <f t="shared" si="101"/>
        <v>0</v>
      </c>
      <c r="OV52" s="296">
        <f t="shared" si="102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22"/>
      <c r="R53" s="78"/>
      <c r="S53" s="321"/>
      <c r="T53" s="321"/>
      <c r="U53" s="78"/>
      <c r="V53" s="78"/>
      <c r="W53" s="78">
        <f t="shared" si="15"/>
        <v>20.62</v>
      </c>
      <c r="X53" s="78">
        <f t="shared" si="16"/>
        <v>20.62</v>
      </c>
      <c r="Y53" s="78">
        <v>5</v>
      </c>
      <c r="Z53" s="78">
        <v>2.2222222222222223</v>
      </c>
      <c r="AA53" s="75"/>
      <c r="AB53" s="71"/>
      <c r="AC53" s="8">
        <f t="shared" si="17"/>
        <v>5</v>
      </c>
      <c r="AD53" s="8">
        <f t="shared" si="18"/>
        <v>2.2222222222222223</v>
      </c>
      <c r="AE53" s="71"/>
      <c r="AF53" s="71"/>
      <c r="AG53" s="71"/>
      <c r="AH53" s="71"/>
      <c r="AI53" s="122"/>
      <c r="AJ53" s="122"/>
      <c r="AK53" s="351"/>
      <c r="AL53" s="352"/>
      <c r="AM53" s="288"/>
      <c r="AN53" s="288"/>
      <c r="AO53" s="289"/>
      <c r="AP53" s="289"/>
      <c r="AQ53" s="289"/>
      <c r="AR53" s="289"/>
      <c r="AS53" s="289"/>
      <c r="AT53" s="289"/>
      <c r="AU53" s="4">
        <f t="shared" si="89"/>
        <v>0</v>
      </c>
      <c r="AV53" s="4">
        <f t="shared" si="90"/>
        <v>0</v>
      </c>
      <c r="AW53" s="78"/>
      <c r="AX53" s="78"/>
      <c r="AY53" s="310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0"/>
      <c r="BH53" s="291"/>
      <c r="BI53" s="290"/>
      <c r="BJ53" s="291"/>
      <c r="BK53" s="292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0"/>
      <c r="CI53" s="91"/>
      <c r="CJ53" s="320"/>
      <c r="CK53" s="294"/>
      <c r="CL53" s="294"/>
      <c r="CM53" s="321"/>
      <c r="CN53" s="322"/>
      <c r="CO53" s="8">
        <f t="shared" si="22"/>
        <v>0</v>
      </c>
      <c r="CP53" s="8">
        <f t="shared" si="23"/>
        <v>0</v>
      </c>
      <c r="CQ53" s="377">
        <v>97.628865979381459</v>
      </c>
      <c r="CR53" s="338"/>
      <c r="CS53" s="338"/>
      <c r="CT53" s="348"/>
      <c r="CU53" s="339">
        <v>18.556701030927837</v>
      </c>
      <c r="CV53" s="196"/>
      <c r="CW53" s="340">
        <v>63.814432989690722</v>
      </c>
      <c r="CX53" s="295"/>
      <c r="CY53" s="295"/>
      <c r="CZ53" s="295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3">
        <v>42.37</v>
      </c>
      <c r="DL53" s="323">
        <v>14.12</v>
      </c>
      <c r="DM53" s="321">
        <f t="shared" si="28"/>
        <v>42.37</v>
      </c>
      <c r="DN53" s="321">
        <f t="shared" si="29"/>
        <v>14.12</v>
      </c>
      <c r="DO53" s="323">
        <v>41.1</v>
      </c>
      <c r="DP53" s="323">
        <v>13.7</v>
      </c>
      <c r="DQ53" s="324">
        <v>0</v>
      </c>
      <c r="DR53" s="324">
        <v>0</v>
      </c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5">
        <v>32.99</v>
      </c>
      <c r="EH53" s="326">
        <v>8.2475000000000005</v>
      </c>
      <c r="EI53" s="94">
        <v>78.08</v>
      </c>
      <c r="EJ53" s="94">
        <v>19.52</v>
      </c>
      <c r="EK53" s="321">
        <v>27.07</v>
      </c>
      <c r="EL53" s="327">
        <v>6.7675000000000001</v>
      </c>
      <c r="EM53" s="328"/>
      <c r="EN53" s="328"/>
      <c r="EO53" s="328"/>
      <c r="EP53" s="328"/>
      <c r="EQ53" s="8">
        <f t="shared" si="31"/>
        <v>138.13999999999999</v>
      </c>
      <c r="ER53" s="8">
        <f t="shared" si="104"/>
        <v>34.534999999999997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3">
        <v>29</v>
      </c>
      <c r="FB53" s="329"/>
      <c r="FC53" s="114">
        <v>0</v>
      </c>
      <c r="FD53" s="322"/>
      <c r="FE53" s="8"/>
      <c r="FF53" s="8"/>
      <c r="FG53" s="300"/>
      <c r="FH53" s="301"/>
      <c r="FI53" s="8"/>
      <c r="FJ53" s="8"/>
      <c r="FK53" s="8"/>
      <c r="FL53" s="8"/>
      <c r="FM53" s="322"/>
      <c r="FN53" s="322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292">
        <v>6</v>
      </c>
      <c r="GL53" s="292">
        <v>0</v>
      </c>
      <c r="GM53" s="304"/>
      <c r="GN53" s="305"/>
      <c r="GO53" s="294">
        <v>3</v>
      </c>
      <c r="GP53" s="306">
        <v>0</v>
      </c>
      <c r="GQ53" s="306"/>
      <c r="GR53" s="306"/>
      <c r="GS53" s="305"/>
      <c r="GT53" s="305"/>
      <c r="GU53" s="305">
        <v>3</v>
      </c>
      <c r="GV53" s="305">
        <v>0</v>
      </c>
      <c r="GW53" s="305">
        <v>2</v>
      </c>
      <c r="GX53" s="305">
        <v>0</v>
      </c>
      <c r="GY53" s="305">
        <v>2.4</v>
      </c>
      <c r="GZ53" s="305">
        <v>0</v>
      </c>
      <c r="HA53" s="8">
        <f t="shared" si="39"/>
        <v>16.399999999999999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379">
        <v>280</v>
      </c>
      <c r="HR53" s="282"/>
      <c r="HS53" s="91"/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2.2000000000000002</v>
      </c>
      <c r="HZ53" s="330">
        <v>0.55000000000000004</v>
      </c>
      <c r="IA53" s="307"/>
      <c r="IB53" s="299"/>
      <c r="IC53" s="332">
        <v>12</v>
      </c>
      <c r="ID53" s="130">
        <v>3</v>
      </c>
      <c r="IE53" s="308"/>
      <c r="IF53" s="308"/>
      <c r="IG53" s="8">
        <f t="shared" si="84"/>
        <v>14.2</v>
      </c>
      <c r="IH53" s="8">
        <f t="shared" si="45"/>
        <v>3.55</v>
      </c>
      <c r="II53" s="8"/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>
        <v>0</v>
      </c>
      <c r="JB53" s="71">
        <v>0</v>
      </c>
      <c r="JC53" s="282"/>
      <c r="JD53" s="282"/>
      <c r="JE53" s="8">
        <f t="shared" si="46"/>
        <v>0</v>
      </c>
      <c r="JF53" s="8">
        <f t="shared" si="47"/>
        <v>0</v>
      </c>
      <c r="JG53" s="378">
        <v>0</v>
      </c>
      <c r="JH53" s="378">
        <v>0</v>
      </c>
      <c r="JI53" s="378">
        <v>0</v>
      </c>
      <c r="JJ53" s="378">
        <v>0</v>
      </c>
      <c r="JK53" s="330"/>
      <c r="JL53" s="330"/>
      <c r="JM53" s="91">
        <v>51.55</v>
      </c>
      <c r="JN53" s="330">
        <v>11</v>
      </c>
      <c r="JO53" s="91">
        <v>0</v>
      </c>
      <c r="JP53" s="330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2"/>
      <c r="JZ53" s="282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1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0">
        <v>0</v>
      </c>
      <c r="LK53" s="79">
        <v>3.4</v>
      </c>
      <c r="LL53" s="350">
        <v>0</v>
      </c>
      <c r="LM53" s="79">
        <v>3.8730000000000002</v>
      </c>
      <c r="LN53" s="334">
        <v>0</v>
      </c>
      <c r="LO53" s="75"/>
      <c r="LP53" s="344"/>
      <c r="LQ53" s="317"/>
      <c r="LR53" s="317"/>
      <c r="LS53" s="4">
        <f t="shared" si="105"/>
        <v>32.272999999999996</v>
      </c>
      <c r="LT53" s="4">
        <f t="shared" si="60"/>
        <v>0</v>
      </c>
      <c r="LU53" s="318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1">
        <v>25.75</v>
      </c>
      <c r="MD53" s="319"/>
      <c r="ME53" s="75">
        <v>18.54</v>
      </c>
      <c r="MF53" s="4"/>
      <c r="MG53" s="9"/>
      <c r="MH53" s="4"/>
      <c r="MI53" s="4">
        <f t="shared" si="63"/>
        <v>44.29</v>
      </c>
      <c r="MJ53" s="4">
        <f t="shared" si="64"/>
        <v>0</v>
      </c>
      <c r="MK53" s="335">
        <v>3.0114000000000001</v>
      </c>
      <c r="ML53" s="92"/>
      <c r="MM53" s="114">
        <v>1.7686000000000002</v>
      </c>
      <c r="MN53" s="336"/>
      <c r="MO53" s="4">
        <f t="shared" si="65"/>
        <v>4.78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37">
        <v>0</v>
      </c>
      <c r="NA53" s="4">
        <f t="shared" si="71"/>
        <v>0</v>
      </c>
      <c r="NB53" s="4">
        <f t="shared" si="72"/>
        <v>0</v>
      </c>
      <c r="NC53" s="296"/>
      <c r="ND53" s="296"/>
      <c r="NE53" s="296">
        <f t="shared" si="73"/>
        <v>0</v>
      </c>
      <c r="NF53" s="296">
        <f t="shared" si="74"/>
        <v>0</v>
      </c>
      <c r="NG53" s="296"/>
      <c r="NH53" s="296"/>
      <c r="NI53" s="296">
        <f t="shared" si="75"/>
        <v>0</v>
      </c>
      <c r="NJ53" s="296">
        <f t="shared" si="76"/>
        <v>0</v>
      </c>
      <c r="NK53" s="292"/>
      <c r="NL53" s="296"/>
      <c r="NM53" s="296">
        <f t="shared" si="77"/>
        <v>0</v>
      </c>
      <c r="NN53" s="296">
        <f t="shared" si="78"/>
        <v>0</v>
      </c>
      <c r="NO53" s="74">
        <v>2.2999999999999998</v>
      </c>
      <c r="NP53" s="74"/>
      <c r="NQ53" s="74">
        <v>0</v>
      </c>
      <c r="NR53" s="74"/>
      <c r="NS53" s="74">
        <v>3.88</v>
      </c>
      <c r="NT53" s="74"/>
      <c r="NU53" s="343">
        <v>0.83</v>
      </c>
      <c r="NV53" s="343"/>
      <c r="NW53" s="343">
        <v>1.25</v>
      </c>
      <c r="NX53" s="343"/>
      <c r="NY53" s="4">
        <f t="shared" si="79"/>
        <v>7.43</v>
      </c>
      <c r="NZ53" s="4">
        <f t="shared" si="100"/>
        <v>0</v>
      </c>
      <c r="OA53" s="74">
        <v>9.1</v>
      </c>
      <c r="OB53" s="74"/>
      <c r="OC53" s="349">
        <v>0.04</v>
      </c>
      <c r="OD53" s="74"/>
      <c r="OE53" s="349">
        <v>0.02</v>
      </c>
      <c r="OF53" s="74"/>
      <c r="OG53" s="74">
        <v>0.01</v>
      </c>
      <c r="OH53" s="74"/>
      <c r="OI53" s="4">
        <f t="shared" si="80"/>
        <v>9.1699999999999982</v>
      </c>
      <c r="OJ53" s="4">
        <f t="shared" si="81"/>
        <v>0</v>
      </c>
      <c r="OK53" s="196">
        <v>1.93</v>
      </c>
      <c r="OL53" s="296"/>
      <c r="OM53" s="342">
        <v>0.54</v>
      </c>
      <c r="ON53" s="296"/>
      <c r="OO53" s="196"/>
      <c r="OP53" s="296"/>
      <c r="OQ53" s="296">
        <f t="shared" si="106"/>
        <v>2.4699999999999998</v>
      </c>
      <c r="OR53" s="296">
        <f t="shared" si="83"/>
        <v>0</v>
      </c>
      <c r="OS53" s="296"/>
      <c r="OT53" s="296"/>
      <c r="OU53" s="296">
        <f t="shared" si="101"/>
        <v>0</v>
      </c>
      <c r="OV53" s="296">
        <f t="shared" si="102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22"/>
      <c r="R54" s="78"/>
      <c r="S54" s="321"/>
      <c r="T54" s="321"/>
      <c r="U54" s="78"/>
      <c r="V54" s="78"/>
      <c r="W54" s="78">
        <f t="shared" si="15"/>
        <v>20.62</v>
      </c>
      <c r="X54" s="78">
        <f t="shared" si="16"/>
        <v>20.62</v>
      </c>
      <c r="Y54" s="78">
        <v>5</v>
      </c>
      <c r="Z54" s="78">
        <v>2.2222222222222223</v>
      </c>
      <c r="AA54" s="75"/>
      <c r="AB54" s="71"/>
      <c r="AC54" s="8">
        <f t="shared" si="17"/>
        <v>5</v>
      </c>
      <c r="AD54" s="8">
        <f t="shared" si="18"/>
        <v>2.2222222222222223</v>
      </c>
      <c r="AE54" s="71"/>
      <c r="AF54" s="71"/>
      <c r="AG54" s="71"/>
      <c r="AH54" s="71"/>
      <c r="AI54" s="122"/>
      <c r="AJ54" s="122"/>
      <c r="AK54" s="351"/>
      <c r="AL54" s="352"/>
      <c r="AM54" s="288"/>
      <c r="AN54" s="288"/>
      <c r="AO54" s="289"/>
      <c r="AP54" s="289"/>
      <c r="AQ54" s="289"/>
      <c r="AR54" s="289"/>
      <c r="AS54" s="289"/>
      <c r="AT54" s="289"/>
      <c r="AU54" s="4">
        <f t="shared" si="89"/>
        <v>0</v>
      </c>
      <c r="AV54" s="4">
        <f t="shared" si="90"/>
        <v>0</v>
      </c>
      <c r="AW54" s="78"/>
      <c r="AX54" s="78"/>
      <c r="AY54" s="310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0"/>
      <c r="BH54" s="291"/>
      <c r="BI54" s="290"/>
      <c r="BJ54" s="291"/>
      <c r="BK54" s="292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0"/>
      <c r="CI54" s="91"/>
      <c r="CJ54" s="320"/>
      <c r="CK54" s="294"/>
      <c r="CL54" s="294"/>
      <c r="CM54" s="321"/>
      <c r="CN54" s="322"/>
      <c r="CO54" s="8">
        <f t="shared" si="22"/>
        <v>0</v>
      </c>
      <c r="CP54" s="8">
        <f t="shared" si="23"/>
        <v>0</v>
      </c>
      <c r="CQ54" s="377">
        <v>97.628865979381459</v>
      </c>
      <c r="CR54" s="338"/>
      <c r="CS54" s="338"/>
      <c r="CT54" s="348"/>
      <c r="CU54" s="339">
        <v>18.556701030927837</v>
      </c>
      <c r="CV54" s="196"/>
      <c r="CW54" s="340">
        <v>63.814432989690722</v>
      </c>
      <c r="CX54" s="295"/>
      <c r="CY54" s="295"/>
      <c r="CZ54" s="295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3">
        <v>42.37</v>
      </c>
      <c r="DL54" s="323">
        <v>14.12</v>
      </c>
      <c r="DM54" s="321">
        <f t="shared" si="28"/>
        <v>42.37</v>
      </c>
      <c r="DN54" s="321">
        <f t="shared" si="29"/>
        <v>14.12</v>
      </c>
      <c r="DO54" s="323">
        <v>41.1</v>
      </c>
      <c r="DP54" s="323">
        <v>13.7</v>
      </c>
      <c r="DQ54" s="324">
        <v>0</v>
      </c>
      <c r="DR54" s="324">
        <v>0</v>
      </c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5">
        <v>32.99</v>
      </c>
      <c r="EH54" s="326">
        <v>8.2475000000000005</v>
      </c>
      <c r="EI54" s="94">
        <v>78.08</v>
      </c>
      <c r="EJ54" s="94">
        <v>19.52</v>
      </c>
      <c r="EK54" s="321">
        <v>27.07</v>
      </c>
      <c r="EL54" s="327">
        <v>6.7675000000000001</v>
      </c>
      <c r="EM54" s="328"/>
      <c r="EN54" s="328"/>
      <c r="EO54" s="328"/>
      <c r="EP54" s="328"/>
      <c r="EQ54" s="8">
        <f t="shared" si="31"/>
        <v>138.13999999999999</v>
      </c>
      <c r="ER54" s="8">
        <f t="shared" si="104"/>
        <v>34.534999999999997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3">
        <v>29</v>
      </c>
      <c r="FB54" s="329"/>
      <c r="FC54" s="114">
        <v>0</v>
      </c>
      <c r="FD54" s="322"/>
      <c r="FE54" s="8"/>
      <c r="FF54" s="8"/>
      <c r="FG54" s="300"/>
      <c r="FH54" s="301"/>
      <c r="FI54" s="8"/>
      <c r="FJ54" s="8"/>
      <c r="FK54" s="8"/>
      <c r="FL54" s="8"/>
      <c r="FM54" s="322"/>
      <c r="FN54" s="322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292">
        <v>6</v>
      </c>
      <c r="GL54" s="292">
        <v>0</v>
      </c>
      <c r="GM54" s="304"/>
      <c r="GN54" s="305"/>
      <c r="GO54" s="294">
        <v>3</v>
      </c>
      <c r="GP54" s="306">
        <v>0</v>
      </c>
      <c r="GQ54" s="306"/>
      <c r="GR54" s="306"/>
      <c r="GS54" s="305"/>
      <c r="GT54" s="305"/>
      <c r="GU54" s="305">
        <v>3</v>
      </c>
      <c r="GV54" s="305">
        <v>0</v>
      </c>
      <c r="GW54" s="305">
        <v>2</v>
      </c>
      <c r="GX54" s="305">
        <v>0</v>
      </c>
      <c r="GY54" s="305">
        <v>2.4</v>
      </c>
      <c r="GZ54" s="305">
        <v>0</v>
      </c>
      <c r="HA54" s="8">
        <f t="shared" si="39"/>
        <v>16.399999999999999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379">
        <v>280</v>
      </c>
      <c r="HR54" s="282"/>
      <c r="HS54" s="91"/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2.2000000000000002</v>
      </c>
      <c r="HZ54" s="330">
        <v>0.55000000000000004</v>
      </c>
      <c r="IA54" s="307"/>
      <c r="IB54" s="299"/>
      <c r="IC54" s="332">
        <v>12</v>
      </c>
      <c r="ID54" s="130">
        <v>3</v>
      </c>
      <c r="IE54" s="308"/>
      <c r="IF54" s="308"/>
      <c r="IG54" s="8">
        <f t="shared" si="84"/>
        <v>14.2</v>
      </c>
      <c r="IH54" s="8">
        <f t="shared" si="45"/>
        <v>3.55</v>
      </c>
      <c r="II54" s="8"/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>
        <v>0</v>
      </c>
      <c r="JB54" s="71">
        <v>0</v>
      </c>
      <c r="JC54" s="282"/>
      <c r="JD54" s="282"/>
      <c r="JE54" s="8">
        <f t="shared" si="46"/>
        <v>0</v>
      </c>
      <c r="JF54" s="8">
        <f t="shared" si="47"/>
        <v>0</v>
      </c>
      <c r="JG54" s="378">
        <v>0</v>
      </c>
      <c r="JH54" s="378">
        <v>0</v>
      </c>
      <c r="JI54" s="378">
        <v>0</v>
      </c>
      <c r="JJ54" s="378">
        <v>0</v>
      </c>
      <c r="JK54" s="330"/>
      <c r="JL54" s="330"/>
      <c r="JM54" s="91">
        <v>51.55</v>
      </c>
      <c r="JN54" s="330">
        <v>11</v>
      </c>
      <c r="JO54" s="91">
        <v>0</v>
      </c>
      <c r="JP54" s="330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2"/>
      <c r="JZ54" s="282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1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0">
        <v>0</v>
      </c>
      <c r="LK54" s="79">
        <v>3.4</v>
      </c>
      <c r="LL54" s="350">
        <v>0</v>
      </c>
      <c r="LM54" s="79">
        <v>3.8730000000000002</v>
      </c>
      <c r="LN54" s="334">
        <v>0</v>
      </c>
      <c r="LO54" s="75"/>
      <c r="LP54" s="344"/>
      <c r="LQ54" s="317"/>
      <c r="LR54" s="317"/>
      <c r="LS54" s="4">
        <f t="shared" si="105"/>
        <v>32.272999999999996</v>
      </c>
      <c r="LT54" s="4">
        <f t="shared" si="60"/>
        <v>0</v>
      </c>
      <c r="LU54" s="318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1">
        <v>25.75</v>
      </c>
      <c r="MD54" s="319"/>
      <c r="ME54" s="75">
        <v>18.54</v>
      </c>
      <c r="MF54" s="4"/>
      <c r="MG54" s="9"/>
      <c r="MH54" s="4"/>
      <c r="MI54" s="4">
        <f t="shared" si="63"/>
        <v>44.29</v>
      </c>
      <c r="MJ54" s="4">
        <f t="shared" si="64"/>
        <v>0</v>
      </c>
      <c r="MK54" s="335">
        <v>3.0618000000000003</v>
      </c>
      <c r="ML54" s="92"/>
      <c r="MM54" s="114">
        <v>1.7982</v>
      </c>
      <c r="MN54" s="336"/>
      <c r="MO54" s="4">
        <f t="shared" si="65"/>
        <v>4.8600000000000003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37">
        <v>0</v>
      </c>
      <c r="NA54" s="4">
        <f t="shared" si="71"/>
        <v>0</v>
      </c>
      <c r="NB54" s="4">
        <f t="shared" si="72"/>
        <v>0</v>
      </c>
      <c r="NC54" s="296"/>
      <c r="ND54" s="296"/>
      <c r="NE54" s="296">
        <f t="shared" si="73"/>
        <v>0</v>
      </c>
      <c r="NF54" s="296">
        <f t="shared" si="74"/>
        <v>0</v>
      </c>
      <c r="NG54" s="296"/>
      <c r="NH54" s="296"/>
      <c r="NI54" s="296">
        <f t="shared" si="75"/>
        <v>0</v>
      </c>
      <c r="NJ54" s="296">
        <f t="shared" si="76"/>
        <v>0</v>
      </c>
      <c r="NK54" s="292"/>
      <c r="NL54" s="296"/>
      <c r="NM54" s="296">
        <f t="shared" si="77"/>
        <v>0</v>
      </c>
      <c r="NN54" s="296">
        <f t="shared" si="78"/>
        <v>0</v>
      </c>
      <c r="NO54" s="74">
        <v>2.79</v>
      </c>
      <c r="NP54" s="74"/>
      <c r="NQ54" s="74">
        <v>0</v>
      </c>
      <c r="NR54" s="74"/>
      <c r="NS54" s="74">
        <v>4.72</v>
      </c>
      <c r="NT54" s="74"/>
      <c r="NU54" s="343">
        <v>1.01</v>
      </c>
      <c r="NV54" s="343"/>
      <c r="NW54" s="343">
        <v>1.52</v>
      </c>
      <c r="NX54" s="343"/>
      <c r="NY54" s="4">
        <f t="shared" si="79"/>
        <v>9.0299999999999994</v>
      </c>
      <c r="NZ54" s="4">
        <f t="shared" si="100"/>
        <v>0</v>
      </c>
      <c r="OA54" s="74">
        <v>10</v>
      </c>
      <c r="OB54" s="74"/>
      <c r="OC54" s="349">
        <v>0.13</v>
      </c>
      <c r="OD54" s="74"/>
      <c r="OE54" s="349">
        <v>0.05</v>
      </c>
      <c r="OF54" s="74"/>
      <c r="OG54" s="74">
        <v>0.02</v>
      </c>
      <c r="OH54" s="74"/>
      <c r="OI54" s="4">
        <f t="shared" si="80"/>
        <v>10.200000000000001</v>
      </c>
      <c r="OJ54" s="4">
        <f t="shared" si="81"/>
        <v>0</v>
      </c>
      <c r="OK54" s="196">
        <v>2.27</v>
      </c>
      <c r="OL54" s="296"/>
      <c r="OM54" s="342">
        <v>0.64</v>
      </c>
      <c r="ON54" s="296"/>
      <c r="OO54" s="196"/>
      <c r="OP54" s="296"/>
      <c r="OQ54" s="296">
        <f t="shared" si="106"/>
        <v>2.91</v>
      </c>
      <c r="OR54" s="296">
        <f t="shared" si="83"/>
        <v>0</v>
      </c>
      <c r="OS54" s="296"/>
      <c r="OT54" s="296"/>
      <c r="OU54" s="296">
        <f t="shared" si="101"/>
        <v>0</v>
      </c>
      <c r="OV54" s="296">
        <f t="shared" si="102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22"/>
      <c r="R55" s="78"/>
      <c r="S55" s="321"/>
      <c r="T55" s="321"/>
      <c r="U55" s="78"/>
      <c r="V55" s="78"/>
      <c r="W55" s="78">
        <f t="shared" si="15"/>
        <v>20.62</v>
      </c>
      <c r="X55" s="78">
        <f t="shared" si="16"/>
        <v>20.62</v>
      </c>
      <c r="Y55" s="78">
        <v>5</v>
      </c>
      <c r="Z55" s="78">
        <v>2.2222222222222223</v>
      </c>
      <c r="AA55" s="75"/>
      <c r="AB55" s="71"/>
      <c r="AC55" s="8">
        <f t="shared" si="17"/>
        <v>5</v>
      </c>
      <c r="AD55" s="8">
        <f t="shared" si="18"/>
        <v>2.2222222222222223</v>
      </c>
      <c r="AE55" s="71"/>
      <c r="AF55" s="71"/>
      <c r="AG55" s="71"/>
      <c r="AH55" s="71"/>
      <c r="AI55" s="122"/>
      <c r="AJ55" s="122"/>
      <c r="AK55" s="351"/>
      <c r="AL55" s="352"/>
      <c r="AM55" s="288"/>
      <c r="AN55" s="288"/>
      <c r="AO55" s="289"/>
      <c r="AP55" s="289"/>
      <c r="AQ55" s="289"/>
      <c r="AR55" s="289"/>
      <c r="AS55" s="289"/>
      <c r="AT55" s="289"/>
      <c r="AU55" s="4">
        <f t="shared" si="89"/>
        <v>0</v>
      </c>
      <c r="AV55" s="4">
        <f t="shared" si="90"/>
        <v>0</v>
      </c>
      <c r="AW55" s="78"/>
      <c r="AX55" s="78"/>
      <c r="AY55" s="310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0"/>
      <c r="BH55" s="291"/>
      <c r="BI55" s="290"/>
      <c r="BJ55" s="291"/>
      <c r="BK55" s="292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0"/>
      <c r="CI55" s="91"/>
      <c r="CJ55" s="320"/>
      <c r="CK55" s="294"/>
      <c r="CL55" s="294"/>
      <c r="CM55" s="321"/>
      <c r="CN55" s="322"/>
      <c r="CO55" s="8">
        <f t="shared" si="22"/>
        <v>0</v>
      </c>
      <c r="CP55" s="8">
        <f t="shared" si="23"/>
        <v>0</v>
      </c>
      <c r="CQ55" s="377">
        <v>97.628865979381459</v>
      </c>
      <c r="CR55" s="338"/>
      <c r="CS55" s="338"/>
      <c r="CT55" s="348"/>
      <c r="CU55" s="339">
        <v>18.556701030927837</v>
      </c>
      <c r="CV55" s="196"/>
      <c r="CW55" s="340">
        <v>63.814432989690722</v>
      </c>
      <c r="CX55" s="295"/>
      <c r="CY55" s="295"/>
      <c r="CZ55" s="295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3">
        <v>42.37</v>
      </c>
      <c r="DL55" s="323">
        <v>14.12</v>
      </c>
      <c r="DM55" s="321">
        <f t="shared" si="28"/>
        <v>42.37</v>
      </c>
      <c r="DN55" s="321">
        <f t="shared" si="29"/>
        <v>14.12</v>
      </c>
      <c r="DO55" s="323">
        <v>41.1</v>
      </c>
      <c r="DP55" s="323">
        <v>13.7</v>
      </c>
      <c r="DQ55" s="324">
        <v>0</v>
      </c>
      <c r="DR55" s="324">
        <v>0</v>
      </c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5">
        <v>32.99</v>
      </c>
      <c r="EH55" s="326">
        <v>8.2475000000000005</v>
      </c>
      <c r="EI55" s="94">
        <v>78.08</v>
      </c>
      <c r="EJ55" s="94">
        <v>19.52</v>
      </c>
      <c r="EK55" s="321">
        <v>27.07</v>
      </c>
      <c r="EL55" s="327">
        <v>6.7675000000000001</v>
      </c>
      <c r="EM55" s="328"/>
      <c r="EN55" s="328"/>
      <c r="EO55" s="328"/>
      <c r="EP55" s="328"/>
      <c r="EQ55" s="8">
        <f t="shared" si="31"/>
        <v>138.13999999999999</v>
      </c>
      <c r="ER55" s="8">
        <f t="shared" si="104"/>
        <v>34.534999999999997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3">
        <v>29</v>
      </c>
      <c r="FB55" s="329"/>
      <c r="FC55" s="114">
        <v>0</v>
      </c>
      <c r="FD55" s="322"/>
      <c r="FE55" s="8"/>
      <c r="FF55" s="8"/>
      <c r="FG55" s="300"/>
      <c r="FH55" s="301"/>
      <c r="FI55" s="8"/>
      <c r="FJ55" s="8"/>
      <c r="FK55" s="8"/>
      <c r="FL55" s="8"/>
      <c r="FM55" s="322"/>
      <c r="FN55" s="322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292">
        <v>6</v>
      </c>
      <c r="GL55" s="292">
        <v>0</v>
      </c>
      <c r="GM55" s="304"/>
      <c r="GN55" s="305"/>
      <c r="GO55" s="294">
        <v>3</v>
      </c>
      <c r="GP55" s="306">
        <v>0</v>
      </c>
      <c r="GQ55" s="306"/>
      <c r="GR55" s="306"/>
      <c r="GS55" s="305"/>
      <c r="GT55" s="305"/>
      <c r="GU55" s="305">
        <v>3</v>
      </c>
      <c r="GV55" s="305">
        <v>0</v>
      </c>
      <c r="GW55" s="305">
        <v>2</v>
      </c>
      <c r="GX55" s="305">
        <v>0</v>
      </c>
      <c r="GY55" s="305">
        <v>2.4</v>
      </c>
      <c r="GZ55" s="305">
        <v>0</v>
      </c>
      <c r="HA55" s="8">
        <f t="shared" si="39"/>
        <v>16.399999999999999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379">
        <v>280</v>
      </c>
      <c r="HR55" s="282"/>
      <c r="HS55" s="91"/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2.2000000000000002</v>
      </c>
      <c r="HZ55" s="330">
        <v>0.55000000000000004</v>
      </c>
      <c r="IA55" s="307"/>
      <c r="IB55" s="299"/>
      <c r="IC55" s="332">
        <v>12</v>
      </c>
      <c r="ID55" s="130">
        <v>3</v>
      </c>
      <c r="IE55" s="308"/>
      <c r="IF55" s="308"/>
      <c r="IG55" s="8">
        <f t="shared" si="84"/>
        <v>14.2</v>
      </c>
      <c r="IH55" s="8">
        <f t="shared" si="45"/>
        <v>3.55</v>
      </c>
      <c r="II55" s="8"/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>
        <v>0</v>
      </c>
      <c r="JB55" s="71">
        <v>0</v>
      </c>
      <c r="JC55" s="282"/>
      <c r="JD55" s="282"/>
      <c r="JE55" s="8">
        <f t="shared" si="46"/>
        <v>0</v>
      </c>
      <c r="JF55" s="8">
        <f t="shared" si="47"/>
        <v>0</v>
      </c>
      <c r="JG55" s="378">
        <v>0</v>
      </c>
      <c r="JH55" s="378">
        <v>0</v>
      </c>
      <c r="JI55" s="378">
        <v>0</v>
      </c>
      <c r="JJ55" s="378">
        <v>0</v>
      </c>
      <c r="JK55" s="330"/>
      <c r="JL55" s="330"/>
      <c r="JM55" s="91">
        <v>51.55</v>
      </c>
      <c r="JN55" s="330">
        <v>11</v>
      </c>
      <c r="JO55" s="91">
        <v>0</v>
      </c>
      <c r="JP55" s="330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2"/>
      <c r="JZ55" s="282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1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0">
        <v>0</v>
      </c>
      <c r="LK55" s="79">
        <v>3.4</v>
      </c>
      <c r="LL55" s="350">
        <v>0</v>
      </c>
      <c r="LM55" s="79">
        <v>3.8730000000000002</v>
      </c>
      <c r="LN55" s="334">
        <v>0</v>
      </c>
      <c r="LO55" s="75"/>
      <c r="LP55" s="344"/>
      <c r="LQ55" s="317"/>
      <c r="LR55" s="317"/>
      <c r="LS55" s="4">
        <f t="shared" si="105"/>
        <v>32.272999999999996</v>
      </c>
      <c r="LT55" s="4">
        <f t="shared" si="60"/>
        <v>0</v>
      </c>
      <c r="LU55" s="318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1">
        <v>25.75</v>
      </c>
      <c r="MD55" s="319"/>
      <c r="ME55" s="75">
        <v>18.54</v>
      </c>
      <c r="MF55" s="4"/>
      <c r="MG55" s="9"/>
      <c r="MH55" s="4"/>
      <c r="MI55" s="4">
        <f t="shared" si="63"/>
        <v>44.29</v>
      </c>
      <c r="MJ55" s="4">
        <f t="shared" si="64"/>
        <v>0</v>
      </c>
      <c r="MK55" s="335">
        <v>3.0933000000000002</v>
      </c>
      <c r="ML55" s="92"/>
      <c r="MM55" s="114">
        <v>1.8167</v>
      </c>
      <c r="MN55" s="336"/>
      <c r="MO55" s="4">
        <f t="shared" si="65"/>
        <v>4.91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37">
        <v>0</v>
      </c>
      <c r="NA55" s="4">
        <f t="shared" si="71"/>
        <v>0</v>
      </c>
      <c r="NB55" s="4">
        <f t="shared" si="72"/>
        <v>0</v>
      </c>
      <c r="NC55" s="296"/>
      <c r="ND55" s="296"/>
      <c r="NE55" s="296">
        <f t="shared" si="73"/>
        <v>0</v>
      </c>
      <c r="NF55" s="296">
        <f t="shared" si="74"/>
        <v>0</v>
      </c>
      <c r="NG55" s="296"/>
      <c r="NH55" s="296"/>
      <c r="NI55" s="296">
        <f t="shared" si="75"/>
        <v>0</v>
      </c>
      <c r="NJ55" s="296">
        <f t="shared" si="76"/>
        <v>0</v>
      </c>
      <c r="NK55" s="292"/>
      <c r="NL55" s="296"/>
      <c r="NM55" s="296">
        <f t="shared" si="77"/>
        <v>0</v>
      </c>
      <c r="NN55" s="296">
        <f t="shared" si="78"/>
        <v>0</v>
      </c>
      <c r="NO55" s="74">
        <v>3.01</v>
      </c>
      <c r="NP55" s="74"/>
      <c r="NQ55" s="74">
        <v>0</v>
      </c>
      <c r="NR55" s="74"/>
      <c r="NS55" s="74">
        <v>5.09</v>
      </c>
      <c r="NT55" s="74"/>
      <c r="NU55" s="343">
        <v>1.0900000000000001</v>
      </c>
      <c r="NV55" s="343"/>
      <c r="NW55" s="343">
        <v>1.64</v>
      </c>
      <c r="NX55" s="343"/>
      <c r="NY55" s="4">
        <f t="shared" si="79"/>
        <v>9.74</v>
      </c>
      <c r="NZ55" s="4">
        <f t="shared" si="100"/>
        <v>0</v>
      </c>
      <c r="OA55" s="74">
        <v>10</v>
      </c>
      <c r="OB55" s="74"/>
      <c r="OC55" s="349">
        <v>0.65</v>
      </c>
      <c r="OD55" s="74"/>
      <c r="OE55" s="349">
        <v>0.28000000000000003</v>
      </c>
      <c r="OF55" s="74"/>
      <c r="OG55" s="74">
        <v>0.14000000000000001</v>
      </c>
      <c r="OH55" s="74"/>
      <c r="OI55" s="4">
        <f t="shared" si="80"/>
        <v>11.07</v>
      </c>
      <c r="OJ55" s="4">
        <f t="shared" si="81"/>
        <v>0</v>
      </c>
      <c r="OK55" s="196">
        <v>2.46</v>
      </c>
      <c r="OL55" s="296"/>
      <c r="OM55" s="342">
        <v>0.7</v>
      </c>
      <c r="ON55" s="296"/>
      <c r="OO55" s="196"/>
      <c r="OP55" s="296"/>
      <c r="OQ55" s="296">
        <f t="shared" si="106"/>
        <v>3.16</v>
      </c>
      <c r="OR55" s="296">
        <f t="shared" si="83"/>
        <v>0</v>
      </c>
      <c r="OS55" s="296"/>
      <c r="OT55" s="296"/>
      <c r="OU55" s="296">
        <f t="shared" si="101"/>
        <v>0</v>
      </c>
      <c r="OV55" s="296">
        <f t="shared" si="102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22"/>
      <c r="R56" s="78"/>
      <c r="S56" s="321"/>
      <c r="T56" s="321"/>
      <c r="U56" s="78"/>
      <c r="V56" s="78"/>
      <c r="W56" s="78">
        <f t="shared" si="15"/>
        <v>20.62</v>
      </c>
      <c r="X56" s="78">
        <f t="shared" si="16"/>
        <v>20.62</v>
      </c>
      <c r="Y56" s="78">
        <v>5</v>
      </c>
      <c r="Z56" s="78">
        <v>2.2222222222222223</v>
      </c>
      <c r="AA56" s="75"/>
      <c r="AB56" s="71"/>
      <c r="AC56" s="8">
        <f t="shared" si="17"/>
        <v>5</v>
      </c>
      <c r="AD56" s="8">
        <f t="shared" si="18"/>
        <v>2.2222222222222223</v>
      </c>
      <c r="AE56" s="71"/>
      <c r="AF56" s="71"/>
      <c r="AG56" s="71"/>
      <c r="AH56" s="71"/>
      <c r="AI56" s="122"/>
      <c r="AJ56" s="122"/>
      <c r="AK56" s="351"/>
      <c r="AL56" s="352"/>
      <c r="AM56" s="288"/>
      <c r="AN56" s="288"/>
      <c r="AO56" s="289"/>
      <c r="AP56" s="289"/>
      <c r="AQ56" s="289"/>
      <c r="AR56" s="289"/>
      <c r="AS56" s="289"/>
      <c r="AT56" s="289"/>
      <c r="AU56" s="4">
        <f t="shared" si="89"/>
        <v>0</v>
      </c>
      <c r="AV56" s="4">
        <f t="shared" si="90"/>
        <v>0</v>
      </c>
      <c r="AW56" s="78"/>
      <c r="AX56" s="78"/>
      <c r="AY56" s="310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0"/>
      <c r="BH56" s="291"/>
      <c r="BI56" s="290"/>
      <c r="BJ56" s="291"/>
      <c r="BK56" s="292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0"/>
      <c r="CI56" s="91"/>
      <c r="CJ56" s="320"/>
      <c r="CK56" s="294"/>
      <c r="CL56" s="294"/>
      <c r="CM56" s="321"/>
      <c r="CN56" s="322"/>
      <c r="CO56" s="8">
        <f t="shared" si="22"/>
        <v>0</v>
      </c>
      <c r="CP56" s="8">
        <f t="shared" si="23"/>
        <v>0</v>
      </c>
      <c r="CQ56" s="377">
        <v>97.628865979381459</v>
      </c>
      <c r="CR56" s="338"/>
      <c r="CS56" s="338"/>
      <c r="CT56" s="348"/>
      <c r="CU56" s="339">
        <v>18.556701030927837</v>
      </c>
      <c r="CV56" s="196"/>
      <c r="CW56" s="340">
        <v>63.814432989690722</v>
      </c>
      <c r="CX56" s="295"/>
      <c r="CY56" s="295"/>
      <c r="CZ56" s="295"/>
      <c r="DA56" s="7">
        <f t="shared" si="103"/>
        <v>180.00000000000003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3">
        <v>42.37</v>
      </c>
      <c r="DL56" s="323">
        <v>14.12</v>
      </c>
      <c r="DM56" s="321">
        <f t="shared" si="28"/>
        <v>42.37</v>
      </c>
      <c r="DN56" s="321">
        <f t="shared" si="29"/>
        <v>14.12</v>
      </c>
      <c r="DO56" s="323">
        <v>41.1</v>
      </c>
      <c r="DP56" s="323">
        <v>13.7</v>
      </c>
      <c r="DQ56" s="324">
        <v>0</v>
      </c>
      <c r="DR56" s="324">
        <v>0</v>
      </c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5">
        <v>32.99</v>
      </c>
      <c r="EH56" s="326">
        <v>8.2475000000000005</v>
      </c>
      <c r="EI56" s="94">
        <v>78.08</v>
      </c>
      <c r="EJ56" s="94">
        <v>19.52</v>
      </c>
      <c r="EK56" s="321">
        <v>27.07</v>
      </c>
      <c r="EL56" s="327">
        <v>6.7675000000000001</v>
      </c>
      <c r="EM56" s="328"/>
      <c r="EN56" s="328"/>
      <c r="EO56" s="328"/>
      <c r="EP56" s="328"/>
      <c r="EQ56" s="8">
        <f t="shared" si="31"/>
        <v>138.13999999999999</v>
      </c>
      <c r="ER56" s="8">
        <f t="shared" si="104"/>
        <v>34.534999999999997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3">
        <v>29</v>
      </c>
      <c r="FB56" s="329"/>
      <c r="FC56" s="114">
        <v>0</v>
      </c>
      <c r="FD56" s="322"/>
      <c r="FE56" s="8"/>
      <c r="FF56" s="8"/>
      <c r="FG56" s="300"/>
      <c r="FH56" s="301"/>
      <c r="FI56" s="8"/>
      <c r="FJ56" s="8"/>
      <c r="FK56" s="8"/>
      <c r="FL56" s="8"/>
      <c r="FM56" s="322"/>
      <c r="FN56" s="322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292">
        <v>6</v>
      </c>
      <c r="GL56" s="292">
        <v>0</v>
      </c>
      <c r="GM56" s="304"/>
      <c r="GN56" s="305"/>
      <c r="GO56" s="294">
        <v>3</v>
      </c>
      <c r="GP56" s="306">
        <v>0</v>
      </c>
      <c r="GQ56" s="306"/>
      <c r="GR56" s="306"/>
      <c r="GS56" s="305"/>
      <c r="GT56" s="305"/>
      <c r="GU56" s="305">
        <v>3</v>
      </c>
      <c r="GV56" s="305">
        <v>0</v>
      </c>
      <c r="GW56" s="305">
        <v>2</v>
      </c>
      <c r="GX56" s="305">
        <v>0</v>
      </c>
      <c r="GY56" s="305">
        <v>2.4</v>
      </c>
      <c r="GZ56" s="305">
        <v>0</v>
      </c>
      <c r="HA56" s="8">
        <f t="shared" si="39"/>
        <v>16.399999999999999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379">
        <v>280</v>
      </c>
      <c r="HR56" s="282"/>
      <c r="HS56" s="91"/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2.2000000000000002</v>
      </c>
      <c r="HZ56" s="330">
        <v>0.55000000000000004</v>
      </c>
      <c r="IA56" s="307"/>
      <c r="IB56" s="299"/>
      <c r="IC56" s="332">
        <v>12</v>
      </c>
      <c r="ID56" s="130">
        <v>3</v>
      </c>
      <c r="IE56" s="308"/>
      <c r="IF56" s="308"/>
      <c r="IG56" s="8">
        <f t="shared" si="84"/>
        <v>14.2</v>
      </c>
      <c r="IH56" s="8">
        <f t="shared" si="45"/>
        <v>3.55</v>
      </c>
      <c r="II56" s="8"/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>
        <v>0</v>
      </c>
      <c r="JB56" s="71">
        <v>0</v>
      </c>
      <c r="JC56" s="282"/>
      <c r="JD56" s="282"/>
      <c r="JE56" s="8">
        <f t="shared" si="46"/>
        <v>0</v>
      </c>
      <c r="JF56" s="8">
        <f t="shared" si="47"/>
        <v>0</v>
      </c>
      <c r="JG56" s="378">
        <v>0</v>
      </c>
      <c r="JH56" s="378">
        <v>0</v>
      </c>
      <c r="JI56" s="378">
        <v>0</v>
      </c>
      <c r="JJ56" s="378">
        <v>0</v>
      </c>
      <c r="JK56" s="330"/>
      <c r="JL56" s="330"/>
      <c r="JM56" s="91">
        <v>51.55</v>
      </c>
      <c r="JN56" s="330">
        <v>11</v>
      </c>
      <c r="JO56" s="91">
        <v>0</v>
      </c>
      <c r="JP56" s="330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2"/>
      <c r="JZ56" s="282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1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0">
        <v>0</v>
      </c>
      <c r="LK56" s="79">
        <v>3.4</v>
      </c>
      <c r="LL56" s="350">
        <v>0</v>
      </c>
      <c r="LM56" s="79">
        <v>3.8730000000000002</v>
      </c>
      <c r="LN56" s="334">
        <v>0</v>
      </c>
      <c r="LO56" s="75"/>
      <c r="LP56" s="344"/>
      <c r="LQ56" s="317"/>
      <c r="LR56" s="317"/>
      <c r="LS56" s="4">
        <f t="shared" si="105"/>
        <v>32.272999999999996</v>
      </c>
      <c r="LT56" s="4">
        <f t="shared" si="60"/>
        <v>0</v>
      </c>
      <c r="LU56" s="318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1">
        <v>25.75</v>
      </c>
      <c r="MD56" s="319"/>
      <c r="ME56" s="75">
        <v>18.54</v>
      </c>
      <c r="MF56" s="4"/>
      <c r="MG56" s="9"/>
      <c r="MH56" s="4"/>
      <c r="MI56" s="4">
        <f t="shared" si="63"/>
        <v>44.29</v>
      </c>
      <c r="MJ56" s="4">
        <f t="shared" si="64"/>
        <v>0</v>
      </c>
      <c r="MK56" s="335">
        <v>3.1248</v>
      </c>
      <c r="ML56" s="92"/>
      <c r="MM56" s="114">
        <v>1.8351999999999999</v>
      </c>
      <c r="MN56" s="336"/>
      <c r="MO56" s="4">
        <f t="shared" si="65"/>
        <v>4.96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37">
        <v>0</v>
      </c>
      <c r="NA56" s="4">
        <f t="shared" si="71"/>
        <v>0</v>
      </c>
      <c r="NB56" s="4">
        <f t="shared" si="72"/>
        <v>0</v>
      </c>
      <c r="NC56" s="296"/>
      <c r="ND56" s="296"/>
      <c r="NE56" s="296">
        <f t="shared" si="73"/>
        <v>0</v>
      </c>
      <c r="NF56" s="296">
        <f t="shared" si="74"/>
        <v>0</v>
      </c>
      <c r="NG56" s="296"/>
      <c r="NH56" s="296"/>
      <c r="NI56" s="296">
        <f t="shared" si="75"/>
        <v>0</v>
      </c>
      <c r="NJ56" s="296">
        <f t="shared" si="76"/>
        <v>0</v>
      </c>
      <c r="NK56" s="292"/>
      <c r="NL56" s="296"/>
      <c r="NM56" s="296">
        <f t="shared" si="77"/>
        <v>0</v>
      </c>
      <c r="NN56" s="296">
        <f t="shared" si="78"/>
        <v>0</v>
      </c>
      <c r="NO56" s="74">
        <v>3.26</v>
      </c>
      <c r="NP56" s="74"/>
      <c r="NQ56" s="74">
        <v>0</v>
      </c>
      <c r="NR56" s="74"/>
      <c r="NS56" s="74">
        <v>5.51</v>
      </c>
      <c r="NT56" s="74"/>
      <c r="NU56" s="343">
        <v>1.18</v>
      </c>
      <c r="NV56" s="343"/>
      <c r="NW56" s="343">
        <v>1.77</v>
      </c>
      <c r="NX56" s="343"/>
      <c r="NY56" s="4">
        <f t="shared" si="79"/>
        <v>10.54</v>
      </c>
      <c r="NZ56" s="4">
        <f t="shared" si="100"/>
        <v>0</v>
      </c>
      <c r="OA56" s="74">
        <v>10</v>
      </c>
      <c r="OB56" s="74"/>
      <c r="OC56" s="349">
        <v>0.62</v>
      </c>
      <c r="OD56" s="74"/>
      <c r="OE56" s="349">
        <v>0.26</v>
      </c>
      <c r="OF56" s="74"/>
      <c r="OG56" s="74">
        <v>0.13</v>
      </c>
      <c r="OH56" s="74"/>
      <c r="OI56" s="4">
        <f t="shared" si="80"/>
        <v>11.01</v>
      </c>
      <c r="OJ56" s="4">
        <f t="shared" si="81"/>
        <v>0</v>
      </c>
      <c r="OK56" s="196">
        <v>2.61</v>
      </c>
      <c r="OL56" s="296"/>
      <c r="OM56" s="342">
        <v>0.73</v>
      </c>
      <c r="ON56" s="296"/>
      <c r="OO56" s="196"/>
      <c r="OP56" s="296"/>
      <c r="OQ56" s="296">
        <f t="shared" si="106"/>
        <v>3.34</v>
      </c>
      <c r="OR56" s="296">
        <f t="shared" si="83"/>
        <v>0</v>
      </c>
      <c r="OS56" s="296"/>
      <c r="OT56" s="296"/>
      <c r="OU56" s="296">
        <f t="shared" si="101"/>
        <v>0</v>
      </c>
      <c r="OV56" s="296">
        <f t="shared" si="102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22"/>
      <c r="R57" s="78"/>
      <c r="S57" s="321"/>
      <c r="T57" s="321"/>
      <c r="U57" s="78"/>
      <c r="V57" s="78"/>
      <c r="W57" s="78">
        <f t="shared" si="15"/>
        <v>20.62</v>
      </c>
      <c r="X57" s="78">
        <f t="shared" si="16"/>
        <v>20.62</v>
      </c>
      <c r="Y57" s="78">
        <v>5</v>
      </c>
      <c r="Z57" s="78">
        <v>2.2222222222222223</v>
      </c>
      <c r="AA57" s="75"/>
      <c r="AB57" s="71"/>
      <c r="AC57" s="8">
        <f t="shared" si="17"/>
        <v>5</v>
      </c>
      <c r="AD57" s="8">
        <f t="shared" si="18"/>
        <v>2.2222222222222223</v>
      </c>
      <c r="AE57" s="71"/>
      <c r="AF57" s="71"/>
      <c r="AG57" s="71"/>
      <c r="AH57" s="71"/>
      <c r="AI57" s="122"/>
      <c r="AJ57" s="122"/>
      <c r="AK57" s="351"/>
      <c r="AL57" s="352"/>
      <c r="AM57" s="288"/>
      <c r="AN57" s="288"/>
      <c r="AO57" s="289"/>
      <c r="AP57" s="289"/>
      <c r="AQ57" s="289"/>
      <c r="AR57" s="289"/>
      <c r="AS57" s="289"/>
      <c r="AT57" s="289"/>
      <c r="AU57" s="4">
        <f t="shared" si="89"/>
        <v>0</v>
      </c>
      <c r="AV57" s="4">
        <f t="shared" si="90"/>
        <v>0</v>
      </c>
      <c r="AW57" s="78"/>
      <c r="AX57" s="78"/>
      <c r="AY57" s="310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0"/>
      <c r="BH57" s="291"/>
      <c r="BI57" s="290"/>
      <c r="BJ57" s="291"/>
      <c r="BK57" s="292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0"/>
      <c r="CI57" s="91"/>
      <c r="CJ57" s="320"/>
      <c r="CK57" s="294"/>
      <c r="CL57" s="294"/>
      <c r="CM57" s="321"/>
      <c r="CN57" s="322"/>
      <c r="CO57" s="8">
        <f t="shared" si="22"/>
        <v>0</v>
      </c>
      <c r="CP57" s="8">
        <f t="shared" si="23"/>
        <v>0</v>
      </c>
      <c r="CQ57" s="377">
        <v>97.628865979381459</v>
      </c>
      <c r="CR57" s="338"/>
      <c r="CS57" s="338"/>
      <c r="CT57" s="348"/>
      <c r="CU57" s="339">
        <v>18.556701030927837</v>
      </c>
      <c r="CV57" s="196"/>
      <c r="CW57" s="340">
        <v>63.814432989690722</v>
      </c>
      <c r="CX57" s="295"/>
      <c r="CY57" s="295"/>
      <c r="CZ57" s="295"/>
      <c r="DA57" s="7">
        <f t="shared" si="103"/>
        <v>180.00000000000003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3">
        <v>42.37</v>
      </c>
      <c r="DL57" s="323">
        <v>14.12</v>
      </c>
      <c r="DM57" s="321">
        <f t="shared" si="28"/>
        <v>42.37</v>
      </c>
      <c r="DN57" s="321">
        <f t="shared" si="29"/>
        <v>14.12</v>
      </c>
      <c r="DO57" s="323">
        <v>41.1</v>
      </c>
      <c r="DP57" s="323">
        <v>13.7</v>
      </c>
      <c r="DQ57" s="324">
        <v>0</v>
      </c>
      <c r="DR57" s="324">
        <v>0</v>
      </c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5">
        <v>32.99</v>
      </c>
      <c r="EH57" s="326">
        <v>8.2475000000000005</v>
      </c>
      <c r="EI57" s="94">
        <v>78.08</v>
      </c>
      <c r="EJ57" s="94">
        <v>19.52</v>
      </c>
      <c r="EK57" s="321">
        <v>27.07</v>
      </c>
      <c r="EL57" s="327">
        <v>6.7675000000000001</v>
      </c>
      <c r="EM57" s="328"/>
      <c r="EN57" s="328"/>
      <c r="EO57" s="328"/>
      <c r="EP57" s="328"/>
      <c r="EQ57" s="8">
        <f t="shared" si="31"/>
        <v>138.13999999999999</v>
      </c>
      <c r="ER57" s="8">
        <f t="shared" si="104"/>
        <v>34.534999999999997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3">
        <v>29</v>
      </c>
      <c r="FB57" s="329"/>
      <c r="FC57" s="114">
        <v>0</v>
      </c>
      <c r="FD57" s="322"/>
      <c r="FE57" s="8"/>
      <c r="FF57" s="8"/>
      <c r="FG57" s="300"/>
      <c r="FH57" s="301"/>
      <c r="FI57" s="8"/>
      <c r="FJ57" s="8"/>
      <c r="FK57" s="8"/>
      <c r="FL57" s="8"/>
      <c r="FM57" s="322"/>
      <c r="FN57" s="322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292">
        <v>6</v>
      </c>
      <c r="GL57" s="292">
        <v>0</v>
      </c>
      <c r="GM57" s="304"/>
      <c r="GN57" s="305"/>
      <c r="GO57" s="294">
        <v>3</v>
      </c>
      <c r="GP57" s="306">
        <v>0</v>
      </c>
      <c r="GQ57" s="306"/>
      <c r="GR57" s="306"/>
      <c r="GS57" s="305"/>
      <c r="GT57" s="305"/>
      <c r="GU57" s="305">
        <v>3</v>
      </c>
      <c r="GV57" s="305">
        <v>0</v>
      </c>
      <c r="GW57" s="305">
        <v>2</v>
      </c>
      <c r="GX57" s="305">
        <v>0</v>
      </c>
      <c r="GY57" s="305">
        <v>2.4</v>
      </c>
      <c r="GZ57" s="305">
        <v>0</v>
      </c>
      <c r="HA57" s="8">
        <f t="shared" si="39"/>
        <v>16.399999999999999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379">
        <v>280</v>
      </c>
      <c r="HR57" s="282"/>
      <c r="HS57" s="91"/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2.2000000000000002</v>
      </c>
      <c r="HZ57" s="330">
        <v>0.55000000000000004</v>
      </c>
      <c r="IA57" s="307"/>
      <c r="IB57" s="299"/>
      <c r="IC57" s="332">
        <v>12</v>
      </c>
      <c r="ID57" s="130">
        <v>3</v>
      </c>
      <c r="IE57" s="308"/>
      <c r="IF57" s="308"/>
      <c r="IG57" s="8">
        <f t="shared" si="84"/>
        <v>14.2</v>
      </c>
      <c r="IH57" s="8">
        <f t="shared" si="45"/>
        <v>3.55</v>
      </c>
      <c r="II57" s="8"/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>
        <v>0</v>
      </c>
      <c r="JB57" s="71">
        <v>0</v>
      </c>
      <c r="JC57" s="282"/>
      <c r="JD57" s="282"/>
      <c r="JE57" s="8">
        <f t="shared" si="46"/>
        <v>0</v>
      </c>
      <c r="JF57" s="8">
        <f t="shared" si="47"/>
        <v>0</v>
      </c>
      <c r="JG57" s="378">
        <v>0</v>
      </c>
      <c r="JH57" s="378">
        <v>0</v>
      </c>
      <c r="JI57" s="378">
        <v>0</v>
      </c>
      <c r="JJ57" s="378">
        <v>0</v>
      </c>
      <c r="JK57" s="330"/>
      <c r="JL57" s="330"/>
      <c r="JM57" s="91">
        <v>51.55</v>
      </c>
      <c r="JN57" s="330">
        <v>11</v>
      </c>
      <c r="JO57" s="91">
        <v>0</v>
      </c>
      <c r="JP57" s="330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2"/>
      <c r="JZ57" s="282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1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0">
        <v>0</v>
      </c>
      <c r="LK57" s="79">
        <v>3.4</v>
      </c>
      <c r="LL57" s="350">
        <v>0</v>
      </c>
      <c r="LM57" s="79">
        <v>3.8730000000000002</v>
      </c>
      <c r="LN57" s="334">
        <v>0</v>
      </c>
      <c r="LO57" s="75"/>
      <c r="LP57" s="344"/>
      <c r="LQ57" s="317"/>
      <c r="LR57" s="317"/>
      <c r="LS57" s="4">
        <f t="shared" si="105"/>
        <v>32.272999999999996</v>
      </c>
      <c r="LT57" s="4">
        <f t="shared" si="60"/>
        <v>0</v>
      </c>
      <c r="LU57" s="318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1">
        <v>25.75</v>
      </c>
      <c r="MD57" s="319"/>
      <c r="ME57" s="75">
        <v>18.54</v>
      </c>
      <c r="MF57" s="4"/>
      <c r="MG57" s="9"/>
      <c r="MH57" s="4"/>
      <c r="MI57" s="4">
        <f t="shared" si="63"/>
        <v>44.29</v>
      </c>
      <c r="MJ57" s="4">
        <f t="shared" si="64"/>
        <v>0</v>
      </c>
      <c r="MK57" s="335">
        <v>3.1311</v>
      </c>
      <c r="ML57" s="92"/>
      <c r="MM57" s="114">
        <v>1.8388999999999998</v>
      </c>
      <c r="MN57" s="336"/>
      <c r="MO57" s="4">
        <f t="shared" si="65"/>
        <v>4.97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37">
        <v>0</v>
      </c>
      <c r="NA57" s="4">
        <f t="shared" si="71"/>
        <v>0</v>
      </c>
      <c r="NB57" s="4">
        <f t="shared" si="72"/>
        <v>0</v>
      </c>
      <c r="NC57" s="296"/>
      <c r="ND57" s="296"/>
      <c r="NE57" s="296">
        <f t="shared" si="73"/>
        <v>0</v>
      </c>
      <c r="NF57" s="296">
        <f t="shared" si="74"/>
        <v>0</v>
      </c>
      <c r="NG57" s="296"/>
      <c r="NH57" s="296"/>
      <c r="NI57" s="296">
        <f t="shared" si="75"/>
        <v>0</v>
      </c>
      <c r="NJ57" s="296">
        <f t="shared" si="76"/>
        <v>0</v>
      </c>
      <c r="NK57" s="292"/>
      <c r="NL57" s="296"/>
      <c r="NM57" s="296">
        <f t="shared" si="77"/>
        <v>0</v>
      </c>
      <c r="NN57" s="296">
        <f t="shared" si="78"/>
        <v>0</v>
      </c>
      <c r="NO57" s="74">
        <v>2.79</v>
      </c>
      <c r="NP57" s="74"/>
      <c r="NQ57" s="74">
        <v>0</v>
      </c>
      <c r="NR57" s="74"/>
      <c r="NS57" s="74">
        <v>4.71</v>
      </c>
      <c r="NT57" s="74"/>
      <c r="NU57" s="343">
        <v>1.01</v>
      </c>
      <c r="NV57" s="343"/>
      <c r="NW57" s="343">
        <v>1.52</v>
      </c>
      <c r="NX57" s="343"/>
      <c r="NY57" s="4">
        <f t="shared" si="79"/>
        <v>9.02</v>
      </c>
      <c r="NZ57" s="4">
        <f t="shared" si="100"/>
        <v>0</v>
      </c>
      <c r="OA57" s="74">
        <v>10</v>
      </c>
      <c r="OB57" s="74"/>
      <c r="OC57" s="349">
        <v>0.95</v>
      </c>
      <c r="OD57" s="74"/>
      <c r="OE57" s="349">
        <v>0.41</v>
      </c>
      <c r="OF57" s="74"/>
      <c r="OG57" s="74">
        <v>0.2</v>
      </c>
      <c r="OH57" s="74"/>
      <c r="OI57" s="4">
        <f t="shared" si="80"/>
        <v>11.559999999999999</v>
      </c>
      <c r="OJ57" s="4">
        <f t="shared" si="81"/>
        <v>0</v>
      </c>
      <c r="OK57" s="196">
        <v>2.59</v>
      </c>
      <c r="OL57" s="296"/>
      <c r="OM57" s="342">
        <v>0.73</v>
      </c>
      <c r="ON57" s="296"/>
      <c r="OO57" s="196"/>
      <c r="OP57" s="296"/>
      <c r="OQ57" s="296">
        <f t="shared" si="106"/>
        <v>3.32</v>
      </c>
      <c r="OR57" s="296">
        <f t="shared" si="83"/>
        <v>0</v>
      </c>
      <c r="OS57" s="296"/>
      <c r="OT57" s="296"/>
      <c r="OU57" s="296">
        <f t="shared" si="101"/>
        <v>0</v>
      </c>
      <c r="OV57" s="296">
        <f t="shared" si="102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22"/>
      <c r="R58" s="78"/>
      <c r="S58" s="321"/>
      <c r="T58" s="321"/>
      <c r="U58" s="78"/>
      <c r="V58" s="78"/>
      <c r="W58" s="78">
        <f t="shared" si="15"/>
        <v>20.62</v>
      </c>
      <c r="X58" s="78">
        <f t="shared" si="16"/>
        <v>20.62</v>
      </c>
      <c r="Y58" s="78">
        <v>5</v>
      </c>
      <c r="Z58" s="78">
        <v>2.2222222222222223</v>
      </c>
      <c r="AA58" s="75"/>
      <c r="AB58" s="71"/>
      <c r="AC58" s="8">
        <f t="shared" si="17"/>
        <v>5</v>
      </c>
      <c r="AD58" s="8">
        <f t="shared" si="18"/>
        <v>2.2222222222222223</v>
      </c>
      <c r="AE58" s="71"/>
      <c r="AF58" s="71"/>
      <c r="AG58" s="71"/>
      <c r="AH58" s="71"/>
      <c r="AI58" s="122"/>
      <c r="AJ58" s="122"/>
      <c r="AK58" s="351"/>
      <c r="AL58" s="352"/>
      <c r="AM58" s="288"/>
      <c r="AN58" s="288"/>
      <c r="AO58" s="289"/>
      <c r="AP58" s="289"/>
      <c r="AQ58" s="289"/>
      <c r="AR58" s="289"/>
      <c r="AS58" s="289"/>
      <c r="AT58" s="289"/>
      <c r="AU58" s="4">
        <f t="shared" si="89"/>
        <v>0</v>
      </c>
      <c r="AV58" s="4">
        <f t="shared" si="90"/>
        <v>0</v>
      </c>
      <c r="AW58" s="78"/>
      <c r="AX58" s="78"/>
      <c r="AY58" s="310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0"/>
      <c r="BH58" s="291"/>
      <c r="BI58" s="290"/>
      <c r="BJ58" s="291"/>
      <c r="BK58" s="292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0"/>
      <c r="CI58" s="91"/>
      <c r="CJ58" s="320"/>
      <c r="CK58" s="294"/>
      <c r="CL58" s="294"/>
      <c r="CM58" s="321"/>
      <c r="CN58" s="322"/>
      <c r="CO58" s="8">
        <f t="shared" si="22"/>
        <v>0</v>
      </c>
      <c r="CP58" s="8">
        <f t="shared" si="23"/>
        <v>0</v>
      </c>
      <c r="CQ58" s="377">
        <v>97.628865979381459</v>
      </c>
      <c r="CR58" s="338"/>
      <c r="CS58" s="338"/>
      <c r="CT58" s="348"/>
      <c r="CU58" s="339">
        <v>18.556701030927837</v>
      </c>
      <c r="CV58" s="196"/>
      <c r="CW58" s="340">
        <v>63.814432989690722</v>
      </c>
      <c r="CX58" s="295"/>
      <c r="CY58" s="295"/>
      <c r="CZ58" s="295"/>
      <c r="DA58" s="7">
        <f t="shared" si="103"/>
        <v>180.00000000000003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3">
        <v>42.37</v>
      </c>
      <c r="DL58" s="323">
        <v>14.12</v>
      </c>
      <c r="DM58" s="321">
        <f t="shared" si="28"/>
        <v>42.37</v>
      </c>
      <c r="DN58" s="321">
        <f t="shared" si="29"/>
        <v>14.12</v>
      </c>
      <c r="DO58" s="323">
        <v>41.1</v>
      </c>
      <c r="DP58" s="323">
        <v>13.7</v>
      </c>
      <c r="DQ58" s="324">
        <v>0</v>
      </c>
      <c r="DR58" s="324">
        <v>0</v>
      </c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5">
        <v>32.99</v>
      </c>
      <c r="EH58" s="326">
        <v>8.2475000000000005</v>
      </c>
      <c r="EI58" s="94">
        <v>78.08</v>
      </c>
      <c r="EJ58" s="94">
        <v>19.52</v>
      </c>
      <c r="EK58" s="321">
        <v>27.07</v>
      </c>
      <c r="EL58" s="327">
        <v>6.7675000000000001</v>
      </c>
      <c r="EM58" s="328"/>
      <c r="EN58" s="328"/>
      <c r="EO58" s="328"/>
      <c r="EP58" s="328"/>
      <c r="EQ58" s="8">
        <f t="shared" si="31"/>
        <v>138.13999999999999</v>
      </c>
      <c r="ER58" s="8">
        <f t="shared" si="104"/>
        <v>34.534999999999997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3">
        <v>29</v>
      </c>
      <c r="FB58" s="329"/>
      <c r="FC58" s="114">
        <v>0</v>
      </c>
      <c r="FD58" s="322"/>
      <c r="FE58" s="8"/>
      <c r="FF58" s="8"/>
      <c r="FG58" s="300"/>
      <c r="FH58" s="301"/>
      <c r="FI58" s="8"/>
      <c r="FJ58" s="8"/>
      <c r="FK58" s="8"/>
      <c r="FL58" s="8"/>
      <c r="FM58" s="322"/>
      <c r="FN58" s="322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292">
        <v>6</v>
      </c>
      <c r="GL58" s="292">
        <v>0</v>
      </c>
      <c r="GM58" s="304"/>
      <c r="GN58" s="305"/>
      <c r="GO58" s="294">
        <v>3</v>
      </c>
      <c r="GP58" s="306">
        <v>0</v>
      </c>
      <c r="GQ58" s="306"/>
      <c r="GR58" s="306"/>
      <c r="GS58" s="305"/>
      <c r="GT58" s="305"/>
      <c r="GU58" s="305">
        <v>3</v>
      </c>
      <c r="GV58" s="305">
        <v>0</v>
      </c>
      <c r="GW58" s="305">
        <v>2</v>
      </c>
      <c r="GX58" s="305">
        <v>0</v>
      </c>
      <c r="GY58" s="305">
        <v>2.4</v>
      </c>
      <c r="GZ58" s="305">
        <v>0</v>
      </c>
      <c r="HA58" s="8">
        <f t="shared" si="39"/>
        <v>16.399999999999999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379">
        <v>280</v>
      </c>
      <c r="HR58" s="282"/>
      <c r="HS58" s="91"/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2.2000000000000002</v>
      </c>
      <c r="HZ58" s="330">
        <v>0.55000000000000004</v>
      </c>
      <c r="IA58" s="307"/>
      <c r="IB58" s="299"/>
      <c r="IC58" s="332">
        <v>12</v>
      </c>
      <c r="ID58" s="130">
        <v>3</v>
      </c>
      <c r="IE58" s="308"/>
      <c r="IF58" s="308"/>
      <c r="IG58" s="8">
        <f t="shared" si="84"/>
        <v>14.2</v>
      </c>
      <c r="IH58" s="8">
        <f t="shared" si="45"/>
        <v>3.55</v>
      </c>
      <c r="II58" s="8"/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>
        <v>0</v>
      </c>
      <c r="JB58" s="71">
        <v>0</v>
      </c>
      <c r="JC58" s="282"/>
      <c r="JD58" s="282"/>
      <c r="JE58" s="8">
        <f t="shared" si="46"/>
        <v>0</v>
      </c>
      <c r="JF58" s="8">
        <f t="shared" si="47"/>
        <v>0</v>
      </c>
      <c r="JG58" s="378">
        <v>0</v>
      </c>
      <c r="JH58" s="378">
        <v>0</v>
      </c>
      <c r="JI58" s="378">
        <v>0</v>
      </c>
      <c r="JJ58" s="378">
        <v>0</v>
      </c>
      <c r="JK58" s="330"/>
      <c r="JL58" s="330"/>
      <c r="JM58" s="91">
        <v>51.55</v>
      </c>
      <c r="JN58" s="330">
        <v>11</v>
      </c>
      <c r="JO58" s="91">
        <v>0</v>
      </c>
      <c r="JP58" s="330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2"/>
      <c r="JZ58" s="282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1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0">
        <v>0</v>
      </c>
      <c r="LK58" s="79">
        <v>3.4</v>
      </c>
      <c r="LL58" s="350">
        <v>0</v>
      </c>
      <c r="LM58" s="79">
        <v>3.8730000000000002</v>
      </c>
      <c r="LN58" s="334">
        <v>0</v>
      </c>
      <c r="LO58" s="75"/>
      <c r="LP58" s="344"/>
      <c r="LQ58" s="317"/>
      <c r="LR58" s="317"/>
      <c r="LS58" s="4">
        <f t="shared" si="105"/>
        <v>32.272999999999996</v>
      </c>
      <c r="LT58" s="4">
        <f t="shared" si="60"/>
        <v>0</v>
      </c>
      <c r="LU58" s="318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1">
        <v>25.75</v>
      </c>
      <c r="MD58" s="319"/>
      <c r="ME58" s="75">
        <v>18.54</v>
      </c>
      <c r="MF58" s="4"/>
      <c r="MG58" s="9"/>
      <c r="MH58" s="4"/>
      <c r="MI58" s="4">
        <f t="shared" si="63"/>
        <v>44.29</v>
      </c>
      <c r="MJ58" s="4">
        <f t="shared" si="64"/>
        <v>0</v>
      </c>
      <c r="MK58" s="335">
        <v>3.15</v>
      </c>
      <c r="ML58" s="92"/>
      <c r="MM58" s="114">
        <v>1.85</v>
      </c>
      <c r="MN58" s="336"/>
      <c r="MO58" s="4">
        <f t="shared" si="65"/>
        <v>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37">
        <v>0</v>
      </c>
      <c r="NA58" s="4">
        <f t="shared" si="71"/>
        <v>0</v>
      </c>
      <c r="NB58" s="4">
        <f t="shared" si="72"/>
        <v>0</v>
      </c>
      <c r="NC58" s="296"/>
      <c r="ND58" s="296"/>
      <c r="NE58" s="296">
        <f t="shared" si="73"/>
        <v>0</v>
      </c>
      <c r="NF58" s="296">
        <f t="shared" si="74"/>
        <v>0</v>
      </c>
      <c r="NG58" s="296"/>
      <c r="NH58" s="296"/>
      <c r="NI58" s="296">
        <f t="shared" si="75"/>
        <v>0</v>
      </c>
      <c r="NJ58" s="296">
        <f t="shared" si="76"/>
        <v>0</v>
      </c>
      <c r="NK58" s="292"/>
      <c r="NL58" s="296"/>
      <c r="NM58" s="296">
        <f t="shared" si="77"/>
        <v>0</v>
      </c>
      <c r="NN58" s="296">
        <f t="shared" si="78"/>
        <v>0</v>
      </c>
      <c r="NO58" s="74">
        <v>2.68</v>
      </c>
      <c r="NP58" s="74"/>
      <c r="NQ58" s="74">
        <v>0</v>
      </c>
      <c r="NR58" s="74"/>
      <c r="NS58" s="74">
        <v>4.53</v>
      </c>
      <c r="NT58" s="74"/>
      <c r="NU58" s="343">
        <v>0.97</v>
      </c>
      <c r="NV58" s="343"/>
      <c r="NW58" s="343">
        <v>1.46</v>
      </c>
      <c r="NX58" s="343"/>
      <c r="NY58" s="4">
        <f t="shared" si="79"/>
        <v>8.6700000000000017</v>
      </c>
      <c r="NZ58" s="4">
        <f t="shared" si="100"/>
        <v>0</v>
      </c>
      <c r="OA58" s="74">
        <v>10</v>
      </c>
      <c r="OB58" s="74"/>
      <c r="OC58" s="349">
        <v>0.57999999999999996</v>
      </c>
      <c r="OD58" s="74"/>
      <c r="OE58" s="349">
        <v>0.25</v>
      </c>
      <c r="OF58" s="74"/>
      <c r="OG58" s="74">
        <v>0.12</v>
      </c>
      <c r="OH58" s="74"/>
      <c r="OI58" s="4">
        <f t="shared" si="80"/>
        <v>10.95</v>
      </c>
      <c r="OJ58" s="4">
        <f t="shared" si="81"/>
        <v>0</v>
      </c>
      <c r="OK58" s="196">
        <v>2.36</v>
      </c>
      <c r="OL58" s="296"/>
      <c r="OM58" s="342">
        <v>0.67</v>
      </c>
      <c r="ON58" s="296"/>
      <c r="OO58" s="196"/>
      <c r="OP58" s="296"/>
      <c r="OQ58" s="296">
        <f t="shared" si="106"/>
        <v>3.03</v>
      </c>
      <c r="OR58" s="296">
        <f t="shared" si="83"/>
        <v>0</v>
      </c>
      <c r="OS58" s="296"/>
      <c r="OT58" s="296"/>
      <c r="OU58" s="296">
        <f t="shared" si="101"/>
        <v>0</v>
      </c>
      <c r="OV58" s="296">
        <f t="shared" si="102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21"/>
      <c r="T59" s="321"/>
      <c r="U59" s="78"/>
      <c r="V59" s="78"/>
      <c r="W59" s="78">
        <f t="shared" si="15"/>
        <v>20.62</v>
      </c>
      <c r="X59" s="78">
        <f t="shared" si="16"/>
        <v>20.62</v>
      </c>
      <c r="Y59" s="78">
        <v>5</v>
      </c>
      <c r="Z59" s="78">
        <v>2.2222222222222223</v>
      </c>
      <c r="AA59" s="75"/>
      <c r="AB59" s="71"/>
      <c r="AC59" s="8">
        <f t="shared" si="17"/>
        <v>5</v>
      </c>
      <c r="AD59" s="8">
        <f t="shared" si="18"/>
        <v>2.2222222222222223</v>
      </c>
      <c r="AE59" s="71"/>
      <c r="AF59" s="71"/>
      <c r="AG59" s="71"/>
      <c r="AH59" s="71"/>
      <c r="AI59" s="122"/>
      <c r="AJ59" s="122"/>
      <c r="AK59" s="351"/>
      <c r="AL59" s="352"/>
      <c r="AM59" s="288"/>
      <c r="AN59" s="288"/>
      <c r="AO59" s="289"/>
      <c r="AP59" s="289"/>
      <c r="AQ59" s="289"/>
      <c r="AR59" s="289"/>
      <c r="AS59" s="289"/>
      <c r="AT59" s="289"/>
      <c r="AU59" s="4">
        <f t="shared" si="89"/>
        <v>0</v>
      </c>
      <c r="AV59" s="4">
        <f t="shared" si="90"/>
        <v>0</v>
      </c>
      <c r="AW59" s="78"/>
      <c r="AX59" s="78"/>
      <c r="AY59" s="310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0"/>
      <c r="BH59" s="291"/>
      <c r="BI59" s="290"/>
      <c r="BJ59" s="291"/>
      <c r="BK59" s="292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0"/>
      <c r="CI59" s="91"/>
      <c r="CJ59" s="320"/>
      <c r="CK59" s="294"/>
      <c r="CL59" s="294"/>
      <c r="CM59" s="321"/>
      <c r="CN59" s="322"/>
      <c r="CO59" s="8">
        <f t="shared" si="22"/>
        <v>0</v>
      </c>
      <c r="CP59" s="8">
        <f t="shared" si="23"/>
        <v>0</v>
      </c>
      <c r="CQ59" s="377">
        <v>97.628865979381459</v>
      </c>
      <c r="CR59" s="338"/>
      <c r="CS59" s="338"/>
      <c r="CT59" s="348"/>
      <c r="CU59" s="339">
        <v>18.556701030927837</v>
      </c>
      <c r="CV59" s="196"/>
      <c r="CW59" s="340">
        <v>63.814432989690722</v>
      </c>
      <c r="CX59" s="295"/>
      <c r="CY59" s="295"/>
      <c r="CZ59" s="295"/>
      <c r="DA59" s="7">
        <f t="shared" si="103"/>
        <v>180.00000000000003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3">
        <v>42.37</v>
      </c>
      <c r="DL59" s="323">
        <v>14.12</v>
      </c>
      <c r="DM59" s="321">
        <f t="shared" si="28"/>
        <v>42.37</v>
      </c>
      <c r="DN59" s="321">
        <f t="shared" si="29"/>
        <v>14.12</v>
      </c>
      <c r="DO59" s="323">
        <v>41.1</v>
      </c>
      <c r="DP59" s="323">
        <v>13.7</v>
      </c>
      <c r="DQ59" s="324">
        <v>0</v>
      </c>
      <c r="DR59" s="324">
        <v>0</v>
      </c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5">
        <v>32.99</v>
      </c>
      <c r="EH59" s="326">
        <v>8.2475000000000005</v>
      </c>
      <c r="EI59" s="94">
        <v>78.08</v>
      </c>
      <c r="EJ59" s="94">
        <v>19.52</v>
      </c>
      <c r="EK59" s="321">
        <v>27.07</v>
      </c>
      <c r="EL59" s="327">
        <v>6.7675000000000001</v>
      </c>
      <c r="EM59" s="328"/>
      <c r="EN59" s="328"/>
      <c r="EO59" s="328"/>
      <c r="EP59" s="328"/>
      <c r="EQ59" s="8">
        <f t="shared" si="31"/>
        <v>138.13999999999999</v>
      </c>
      <c r="ER59" s="8">
        <f t="shared" si="104"/>
        <v>34.534999999999997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3">
        <v>29</v>
      </c>
      <c r="FB59" s="329"/>
      <c r="FC59" s="114">
        <v>0</v>
      </c>
      <c r="FD59" s="322"/>
      <c r="FE59" s="8"/>
      <c r="FF59" s="8"/>
      <c r="FG59" s="300"/>
      <c r="FH59" s="301"/>
      <c r="FI59" s="8"/>
      <c r="FJ59" s="8"/>
      <c r="FK59" s="8"/>
      <c r="FL59" s="8"/>
      <c r="FM59" s="322"/>
      <c r="FN59" s="322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292">
        <v>6</v>
      </c>
      <c r="GL59" s="292">
        <v>0</v>
      </c>
      <c r="GM59" s="304"/>
      <c r="GN59" s="305"/>
      <c r="GO59" s="294">
        <v>3</v>
      </c>
      <c r="GP59" s="306">
        <v>0</v>
      </c>
      <c r="GQ59" s="306"/>
      <c r="GR59" s="306"/>
      <c r="GS59" s="305"/>
      <c r="GT59" s="305"/>
      <c r="GU59" s="305">
        <v>3</v>
      </c>
      <c r="GV59" s="305">
        <v>0</v>
      </c>
      <c r="GW59" s="305">
        <v>2</v>
      </c>
      <c r="GX59" s="305">
        <v>0</v>
      </c>
      <c r="GY59" s="305">
        <v>0</v>
      </c>
      <c r="GZ59" s="305">
        <v>0</v>
      </c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379">
        <v>280</v>
      </c>
      <c r="HR59" s="282"/>
      <c r="HS59" s="91"/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2.2000000000000002</v>
      </c>
      <c r="HZ59" s="330">
        <v>0.55000000000000004</v>
      </c>
      <c r="IA59" s="307"/>
      <c r="IB59" s="299"/>
      <c r="IC59" s="332">
        <v>12</v>
      </c>
      <c r="ID59" s="130">
        <v>3</v>
      </c>
      <c r="IE59" s="308"/>
      <c r="IF59" s="308"/>
      <c r="IG59" s="8">
        <f t="shared" si="84"/>
        <v>14.2</v>
      </c>
      <c r="IH59" s="8">
        <f t="shared" si="45"/>
        <v>3.55</v>
      </c>
      <c r="II59" s="8"/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>
        <v>0</v>
      </c>
      <c r="JB59" s="71">
        <v>0</v>
      </c>
      <c r="JC59" s="282"/>
      <c r="JD59" s="282"/>
      <c r="JE59" s="8">
        <f t="shared" si="46"/>
        <v>0</v>
      </c>
      <c r="JF59" s="8">
        <f t="shared" si="47"/>
        <v>0</v>
      </c>
      <c r="JG59" s="378">
        <v>0</v>
      </c>
      <c r="JH59" s="378">
        <v>0</v>
      </c>
      <c r="JI59" s="378">
        <v>0</v>
      </c>
      <c r="JJ59" s="378">
        <v>0</v>
      </c>
      <c r="JK59" s="330"/>
      <c r="JL59" s="330"/>
      <c r="JM59" s="91">
        <v>51.55</v>
      </c>
      <c r="JN59" s="330">
        <v>11</v>
      </c>
      <c r="JO59" s="91">
        <v>0</v>
      </c>
      <c r="JP59" s="330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2"/>
      <c r="JZ59" s="282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1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0">
        <v>0</v>
      </c>
      <c r="LK59" s="79">
        <v>3.4</v>
      </c>
      <c r="LL59" s="350">
        <v>0</v>
      </c>
      <c r="LM59" s="79">
        <v>3.8730000000000002</v>
      </c>
      <c r="LN59" s="334">
        <v>0</v>
      </c>
      <c r="LO59" s="75"/>
      <c r="LP59" s="344"/>
      <c r="LQ59" s="317"/>
      <c r="LR59" s="317"/>
      <c r="LS59" s="4">
        <f t="shared" si="105"/>
        <v>32.272999999999996</v>
      </c>
      <c r="LT59" s="4">
        <f t="shared" si="60"/>
        <v>0</v>
      </c>
      <c r="LU59" s="318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1">
        <v>25.75</v>
      </c>
      <c r="MD59" s="319"/>
      <c r="ME59" s="75">
        <v>25.75</v>
      </c>
      <c r="MF59" s="4"/>
      <c r="MG59" s="9"/>
      <c r="MH59" s="4"/>
      <c r="MI59" s="4">
        <f t="shared" si="63"/>
        <v>51.5</v>
      </c>
      <c r="MJ59" s="4">
        <f t="shared" si="64"/>
        <v>0</v>
      </c>
      <c r="MK59" s="335">
        <v>3.1248</v>
      </c>
      <c r="ML59" s="92"/>
      <c r="MM59" s="114">
        <v>1.8351999999999999</v>
      </c>
      <c r="MN59" s="336"/>
      <c r="MO59" s="4">
        <f t="shared" si="65"/>
        <v>4.96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37">
        <v>0</v>
      </c>
      <c r="NA59" s="4">
        <f t="shared" si="71"/>
        <v>0</v>
      </c>
      <c r="NB59" s="4">
        <f t="shared" si="72"/>
        <v>0</v>
      </c>
      <c r="NC59" s="296"/>
      <c r="ND59" s="296"/>
      <c r="NE59" s="296">
        <f t="shared" si="73"/>
        <v>0</v>
      </c>
      <c r="NF59" s="296">
        <f t="shared" si="74"/>
        <v>0</v>
      </c>
      <c r="NG59" s="296"/>
      <c r="NH59" s="296"/>
      <c r="NI59" s="296">
        <f t="shared" si="75"/>
        <v>0</v>
      </c>
      <c r="NJ59" s="296">
        <f t="shared" si="76"/>
        <v>0</v>
      </c>
      <c r="NK59" s="292"/>
      <c r="NL59" s="296"/>
      <c r="NM59" s="296">
        <f t="shared" si="77"/>
        <v>0</v>
      </c>
      <c r="NN59" s="296">
        <f t="shared" si="78"/>
        <v>0</v>
      </c>
      <c r="NO59" s="74">
        <v>2.64</v>
      </c>
      <c r="NP59" s="74"/>
      <c r="NQ59" s="74">
        <v>0</v>
      </c>
      <c r="NR59" s="74"/>
      <c r="NS59" s="74">
        <v>4.47</v>
      </c>
      <c r="NT59" s="74"/>
      <c r="NU59" s="343">
        <v>0.95</v>
      </c>
      <c r="NV59" s="343"/>
      <c r="NW59" s="343">
        <v>1.44</v>
      </c>
      <c r="NX59" s="343"/>
      <c r="NY59" s="4">
        <f t="shared" si="79"/>
        <v>8.5499999999999989</v>
      </c>
      <c r="NZ59" s="4">
        <f t="shared" si="100"/>
        <v>0</v>
      </c>
      <c r="OA59" s="74">
        <v>10</v>
      </c>
      <c r="OB59" s="74"/>
      <c r="OC59" s="349">
        <v>0.37</v>
      </c>
      <c r="OD59" s="74"/>
      <c r="OE59" s="349">
        <v>0.16</v>
      </c>
      <c r="OF59" s="74"/>
      <c r="OG59" s="74">
        <v>0.08</v>
      </c>
      <c r="OH59" s="74"/>
      <c r="OI59" s="4">
        <f t="shared" si="80"/>
        <v>10.61</v>
      </c>
      <c r="OJ59" s="4">
        <f t="shared" si="81"/>
        <v>0</v>
      </c>
      <c r="OK59" s="196">
        <v>2.4</v>
      </c>
      <c r="OL59" s="296"/>
      <c r="OM59" s="342">
        <v>0.68</v>
      </c>
      <c r="ON59" s="296"/>
      <c r="OO59" s="196"/>
      <c r="OP59" s="296"/>
      <c r="OQ59" s="296">
        <f t="shared" si="106"/>
        <v>3.08</v>
      </c>
      <c r="OR59" s="296">
        <f t="shared" si="83"/>
        <v>0</v>
      </c>
      <c r="OS59" s="296"/>
      <c r="OT59" s="296"/>
      <c r="OU59" s="296">
        <f t="shared" si="101"/>
        <v>0</v>
      </c>
      <c r="OV59" s="296">
        <f t="shared" si="102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22"/>
      <c r="R60" s="78"/>
      <c r="S60" s="321"/>
      <c r="T60" s="321"/>
      <c r="U60" s="78"/>
      <c r="V60" s="78"/>
      <c r="W60" s="78">
        <f t="shared" si="15"/>
        <v>20.62</v>
      </c>
      <c r="X60" s="78">
        <f t="shared" si="16"/>
        <v>20.62</v>
      </c>
      <c r="Y60" s="78">
        <v>5</v>
      </c>
      <c r="Z60" s="78">
        <v>2.2222222222222223</v>
      </c>
      <c r="AA60" s="75"/>
      <c r="AB60" s="71"/>
      <c r="AC60" s="8">
        <f t="shared" si="17"/>
        <v>5</v>
      </c>
      <c r="AD60" s="8">
        <f t="shared" si="18"/>
        <v>2.2222222222222223</v>
      </c>
      <c r="AE60" s="71"/>
      <c r="AF60" s="71"/>
      <c r="AG60" s="71"/>
      <c r="AH60" s="71"/>
      <c r="AI60" s="122"/>
      <c r="AJ60" s="122"/>
      <c r="AK60" s="351"/>
      <c r="AL60" s="352"/>
      <c r="AM60" s="288"/>
      <c r="AN60" s="288"/>
      <c r="AO60" s="289"/>
      <c r="AP60" s="289"/>
      <c r="AQ60" s="289"/>
      <c r="AR60" s="289"/>
      <c r="AS60" s="289"/>
      <c r="AT60" s="289"/>
      <c r="AU60" s="4">
        <f t="shared" si="89"/>
        <v>0</v>
      </c>
      <c r="AV60" s="4">
        <f t="shared" si="90"/>
        <v>0</v>
      </c>
      <c r="AW60" s="78"/>
      <c r="AX60" s="78"/>
      <c r="AY60" s="310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0"/>
      <c r="BH60" s="291"/>
      <c r="BI60" s="290"/>
      <c r="BJ60" s="291"/>
      <c r="BK60" s="292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0"/>
      <c r="CI60" s="91"/>
      <c r="CJ60" s="320"/>
      <c r="CK60" s="294"/>
      <c r="CL60" s="294"/>
      <c r="CM60" s="321"/>
      <c r="CN60" s="322"/>
      <c r="CO60" s="8">
        <f t="shared" si="22"/>
        <v>0</v>
      </c>
      <c r="CP60" s="8">
        <f t="shared" si="23"/>
        <v>0</v>
      </c>
      <c r="CQ60" s="377">
        <v>97.628865979381459</v>
      </c>
      <c r="CR60" s="338"/>
      <c r="CS60" s="338"/>
      <c r="CT60" s="348"/>
      <c r="CU60" s="339">
        <v>18.556701030927837</v>
      </c>
      <c r="CV60" s="196"/>
      <c r="CW60" s="340">
        <v>63.814432989690722</v>
      </c>
      <c r="CX60" s="295"/>
      <c r="CY60" s="295"/>
      <c r="CZ60" s="295"/>
      <c r="DA60" s="7">
        <f t="shared" si="103"/>
        <v>180.00000000000003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3">
        <v>42.37</v>
      </c>
      <c r="DL60" s="323">
        <v>14.12</v>
      </c>
      <c r="DM60" s="321">
        <f t="shared" si="28"/>
        <v>42.37</v>
      </c>
      <c r="DN60" s="321">
        <f t="shared" si="29"/>
        <v>14.12</v>
      </c>
      <c r="DO60" s="323">
        <v>41.1</v>
      </c>
      <c r="DP60" s="323">
        <v>13.7</v>
      </c>
      <c r="DQ60" s="324">
        <v>0</v>
      </c>
      <c r="DR60" s="324">
        <v>0</v>
      </c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5">
        <v>32.99</v>
      </c>
      <c r="EH60" s="326">
        <v>8.2475000000000005</v>
      </c>
      <c r="EI60" s="94">
        <v>78.08</v>
      </c>
      <c r="EJ60" s="94">
        <v>19.52</v>
      </c>
      <c r="EK60" s="321">
        <v>27.07</v>
      </c>
      <c r="EL60" s="327">
        <v>6.7675000000000001</v>
      </c>
      <c r="EM60" s="328"/>
      <c r="EN60" s="328"/>
      <c r="EO60" s="328"/>
      <c r="EP60" s="328"/>
      <c r="EQ60" s="8">
        <f t="shared" si="31"/>
        <v>138.13999999999999</v>
      </c>
      <c r="ER60" s="8">
        <f t="shared" si="104"/>
        <v>34.534999999999997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3">
        <v>29</v>
      </c>
      <c r="FB60" s="329"/>
      <c r="FC60" s="114">
        <v>0</v>
      </c>
      <c r="FD60" s="322"/>
      <c r="FE60" s="8"/>
      <c r="FF60" s="8"/>
      <c r="FG60" s="300"/>
      <c r="FH60" s="301"/>
      <c r="FI60" s="8"/>
      <c r="FJ60" s="8"/>
      <c r="FK60" s="8"/>
      <c r="FL60" s="8"/>
      <c r="FM60" s="322"/>
      <c r="FN60" s="322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292">
        <v>6</v>
      </c>
      <c r="GL60" s="292">
        <v>0</v>
      </c>
      <c r="GM60" s="304"/>
      <c r="GN60" s="305"/>
      <c r="GO60" s="294">
        <v>3</v>
      </c>
      <c r="GP60" s="306">
        <v>0</v>
      </c>
      <c r="GQ60" s="306"/>
      <c r="GR60" s="306"/>
      <c r="GS60" s="305"/>
      <c r="GT60" s="305"/>
      <c r="GU60" s="305">
        <v>3</v>
      </c>
      <c r="GV60" s="305">
        <v>0</v>
      </c>
      <c r="GW60" s="305">
        <v>2</v>
      </c>
      <c r="GX60" s="305">
        <v>0</v>
      </c>
      <c r="GY60" s="305">
        <v>0</v>
      </c>
      <c r="GZ60" s="305">
        <v>0</v>
      </c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379">
        <v>280</v>
      </c>
      <c r="HR60" s="282"/>
      <c r="HS60" s="91"/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2.2000000000000002</v>
      </c>
      <c r="HZ60" s="330">
        <v>0.55000000000000004</v>
      </c>
      <c r="IA60" s="307"/>
      <c r="IB60" s="299"/>
      <c r="IC60" s="332">
        <v>12</v>
      </c>
      <c r="ID60" s="130">
        <v>3</v>
      </c>
      <c r="IE60" s="308"/>
      <c r="IF60" s="308"/>
      <c r="IG60" s="8">
        <f t="shared" si="84"/>
        <v>14.2</v>
      </c>
      <c r="IH60" s="8">
        <f t="shared" si="45"/>
        <v>3.55</v>
      </c>
      <c r="II60" s="8"/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>
        <v>0</v>
      </c>
      <c r="JB60" s="71">
        <v>0</v>
      </c>
      <c r="JC60" s="282"/>
      <c r="JD60" s="282"/>
      <c r="JE60" s="8">
        <f t="shared" si="46"/>
        <v>0</v>
      </c>
      <c r="JF60" s="8">
        <f t="shared" si="47"/>
        <v>0</v>
      </c>
      <c r="JG60" s="378">
        <v>0</v>
      </c>
      <c r="JH60" s="378">
        <v>0</v>
      </c>
      <c r="JI60" s="378">
        <v>0</v>
      </c>
      <c r="JJ60" s="378">
        <v>0</v>
      </c>
      <c r="JK60" s="330"/>
      <c r="JL60" s="330"/>
      <c r="JM60" s="91">
        <v>51.55</v>
      </c>
      <c r="JN60" s="330">
        <v>11</v>
      </c>
      <c r="JO60" s="91">
        <v>0</v>
      </c>
      <c r="JP60" s="330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2"/>
      <c r="JZ60" s="282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1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0">
        <v>0</v>
      </c>
      <c r="LK60" s="79">
        <v>3.4</v>
      </c>
      <c r="LL60" s="350">
        <v>0</v>
      </c>
      <c r="LM60" s="79">
        <v>3.8730000000000002</v>
      </c>
      <c r="LN60" s="334">
        <v>0</v>
      </c>
      <c r="LO60" s="75"/>
      <c r="LP60" s="344"/>
      <c r="LQ60" s="317"/>
      <c r="LR60" s="317"/>
      <c r="LS60" s="4">
        <f t="shared" si="105"/>
        <v>32.272999999999996</v>
      </c>
      <c r="LT60" s="4">
        <f t="shared" si="60"/>
        <v>0</v>
      </c>
      <c r="LU60" s="318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1">
        <v>25.75</v>
      </c>
      <c r="MD60" s="319"/>
      <c r="ME60" s="75">
        <v>25.75</v>
      </c>
      <c r="MF60" s="4"/>
      <c r="MG60" s="9"/>
      <c r="MH60" s="4"/>
      <c r="MI60" s="4">
        <f t="shared" si="63"/>
        <v>51.5</v>
      </c>
      <c r="MJ60" s="4">
        <f t="shared" si="64"/>
        <v>0</v>
      </c>
      <c r="MK60" s="335">
        <v>3.0933000000000002</v>
      </c>
      <c r="ML60" s="92"/>
      <c r="MM60" s="114">
        <v>1.8167</v>
      </c>
      <c r="MN60" s="336"/>
      <c r="MO60" s="4">
        <f t="shared" si="65"/>
        <v>4.91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37">
        <v>0</v>
      </c>
      <c r="NA60" s="4">
        <f t="shared" si="71"/>
        <v>0</v>
      </c>
      <c r="NB60" s="4">
        <f t="shared" si="72"/>
        <v>0</v>
      </c>
      <c r="NC60" s="296"/>
      <c r="ND60" s="296"/>
      <c r="NE60" s="296">
        <f t="shared" si="73"/>
        <v>0</v>
      </c>
      <c r="NF60" s="296">
        <f t="shared" si="74"/>
        <v>0</v>
      </c>
      <c r="NG60" s="296"/>
      <c r="NH60" s="296"/>
      <c r="NI60" s="296">
        <f t="shared" si="75"/>
        <v>0</v>
      </c>
      <c r="NJ60" s="296">
        <f t="shared" si="76"/>
        <v>0</v>
      </c>
      <c r="NK60" s="292"/>
      <c r="NL60" s="296"/>
      <c r="NM60" s="296">
        <f t="shared" si="77"/>
        <v>0</v>
      </c>
      <c r="NN60" s="296">
        <f t="shared" si="78"/>
        <v>0</v>
      </c>
      <c r="NO60" s="74">
        <v>2.4500000000000002</v>
      </c>
      <c r="NP60" s="74"/>
      <c r="NQ60" s="74">
        <v>0</v>
      </c>
      <c r="NR60" s="74"/>
      <c r="NS60" s="74">
        <v>4.1500000000000004</v>
      </c>
      <c r="NT60" s="74"/>
      <c r="NU60" s="343">
        <v>0.89</v>
      </c>
      <c r="NV60" s="343"/>
      <c r="NW60" s="343">
        <v>1.33</v>
      </c>
      <c r="NX60" s="343"/>
      <c r="NY60" s="4">
        <f t="shared" si="79"/>
        <v>7.9300000000000006</v>
      </c>
      <c r="NZ60" s="4">
        <f t="shared" si="100"/>
        <v>0</v>
      </c>
      <c r="OA60" s="74">
        <v>10</v>
      </c>
      <c r="OB60" s="74"/>
      <c r="OC60" s="349">
        <v>0.27</v>
      </c>
      <c r="OD60" s="74"/>
      <c r="OE60" s="349">
        <v>0.11</v>
      </c>
      <c r="OF60" s="74"/>
      <c r="OG60" s="74">
        <v>0.05</v>
      </c>
      <c r="OH60" s="74"/>
      <c r="OI60" s="4">
        <f t="shared" si="80"/>
        <v>10.43</v>
      </c>
      <c r="OJ60" s="4">
        <f t="shared" si="81"/>
        <v>0</v>
      </c>
      <c r="OK60" s="196">
        <v>3.57</v>
      </c>
      <c r="OL60" s="296"/>
      <c r="OM60" s="342">
        <v>1</v>
      </c>
      <c r="ON60" s="296"/>
      <c r="OO60" s="196"/>
      <c r="OP60" s="296"/>
      <c r="OQ60" s="296">
        <f t="shared" si="106"/>
        <v>4.57</v>
      </c>
      <c r="OR60" s="296">
        <f t="shared" si="83"/>
        <v>0</v>
      </c>
      <c r="OS60" s="296"/>
      <c r="OT60" s="296"/>
      <c r="OU60" s="296">
        <f t="shared" si="101"/>
        <v>0</v>
      </c>
      <c r="OV60" s="296">
        <f t="shared" si="102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22"/>
      <c r="R61" s="78"/>
      <c r="S61" s="321"/>
      <c r="T61" s="321"/>
      <c r="U61" s="78"/>
      <c r="V61" s="78"/>
      <c r="W61" s="78">
        <f t="shared" si="15"/>
        <v>20.62</v>
      </c>
      <c r="X61" s="78">
        <f t="shared" si="16"/>
        <v>20.62</v>
      </c>
      <c r="Y61" s="78">
        <v>5</v>
      </c>
      <c r="Z61" s="78">
        <v>2.2222222222222223</v>
      </c>
      <c r="AA61" s="75"/>
      <c r="AB61" s="71"/>
      <c r="AC61" s="8">
        <f t="shared" si="17"/>
        <v>5</v>
      </c>
      <c r="AD61" s="8">
        <f t="shared" si="18"/>
        <v>2.2222222222222223</v>
      </c>
      <c r="AE61" s="71"/>
      <c r="AF61" s="71"/>
      <c r="AG61" s="71"/>
      <c r="AH61" s="71"/>
      <c r="AI61" s="122"/>
      <c r="AJ61" s="122"/>
      <c r="AK61" s="351"/>
      <c r="AL61" s="352"/>
      <c r="AM61" s="288"/>
      <c r="AN61" s="288"/>
      <c r="AO61" s="289"/>
      <c r="AP61" s="289"/>
      <c r="AQ61" s="289"/>
      <c r="AR61" s="289"/>
      <c r="AS61" s="289"/>
      <c r="AT61" s="289"/>
      <c r="AU61" s="4">
        <f t="shared" si="89"/>
        <v>0</v>
      </c>
      <c r="AV61" s="4">
        <f t="shared" si="90"/>
        <v>0</v>
      </c>
      <c r="AW61" s="78"/>
      <c r="AX61" s="78"/>
      <c r="AY61" s="310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0"/>
      <c r="BH61" s="291"/>
      <c r="BI61" s="290"/>
      <c r="BJ61" s="291"/>
      <c r="BK61" s="292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0"/>
      <c r="CI61" s="91"/>
      <c r="CJ61" s="320"/>
      <c r="CK61" s="294"/>
      <c r="CL61" s="294"/>
      <c r="CM61" s="321"/>
      <c r="CN61" s="322"/>
      <c r="CO61" s="8">
        <f t="shared" si="22"/>
        <v>0</v>
      </c>
      <c r="CP61" s="8">
        <f t="shared" si="23"/>
        <v>0</v>
      </c>
      <c r="CQ61" s="377">
        <v>97.628865979381459</v>
      </c>
      <c r="CR61" s="338"/>
      <c r="CS61" s="338"/>
      <c r="CT61" s="348"/>
      <c r="CU61" s="339">
        <v>18.556701030927837</v>
      </c>
      <c r="CV61" s="196"/>
      <c r="CW61" s="340">
        <v>63.814432989690722</v>
      </c>
      <c r="CX61" s="295"/>
      <c r="CY61" s="295"/>
      <c r="CZ61" s="295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3">
        <v>42.37</v>
      </c>
      <c r="DL61" s="323">
        <v>14.12</v>
      </c>
      <c r="DM61" s="321">
        <f t="shared" si="28"/>
        <v>42.37</v>
      </c>
      <c r="DN61" s="321">
        <f t="shared" si="29"/>
        <v>14.12</v>
      </c>
      <c r="DO61" s="323">
        <v>41.1</v>
      </c>
      <c r="DP61" s="323">
        <v>13.7</v>
      </c>
      <c r="DQ61" s="324">
        <v>0</v>
      </c>
      <c r="DR61" s="324">
        <v>0</v>
      </c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5">
        <v>32.99</v>
      </c>
      <c r="EH61" s="326">
        <v>8.2475000000000005</v>
      </c>
      <c r="EI61" s="94">
        <v>78.08</v>
      </c>
      <c r="EJ61" s="94">
        <v>19.52</v>
      </c>
      <c r="EK61" s="321">
        <v>27.07</v>
      </c>
      <c r="EL61" s="327">
        <v>6.7675000000000001</v>
      </c>
      <c r="EM61" s="328"/>
      <c r="EN61" s="328"/>
      <c r="EO61" s="328"/>
      <c r="EP61" s="328"/>
      <c r="EQ61" s="8">
        <f t="shared" si="31"/>
        <v>138.13999999999999</v>
      </c>
      <c r="ER61" s="8">
        <f t="shared" si="104"/>
        <v>34.534999999999997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3">
        <v>29</v>
      </c>
      <c r="FB61" s="329"/>
      <c r="FC61" s="114">
        <v>0</v>
      </c>
      <c r="FD61" s="322"/>
      <c r="FE61" s="8"/>
      <c r="FF61" s="8"/>
      <c r="FG61" s="300"/>
      <c r="FH61" s="301"/>
      <c r="FI61" s="8"/>
      <c r="FJ61" s="8"/>
      <c r="FK61" s="8"/>
      <c r="FL61" s="8"/>
      <c r="FM61" s="322"/>
      <c r="FN61" s="322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292">
        <v>6</v>
      </c>
      <c r="GL61" s="292">
        <v>0</v>
      </c>
      <c r="GM61" s="304"/>
      <c r="GN61" s="305"/>
      <c r="GO61" s="294">
        <v>3</v>
      </c>
      <c r="GP61" s="306">
        <v>0</v>
      </c>
      <c r="GQ61" s="306"/>
      <c r="GR61" s="306"/>
      <c r="GS61" s="305"/>
      <c r="GT61" s="305"/>
      <c r="GU61" s="305">
        <v>3</v>
      </c>
      <c r="GV61" s="305">
        <v>0</v>
      </c>
      <c r="GW61" s="305">
        <v>2</v>
      </c>
      <c r="GX61" s="305">
        <v>0</v>
      </c>
      <c r="GY61" s="305">
        <v>0</v>
      </c>
      <c r="GZ61" s="305">
        <v>0</v>
      </c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379">
        <v>280</v>
      </c>
      <c r="HR61" s="282"/>
      <c r="HS61" s="91"/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2.2000000000000002</v>
      </c>
      <c r="HZ61" s="330">
        <v>0.55000000000000004</v>
      </c>
      <c r="IA61" s="307"/>
      <c r="IB61" s="299"/>
      <c r="IC61" s="332">
        <v>12</v>
      </c>
      <c r="ID61" s="130">
        <v>3</v>
      </c>
      <c r="IE61" s="308"/>
      <c r="IF61" s="308"/>
      <c r="IG61" s="8">
        <f t="shared" si="84"/>
        <v>14.2</v>
      </c>
      <c r="IH61" s="8">
        <f t="shared" si="45"/>
        <v>3.55</v>
      </c>
      <c r="II61" s="8"/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>
        <v>0</v>
      </c>
      <c r="JB61" s="71">
        <v>0</v>
      </c>
      <c r="JC61" s="282"/>
      <c r="JD61" s="282"/>
      <c r="JE61" s="8">
        <f t="shared" si="46"/>
        <v>0</v>
      </c>
      <c r="JF61" s="8">
        <f t="shared" si="47"/>
        <v>0</v>
      </c>
      <c r="JG61" s="378">
        <v>0</v>
      </c>
      <c r="JH61" s="378">
        <v>0</v>
      </c>
      <c r="JI61" s="378">
        <v>0</v>
      </c>
      <c r="JJ61" s="378">
        <v>0</v>
      </c>
      <c r="JK61" s="330"/>
      <c r="JL61" s="330"/>
      <c r="JM61" s="91">
        <v>51.55</v>
      </c>
      <c r="JN61" s="330">
        <v>11</v>
      </c>
      <c r="JO61" s="91">
        <v>0</v>
      </c>
      <c r="JP61" s="330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2"/>
      <c r="JZ61" s="282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1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0">
        <v>0</v>
      </c>
      <c r="LK61" s="79">
        <v>3.4</v>
      </c>
      <c r="LL61" s="350">
        <v>0</v>
      </c>
      <c r="LM61" s="79">
        <v>3.8730000000000002</v>
      </c>
      <c r="LN61" s="334">
        <v>0</v>
      </c>
      <c r="LO61" s="75"/>
      <c r="LP61" s="344"/>
      <c r="LQ61" s="317"/>
      <c r="LR61" s="317"/>
      <c r="LS61" s="4">
        <f t="shared" si="105"/>
        <v>32.272999999999996</v>
      </c>
      <c r="LT61" s="4">
        <f t="shared" si="60"/>
        <v>0</v>
      </c>
      <c r="LU61" s="318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1">
        <v>25.75</v>
      </c>
      <c r="MD61" s="319"/>
      <c r="ME61" s="75">
        <v>25.75</v>
      </c>
      <c r="MF61" s="4"/>
      <c r="MG61" s="9"/>
      <c r="MH61" s="4"/>
      <c r="MI61" s="4">
        <f t="shared" si="63"/>
        <v>51.5</v>
      </c>
      <c r="MJ61" s="4">
        <f t="shared" si="64"/>
        <v>0</v>
      </c>
      <c r="MK61" s="335">
        <v>3.0554999999999999</v>
      </c>
      <c r="ML61" s="92"/>
      <c r="MM61" s="114">
        <v>1.7944999999999998</v>
      </c>
      <c r="MN61" s="336"/>
      <c r="MO61" s="4">
        <f t="shared" si="65"/>
        <v>4.8499999999999996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37">
        <v>0</v>
      </c>
      <c r="NA61" s="4">
        <f t="shared" si="71"/>
        <v>0</v>
      </c>
      <c r="NB61" s="4">
        <f t="shared" si="72"/>
        <v>0</v>
      </c>
      <c r="NC61" s="296"/>
      <c r="ND61" s="296"/>
      <c r="NE61" s="296">
        <f t="shared" si="73"/>
        <v>0</v>
      </c>
      <c r="NF61" s="296">
        <f t="shared" si="74"/>
        <v>0</v>
      </c>
      <c r="NG61" s="296"/>
      <c r="NH61" s="296"/>
      <c r="NI61" s="296">
        <f t="shared" si="75"/>
        <v>0</v>
      </c>
      <c r="NJ61" s="296">
        <f t="shared" si="76"/>
        <v>0</v>
      </c>
      <c r="NK61" s="292"/>
      <c r="NL61" s="296"/>
      <c r="NM61" s="296">
        <f t="shared" si="77"/>
        <v>0</v>
      </c>
      <c r="NN61" s="296">
        <f t="shared" si="78"/>
        <v>0</v>
      </c>
      <c r="NO61" s="74">
        <v>2.25</v>
      </c>
      <c r="NP61" s="74"/>
      <c r="NQ61" s="74">
        <v>0</v>
      </c>
      <c r="NR61" s="74"/>
      <c r="NS61" s="74">
        <v>3.81</v>
      </c>
      <c r="NT61" s="74"/>
      <c r="NU61" s="343">
        <v>0.81</v>
      </c>
      <c r="NV61" s="343"/>
      <c r="NW61" s="343">
        <v>1.23</v>
      </c>
      <c r="NX61" s="343"/>
      <c r="NY61" s="4">
        <f t="shared" si="79"/>
        <v>7.2900000000000009</v>
      </c>
      <c r="NZ61" s="4">
        <f t="shared" si="100"/>
        <v>0</v>
      </c>
      <c r="OA61" s="74">
        <v>9</v>
      </c>
      <c r="OB61" s="74"/>
      <c r="OC61" s="349">
        <v>0</v>
      </c>
      <c r="OD61" s="74"/>
      <c r="OE61" s="349">
        <v>0</v>
      </c>
      <c r="OF61" s="74"/>
      <c r="OG61" s="74">
        <v>0</v>
      </c>
      <c r="OH61" s="74"/>
      <c r="OI61" s="4">
        <f t="shared" si="80"/>
        <v>9</v>
      </c>
      <c r="OJ61" s="4">
        <f t="shared" si="81"/>
        <v>0</v>
      </c>
      <c r="OK61" s="196">
        <v>2.83</v>
      </c>
      <c r="OL61" s="296"/>
      <c r="OM61" s="342">
        <v>0.8</v>
      </c>
      <c r="ON61" s="296"/>
      <c r="OO61" s="196"/>
      <c r="OP61" s="296"/>
      <c r="OQ61" s="296">
        <f t="shared" si="106"/>
        <v>3.63</v>
      </c>
      <c r="OR61" s="296">
        <f t="shared" si="83"/>
        <v>0</v>
      </c>
      <c r="OS61" s="296"/>
      <c r="OT61" s="296"/>
      <c r="OU61" s="296">
        <f t="shared" si="101"/>
        <v>0</v>
      </c>
      <c r="OV61" s="296">
        <f t="shared" si="102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22"/>
      <c r="R62" s="78"/>
      <c r="S62" s="321"/>
      <c r="T62" s="321"/>
      <c r="U62" s="78"/>
      <c r="V62" s="78"/>
      <c r="W62" s="78">
        <f t="shared" si="15"/>
        <v>20.62</v>
      </c>
      <c r="X62" s="78">
        <f t="shared" si="16"/>
        <v>20.62</v>
      </c>
      <c r="Y62" s="78">
        <v>5</v>
      </c>
      <c r="Z62" s="78">
        <v>2.2222222222222223</v>
      </c>
      <c r="AA62" s="75"/>
      <c r="AB62" s="71"/>
      <c r="AC62" s="8">
        <f t="shared" si="17"/>
        <v>5</v>
      </c>
      <c r="AD62" s="8">
        <f t="shared" si="18"/>
        <v>2.2222222222222223</v>
      </c>
      <c r="AE62" s="71"/>
      <c r="AF62" s="71"/>
      <c r="AG62" s="71"/>
      <c r="AH62" s="71"/>
      <c r="AI62" s="122"/>
      <c r="AJ62" s="122"/>
      <c r="AK62" s="351"/>
      <c r="AL62" s="352"/>
      <c r="AM62" s="288"/>
      <c r="AN62" s="288"/>
      <c r="AO62" s="289"/>
      <c r="AP62" s="289"/>
      <c r="AQ62" s="289"/>
      <c r="AR62" s="289"/>
      <c r="AS62" s="289"/>
      <c r="AT62" s="289"/>
      <c r="AU62" s="4">
        <f t="shared" si="89"/>
        <v>0</v>
      </c>
      <c r="AV62" s="4">
        <f t="shared" si="90"/>
        <v>0</v>
      </c>
      <c r="AW62" s="78"/>
      <c r="AX62" s="78"/>
      <c r="AY62" s="310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0"/>
      <c r="BH62" s="291"/>
      <c r="BI62" s="290"/>
      <c r="BJ62" s="291"/>
      <c r="BK62" s="292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0"/>
      <c r="CI62" s="91"/>
      <c r="CJ62" s="320"/>
      <c r="CK62" s="294"/>
      <c r="CL62" s="294"/>
      <c r="CM62" s="321"/>
      <c r="CN62" s="322"/>
      <c r="CO62" s="8">
        <f t="shared" si="22"/>
        <v>0</v>
      </c>
      <c r="CP62" s="8">
        <f t="shared" si="23"/>
        <v>0</v>
      </c>
      <c r="CQ62" s="377">
        <v>97.628865979381459</v>
      </c>
      <c r="CR62" s="338"/>
      <c r="CS62" s="338"/>
      <c r="CT62" s="348"/>
      <c r="CU62" s="339">
        <v>18.556701030927837</v>
      </c>
      <c r="CV62" s="196"/>
      <c r="CW62" s="340">
        <v>63.814432989690722</v>
      </c>
      <c r="CX62" s="295"/>
      <c r="CY62" s="295"/>
      <c r="CZ62" s="295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3">
        <v>42.37</v>
      </c>
      <c r="DL62" s="323">
        <v>14.12</v>
      </c>
      <c r="DM62" s="321">
        <f t="shared" si="28"/>
        <v>42.37</v>
      </c>
      <c r="DN62" s="321">
        <f t="shared" si="29"/>
        <v>14.12</v>
      </c>
      <c r="DO62" s="323">
        <v>41.1</v>
      </c>
      <c r="DP62" s="323">
        <v>13.7</v>
      </c>
      <c r="DQ62" s="324">
        <v>0</v>
      </c>
      <c r="DR62" s="324">
        <v>0</v>
      </c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5">
        <v>32.99</v>
      </c>
      <c r="EH62" s="326">
        <v>8.2475000000000005</v>
      </c>
      <c r="EI62" s="94">
        <v>78.08</v>
      </c>
      <c r="EJ62" s="94">
        <v>19.52</v>
      </c>
      <c r="EK62" s="321">
        <v>27.07</v>
      </c>
      <c r="EL62" s="327">
        <v>6.7675000000000001</v>
      </c>
      <c r="EM62" s="328"/>
      <c r="EN62" s="328"/>
      <c r="EO62" s="328"/>
      <c r="EP62" s="328"/>
      <c r="EQ62" s="8">
        <f t="shared" si="31"/>
        <v>138.13999999999999</v>
      </c>
      <c r="ER62" s="8">
        <f t="shared" si="104"/>
        <v>34.534999999999997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3">
        <v>29</v>
      </c>
      <c r="FB62" s="329"/>
      <c r="FC62" s="114">
        <v>0</v>
      </c>
      <c r="FD62" s="322"/>
      <c r="FE62" s="8"/>
      <c r="FF62" s="8"/>
      <c r="FG62" s="300"/>
      <c r="FH62" s="301"/>
      <c r="FI62" s="8"/>
      <c r="FJ62" s="8"/>
      <c r="FK62" s="8"/>
      <c r="FL62" s="8"/>
      <c r="FM62" s="322"/>
      <c r="FN62" s="322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292">
        <v>6</v>
      </c>
      <c r="GL62" s="292">
        <v>0</v>
      </c>
      <c r="GM62" s="304"/>
      <c r="GN62" s="305"/>
      <c r="GO62" s="294">
        <v>3</v>
      </c>
      <c r="GP62" s="306">
        <v>0</v>
      </c>
      <c r="GQ62" s="306"/>
      <c r="GR62" s="306"/>
      <c r="GS62" s="305"/>
      <c r="GT62" s="305"/>
      <c r="GU62" s="305">
        <v>3</v>
      </c>
      <c r="GV62" s="305">
        <v>0</v>
      </c>
      <c r="GW62" s="305">
        <v>2</v>
      </c>
      <c r="GX62" s="305">
        <v>0</v>
      </c>
      <c r="GY62" s="305">
        <v>0</v>
      </c>
      <c r="GZ62" s="305">
        <v>0</v>
      </c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379">
        <v>280</v>
      </c>
      <c r="HR62" s="282"/>
      <c r="HS62" s="91"/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2.2000000000000002</v>
      </c>
      <c r="HZ62" s="330">
        <v>0.55000000000000004</v>
      </c>
      <c r="IA62" s="307"/>
      <c r="IB62" s="299"/>
      <c r="IC62" s="332">
        <v>12</v>
      </c>
      <c r="ID62" s="130">
        <v>3</v>
      </c>
      <c r="IE62" s="308"/>
      <c r="IF62" s="308"/>
      <c r="IG62" s="8">
        <f t="shared" si="84"/>
        <v>14.2</v>
      </c>
      <c r="IH62" s="8">
        <f t="shared" si="45"/>
        <v>3.55</v>
      </c>
      <c r="II62" s="8"/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>
        <v>0</v>
      </c>
      <c r="JB62" s="71">
        <v>0</v>
      </c>
      <c r="JC62" s="282"/>
      <c r="JD62" s="282"/>
      <c r="JE62" s="8">
        <f t="shared" si="46"/>
        <v>0</v>
      </c>
      <c r="JF62" s="8">
        <f t="shared" si="47"/>
        <v>0</v>
      </c>
      <c r="JG62" s="378">
        <v>0</v>
      </c>
      <c r="JH62" s="378">
        <v>0</v>
      </c>
      <c r="JI62" s="378">
        <v>0</v>
      </c>
      <c r="JJ62" s="378">
        <v>0</v>
      </c>
      <c r="JK62" s="330"/>
      <c r="JL62" s="330"/>
      <c r="JM62" s="91">
        <v>51.55</v>
      </c>
      <c r="JN62" s="330">
        <v>11</v>
      </c>
      <c r="JO62" s="91">
        <v>0</v>
      </c>
      <c r="JP62" s="330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2"/>
      <c r="JZ62" s="282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1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0">
        <v>0</v>
      </c>
      <c r="LK62" s="79">
        <v>3.4</v>
      </c>
      <c r="LL62" s="350">
        <v>0</v>
      </c>
      <c r="LM62" s="79">
        <v>3.8730000000000002</v>
      </c>
      <c r="LN62" s="334">
        <v>0</v>
      </c>
      <c r="LO62" s="75"/>
      <c r="LP62" s="344"/>
      <c r="LQ62" s="317"/>
      <c r="LR62" s="317"/>
      <c r="LS62" s="4">
        <f t="shared" si="105"/>
        <v>32.272999999999996</v>
      </c>
      <c r="LT62" s="4">
        <f t="shared" si="60"/>
        <v>0</v>
      </c>
      <c r="LU62" s="318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1">
        <v>25.75</v>
      </c>
      <c r="MD62" s="319"/>
      <c r="ME62" s="75">
        <v>25.75</v>
      </c>
      <c r="MF62" s="4"/>
      <c r="MG62" s="9"/>
      <c r="MH62" s="4"/>
      <c r="MI62" s="4">
        <f t="shared" si="63"/>
        <v>51.5</v>
      </c>
      <c r="MJ62" s="4">
        <f t="shared" si="64"/>
        <v>0</v>
      </c>
      <c r="MK62" s="335">
        <v>2.9925000000000002</v>
      </c>
      <c r="ML62" s="92"/>
      <c r="MM62" s="114">
        <v>1.7574999999999998</v>
      </c>
      <c r="MN62" s="336"/>
      <c r="MO62" s="4">
        <f t="shared" si="65"/>
        <v>4.75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37">
        <v>0</v>
      </c>
      <c r="NA62" s="4">
        <f t="shared" si="71"/>
        <v>0</v>
      </c>
      <c r="NB62" s="4">
        <f t="shared" si="72"/>
        <v>0</v>
      </c>
      <c r="NC62" s="296"/>
      <c r="ND62" s="296"/>
      <c r="NE62" s="296">
        <f t="shared" si="73"/>
        <v>0</v>
      </c>
      <c r="NF62" s="296">
        <f t="shared" si="74"/>
        <v>0</v>
      </c>
      <c r="NG62" s="296"/>
      <c r="NH62" s="296"/>
      <c r="NI62" s="296">
        <f t="shared" si="75"/>
        <v>0</v>
      </c>
      <c r="NJ62" s="296">
        <f t="shared" si="76"/>
        <v>0</v>
      </c>
      <c r="NK62" s="292"/>
      <c r="NL62" s="296"/>
      <c r="NM62" s="296">
        <f t="shared" si="77"/>
        <v>0</v>
      </c>
      <c r="NN62" s="296">
        <f t="shared" si="78"/>
        <v>0</v>
      </c>
      <c r="NO62" s="74">
        <v>1.89</v>
      </c>
      <c r="NP62" s="74"/>
      <c r="NQ62" s="74">
        <v>0</v>
      </c>
      <c r="NR62" s="74"/>
      <c r="NS62" s="74">
        <v>3.2</v>
      </c>
      <c r="NT62" s="74"/>
      <c r="NU62" s="343">
        <v>0.68</v>
      </c>
      <c r="NV62" s="343"/>
      <c r="NW62" s="343">
        <v>1.03</v>
      </c>
      <c r="NX62" s="343"/>
      <c r="NY62" s="4">
        <f t="shared" si="79"/>
        <v>6.12</v>
      </c>
      <c r="NZ62" s="4">
        <f t="shared" si="100"/>
        <v>0</v>
      </c>
      <c r="OA62" s="74">
        <v>9.1999999999999993</v>
      </c>
      <c r="OB62" s="74"/>
      <c r="OC62" s="349">
        <v>0.05</v>
      </c>
      <c r="OD62" s="74"/>
      <c r="OE62" s="349">
        <v>0.02</v>
      </c>
      <c r="OF62" s="74"/>
      <c r="OG62" s="74">
        <v>0.01</v>
      </c>
      <c r="OH62" s="74"/>
      <c r="OI62" s="4">
        <f t="shared" si="80"/>
        <v>9.2799999999999994</v>
      </c>
      <c r="OJ62" s="4">
        <f t="shared" si="81"/>
        <v>0</v>
      </c>
      <c r="OK62" s="196">
        <v>2.81</v>
      </c>
      <c r="OL62" s="296"/>
      <c r="OM62" s="342">
        <v>0.79</v>
      </c>
      <c r="ON62" s="296"/>
      <c r="OO62" s="196"/>
      <c r="OP62" s="296"/>
      <c r="OQ62" s="296">
        <f t="shared" si="106"/>
        <v>3.6</v>
      </c>
      <c r="OR62" s="296">
        <f t="shared" si="83"/>
        <v>0</v>
      </c>
      <c r="OS62" s="296"/>
      <c r="OT62" s="296"/>
      <c r="OU62" s="296">
        <f t="shared" si="101"/>
        <v>0</v>
      </c>
      <c r="OV62" s="296">
        <f t="shared" si="102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22"/>
      <c r="R63" s="78"/>
      <c r="S63" s="321"/>
      <c r="T63" s="321"/>
      <c r="U63" s="78"/>
      <c r="V63" s="78"/>
      <c r="W63" s="78">
        <f t="shared" si="15"/>
        <v>20.62</v>
      </c>
      <c r="X63" s="78">
        <f t="shared" si="16"/>
        <v>20.62</v>
      </c>
      <c r="Y63" s="78">
        <v>5</v>
      </c>
      <c r="Z63" s="78">
        <v>2.2222222222222223</v>
      </c>
      <c r="AA63" s="75"/>
      <c r="AB63" s="71"/>
      <c r="AC63" s="8">
        <f t="shared" si="17"/>
        <v>5</v>
      </c>
      <c r="AD63" s="8">
        <f t="shared" si="18"/>
        <v>2.2222222222222223</v>
      </c>
      <c r="AE63" s="71"/>
      <c r="AF63" s="71"/>
      <c r="AG63" s="71"/>
      <c r="AH63" s="71"/>
      <c r="AI63" s="122"/>
      <c r="AJ63" s="122"/>
      <c r="AK63" s="351"/>
      <c r="AL63" s="352"/>
      <c r="AM63" s="288"/>
      <c r="AN63" s="288"/>
      <c r="AO63" s="289"/>
      <c r="AP63" s="289"/>
      <c r="AQ63" s="289"/>
      <c r="AR63" s="289"/>
      <c r="AS63" s="289"/>
      <c r="AT63" s="289"/>
      <c r="AU63" s="4">
        <f t="shared" si="89"/>
        <v>0</v>
      </c>
      <c r="AV63" s="4">
        <f t="shared" si="90"/>
        <v>0</v>
      </c>
      <c r="AW63" s="78"/>
      <c r="AX63" s="78"/>
      <c r="AY63" s="310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0"/>
      <c r="BH63" s="291"/>
      <c r="BI63" s="290"/>
      <c r="BJ63" s="291"/>
      <c r="BK63" s="292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0"/>
      <c r="CI63" s="91"/>
      <c r="CJ63" s="320"/>
      <c r="CK63" s="294"/>
      <c r="CL63" s="294"/>
      <c r="CM63" s="321"/>
      <c r="CN63" s="322"/>
      <c r="CO63" s="8">
        <f t="shared" si="22"/>
        <v>0</v>
      </c>
      <c r="CP63" s="8">
        <f t="shared" si="23"/>
        <v>0</v>
      </c>
      <c r="CQ63" s="377">
        <v>97.628865979381459</v>
      </c>
      <c r="CR63" s="338"/>
      <c r="CS63" s="338"/>
      <c r="CT63" s="348"/>
      <c r="CU63" s="339">
        <v>18.556701030927837</v>
      </c>
      <c r="CV63" s="196"/>
      <c r="CW63" s="340">
        <v>63.814432989690722</v>
      </c>
      <c r="CX63" s="295"/>
      <c r="CY63" s="295"/>
      <c r="CZ63" s="295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3">
        <v>42.37</v>
      </c>
      <c r="DL63" s="323">
        <v>14.12</v>
      </c>
      <c r="DM63" s="321">
        <f t="shared" si="28"/>
        <v>42.37</v>
      </c>
      <c r="DN63" s="321">
        <f t="shared" si="29"/>
        <v>14.12</v>
      </c>
      <c r="DO63" s="323">
        <v>41.1</v>
      </c>
      <c r="DP63" s="323">
        <v>13.7</v>
      </c>
      <c r="DQ63" s="324">
        <v>0</v>
      </c>
      <c r="DR63" s="324">
        <v>0</v>
      </c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5">
        <v>32.99</v>
      </c>
      <c r="EH63" s="326">
        <v>8.2475000000000005</v>
      </c>
      <c r="EI63" s="94">
        <v>78.08</v>
      </c>
      <c r="EJ63" s="94">
        <v>19.52</v>
      </c>
      <c r="EK63" s="321">
        <v>27.07</v>
      </c>
      <c r="EL63" s="327">
        <v>6.7675000000000001</v>
      </c>
      <c r="EM63" s="328"/>
      <c r="EN63" s="328"/>
      <c r="EO63" s="328"/>
      <c r="EP63" s="328"/>
      <c r="EQ63" s="8">
        <f t="shared" si="31"/>
        <v>138.13999999999999</v>
      </c>
      <c r="ER63" s="8">
        <f t="shared" si="104"/>
        <v>34.534999999999997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3">
        <v>29</v>
      </c>
      <c r="FB63" s="329"/>
      <c r="FC63" s="114">
        <v>0</v>
      </c>
      <c r="FD63" s="322"/>
      <c r="FE63" s="8"/>
      <c r="FF63" s="8"/>
      <c r="FG63" s="300"/>
      <c r="FH63" s="301"/>
      <c r="FI63" s="8"/>
      <c r="FJ63" s="8"/>
      <c r="FK63" s="8"/>
      <c r="FL63" s="8"/>
      <c r="FM63" s="322"/>
      <c r="FN63" s="322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292">
        <v>6</v>
      </c>
      <c r="GL63" s="292">
        <v>0</v>
      </c>
      <c r="GM63" s="304"/>
      <c r="GN63" s="305"/>
      <c r="GO63" s="294">
        <v>3</v>
      </c>
      <c r="GP63" s="306">
        <v>0</v>
      </c>
      <c r="GQ63" s="306"/>
      <c r="GR63" s="306"/>
      <c r="GS63" s="305"/>
      <c r="GT63" s="305"/>
      <c r="GU63" s="305">
        <v>3</v>
      </c>
      <c r="GV63" s="305">
        <v>0</v>
      </c>
      <c r="GW63" s="305">
        <v>2</v>
      </c>
      <c r="GX63" s="305">
        <v>0</v>
      </c>
      <c r="GY63" s="305">
        <v>2.4</v>
      </c>
      <c r="GZ63" s="305">
        <v>0</v>
      </c>
      <c r="HA63" s="8">
        <f t="shared" si="39"/>
        <v>16.399999999999999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379">
        <v>280</v>
      </c>
      <c r="HR63" s="282"/>
      <c r="HS63" s="91"/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2.2000000000000002</v>
      </c>
      <c r="HZ63" s="330">
        <v>0.55000000000000004</v>
      </c>
      <c r="IA63" s="307"/>
      <c r="IB63" s="299"/>
      <c r="IC63" s="332">
        <v>12</v>
      </c>
      <c r="ID63" s="130">
        <v>3</v>
      </c>
      <c r="IE63" s="308"/>
      <c r="IF63" s="308"/>
      <c r="IG63" s="8">
        <f t="shared" si="84"/>
        <v>14.2</v>
      </c>
      <c r="IH63" s="8">
        <f t="shared" si="45"/>
        <v>3.55</v>
      </c>
      <c r="II63" s="8"/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>
        <v>0</v>
      </c>
      <c r="JB63" s="71">
        <v>0</v>
      </c>
      <c r="JC63" s="282"/>
      <c r="JD63" s="282"/>
      <c r="JE63" s="8">
        <f t="shared" si="46"/>
        <v>0</v>
      </c>
      <c r="JF63" s="8">
        <f t="shared" si="47"/>
        <v>0</v>
      </c>
      <c r="JG63" s="378">
        <v>0</v>
      </c>
      <c r="JH63" s="378">
        <v>0</v>
      </c>
      <c r="JI63" s="378">
        <v>0</v>
      </c>
      <c r="JJ63" s="378">
        <v>0</v>
      </c>
      <c r="JK63" s="330"/>
      <c r="JL63" s="330"/>
      <c r="JM63" s="91">
        <v>51.55</v>
      </c>
      <c r="JN63" s="330">
        <v>11</v>
      </c>
      <c r="JO63" s="91">
        <v>0</v>
      </c>
      <c r="JP63" s="330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2"/>
      <c r="JZ63" s="282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1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0">
        <v>0</v>
      </c>
      <c r="LK63" s="79">
        <v>3.4</v>
      </c>
      <c r="LL63" s="350">
        <v>0</v>
      </c>
      <c r="LM63" s="79">
        <v>3.8730000000000002</v>
      </c>
      <c r="LN63" s="334">
        <v>0</v>
      </c>
      <c r="LO63" s="75"/>
      <c r="LP63" s="344"/>
      <c r="LQ63" s="317"/>
      <c r="LR63" s="317"/>
      <c r="LS63" s="4">
        <f t="shared" si="105"/>
        <v>32.272999999999996</v>
      </c>
      <c r="LT63" s="4">
        <f t="shared" si="60"/>
        <v>0</v>
      </c>
      <c r="LU63" s="318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1">
        <v>25.75</v>
      </c>
      <c r="MD63" s="319"/>
      <c r="ME63" s="75">
        <v>25.75</v>
      </c>
      <c r="MF63" s="4"/>
      <c r="MG63" s="9"/>
      <c r="MH63" s="4"/>
      <c r="MI63" s="4">
        <f t="shared" si="63"/>
        <v>51.5</v>
      </c>
      <c r="MJ63" s="4">
        <f t="shared" si="64"/>
        <v>0</v>
      </c>
      <c r="MK63" s="335">
        <v>2.9547000000000003</v>
      </c>
      <c r="ML63" s="92"/>
      <c r="MM63" s="114">
        <v>1.7353000000000001</v>
      </c>
      <c r="MN63" s="336"/>
      <c r="MO63" s="4">
        <f t="shared" si="65"/>
        <v>4.6900000000000004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37">
        <v>0</v>
      </c>
      <c r="NA63" s="4">
        <f t="shared" si="71"/>
        <v>0</v>
      </c>
      <c r="NB63" s="4">
        <f t="shared" si="72"/>
        <v>0</v>
      </c>
      <c r="NC63" s="296"/>
      <c r="ND63" s="296"/>
      <c r="NE63" s="296">
        <f t="shared" si="73"/>
        <v>0</v>
      </c>
      <c r="NF63" s="296">
        <f t="shared" si="74"/>
        <v>0</v>
      </c>
      <c r="NG63" s="296"/>
      <c r="NH63" s="296"/>
      <c r="NI63" s="296">
        <f t="shared" si="75"/>
        <v>0</v>
      </c>
      <c r="NJ63" s="296">
        <f t="shared" si="76"/>
        <v>0</v>
      </c>
      <c r="NK63" s="292"/>
      <c r="NL63" s="296"/>
      <c r="NM63" s="296">
        <f t="shared" si="77"/>
        <v>0</v>
      </c>
      <c r="NN63" s="296">
        <f t="shared" si="78"/>
        <v>0</v>
      </c>
      <c r="NO63" s="74">
        <v>1.81</v>
      </c>
      <c r="NP63" s="74"/>
      <c r="NQ63" s="74">
        <v>0</v>
      </c>
      <c r="NR63" s="74"/>
      <c r="NS63" s="74">
        <v>3.07</v>
      </c>
      <c r="NT63" s="74"/>
      <c r="NU63" s="343">
        <v>0.65</v>
      </c>
      <c r="NV63" s="343"/>
      <c r="NW63" s="343">
        <v>0.99</v>
      </c>
      <c r="NX63" s="343"/>
      <c r="NY63" s="4">
        <f t="shared" si="79"/>
        <v>5.87</v>
      </c>
      <c r="NZ63" s="4">
        <f t="shared" si="100"/>
        <v>0</v>
      </c>
      <c r="OA63" s="74">
        <v>9.1999999999999993</v>
      </c>
      <c r="OB63" s="74"/>
      <c r="OC63" s="349">
        <v>0.02</v>
      </c>
      <c r="OD63" s="74"/>
      <c r="OE63" s="349">
        <v>0.01</v>
      </c>
      <c r="OF63" s="74"/>
      <c r="OG63" s="74">
        <v>0</v>
      </c>
      <c r="OH63" s="74"/>
      <c r="OI63" s="4">
        <f t="shared" si="80"/>
        <v>9.2299999999999986</v>
      </c>
      <c r="OJ63" s="4">
        <f t="shared" si="81"/>
        <v>0</v>
      </c>
      <c r="OK63" s="196">
        <v>2.94</v>
      </c>
      <c r="OL63" s="296"/>
      <c r="OM63" s="342">
        <v>0.83</v>
      </c>
      <c r="ON63" s="296"/>
      <c r="OO63" s="196"/>
      <c r="OP63" s="296"/>
      <c r="OQ63" s="296">
        <f t="shared" si="106"/>
        <v>3.77</v>
      </c>
      <c r="OR63" s="296">
        <f t="shared" si="83"/>
        <v>0</v>
      </c>
      <c r="OS63" s="296"/>
      <c r="OT63" s="296"/>
      <c r="OU63" s="296">
        <f t="shared" si="101"/>
        <v>0</v>
      </c>
      <c r="OV63" s="296">
        <f t="shared" si="102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22"/>
      <c r="R64" s="78"/>
      <c r="S64" s="321"/>
      <c r="T64" s="321"/>
      <c r="U64" s="78"/>
      <c r="V64" s="78"/>
      <c r="W64" s="78">
        <f t="shared" si="15"/>
        <v>20.62</v>
      </c>
      <c r="X64" s="78">
        <f t="shared" si="16"/>
        <v>20.62</v>
      </c>
      <c r="Y64" s="78">
        <v>5</v>
      </c>
      <c r="Z64" s="78">
        <v>2.2222222222222223</v>
      </c>
      <c r="AA64" s="75"/>
      <c r="AB64" s="71"/>
      <c r="AC64" s="8">
        <f t="shared" si="17"/>
        <v>5</v>
      </c>
      <c r="AD64" s="8">
        <f t="shared" si="18"/>
        <v>2.2222222222222223</v>
      </c>
      <c r="AE64" s="71"/>
      <c r="AF64" s="71"/>
      <c r="AG64" s="71"/>
      <c r="AH64" s="71"/>
      <c r="AI64" s="122"/>
      <c r="AJ64" s="122"/>
      <c r="AK64" s="351"/>
      <c r="AL64" s="352"/>
      <c r="AM64" s="288"/>
      <c r="AN64" s="288"/>
      <c r="AO64" s="289"/>
      <c r="AP64" s="289"/>
      <c r="AQ64" s="289"/>
      <c r="AR64" s="289"/>
      <c r="AS64" s="289"/>
      <c r="AT64" s="289"/>
      <c r="AU64" s="4">
        <f t="shared" si="89"/>
        <v>0</v>
      </c>
      <c r="AV64" s="4">
        <f t="shared" si="90"/>
        <v>0</v>
      </c>
      <c r="AW64" s="78"/>
      <c r="AX64" s="78"/>
      <c r="AY64" s="310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0"/>
      <c r="BH64" s="291"/>
      <c r="BI64" s="290"/>
      <c r="BJ64" s="291"/>
      <c r="BK64" s="292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0"/>
      <c r="CI64" s="91"/>
      <c r="CJ64" s="320"/>
      <c r="CK64" s="294"/>
      <c r="CL64" s="294"/>
      <c r="CM64" s="321"/>
      <c r="CN64" s="322"/>
      <c r="CO64" s="8">
        <f t="shared" si="22"/>
        <v>0</v>
      </c>
      <c r="CP64" s="8">
        <f t="shared" si="23"/>
        <v>0</v>
      </c>
      <c r="CQ64" s="377">
        <v>97.628865979381459</v>
      </c>
      <c r="CR64" s="338"/>
      <c r="CS64" s="338"/>
      <c r="CT64" s="348"/>
      <c r="CU64" s="339">
        <v>18.556701030927837</v>
      </c>
      <c r="CV64" s="196"/>
      <c r="CW64" s="340">
        <v>63.814432989690722</v>
      </c>
      <c r="CX64" s="295"/>
      <c r="CY64" s="295"/>
      <c r="CZ64" s="295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3">
        <v>42.37</v>
      </c>
      <c r="DL64" s="323">
        <v>14.12</v>
      </c>
      <c r="DM64" s="321">
        <f t="shared" si="28"/>
        <v>42.37</v>
      </c>
      <c r="DN64" s="321">
        <f t="shared" si="29"/>
        <v>14.12</v>
      </c>
      <c r="DO64" s="323">
        <v>41.1</v>
      </c>
      <c r="DP64" s="323">
        <v>13.7</v>
      </c>
      <c r="DQ64" s="324">
        <v>0</v>
      </c>
      <c r="DR64" s="324">
        <v>0</v>
      </c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5">
        <v>32.99</v>
      </c>
      <c r="EH64" s="326">
        <v>8.2475000000000005</v>
      </c>
      <c r="EI64" s="94">
        <v>78.08</v>
      </c>
      <c r="EJ64" s="94">
        <v>19.52</v>
      </c>
      <c r="EK64" s="321">
        <v>27.07</v>
      </c>
      <c r="EL64" s="327">
        <v>6.7675000000000001</v>
      </c>
      <c r="EM64" s="328"/>
      <c r="EN64" s="328"/>
      <c r="EO64" s="328"/>
      <c r="EP64" s="328"/>
      <c r="EQ64" s="8">
        <f t="shared" si="31"/>
        <v>138.13999999999999</v>
      </c>
      <c r="ER64" s="8">
        <f t="shared" si="104"/>
        <v>34.534999999999997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3">
        <v>29</v>
      </c>
      <c r="FB64" s="329"/>
      <c r="FC64" s="114">
        <v>0</v>
      </c>
      <c r="FD64" s="322"/>
      <c r="FE64" s="8"/>
      <c r="FF64" s="8"/>
      <c r="FG64" s="300"/>
      <c r="FH64" s="301"/>
      <c r="FI64" s="8"/>
      <c r="FJ64" s="8"/>
      <c r="FK64" s="8"/>
      <c r="FL64" s="8"/>
      <c r="FM64" s="322"/>
      <c r="FN64" s="322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292">
        <v>6</v>
      </c>
      <c r="GL64" s="292">
        <v>0</v>
      </c>
      <c r="GM64" s="304"/>
      <c r="GN64" s="305"/>
      <c r="GO64" s="294">
        <v>3</v>
      </c>
      <c r="GP64" s="306">
        <v>0</v>
      </c>
      <c r="GQ64" s="306"/>
      <c r="GR64" s="306"/>
      <c r="GS64" s="305"/>
      <c r="GT64" s="305"/>
      <c r="GU64" s="305">
        <v>3</v>
      </c>
      <c r="GV64" s="305">
        <v>0</v>
      </c>
      <c r="GW64" s="305">
        <v>2</v>
      </c>
      <c r="GX64" s="305">
        <v>0</v>
      </c>
      <c r="GY64" s="305">
        <v>2.4</v>
      </c>
      <c r="GZ64" s="305">
        <v>0</v>
      </c>
      <c r="HA64" s="8">
        <f t="shared" si="39"/>
        <v>16.399999999999999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379">
        <v>280</v>
      </c>
      <c r="HR64" s="282"/>
      <c r="HS64" s="91"/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2.2000000000000002</v>
      </c>
      <c r="HZ64" s="330">
        <v>0.55000000000000004</v>
      </c>
      <c r="IA64" s="307"/>
      <c r="IB64" s="299"/>
      <c r="IC64" s="332">
        <v>12</v>
      </c>
      <c r="ID64" s="130">
        <v>3</v>
      </c>
      <c r="IE64" s="308"/>
      <c r="IF64" s="308"/>
      <c r="IG64" s="8">
        <f t="shared" si="84"/>
        <v>14.2</v>
      </c>
      <c r="IH64" s="8">
        <f t="shared" si="45"/>
        <v>3.55</v>
      </c>
      <c r="II64" s="8"/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>
        <v>0</v>
      </c>
      <c r="JB64" s="71">
        <v>0</v>
      </c>
      <c r="JC64" s="282"/>
      <c r="JD64" s="282"/>
      <c r="JE64" s="8">
        <f t="shared" si="46"/>
        <v>0</v>
      </c>
      <c r="JF64" s="8">
        <f t="shared" si="47"/>
        <v>0</v>
      </c>
      <c r="JG64" s="378">
        <v>0</v>
      </c>
      <c r="JH64" s="378">
        <v>0</v>
      </c>
      <c r="JI64" s="378">
        <v>0</v>
      </c>
      <c r="JJ64" s="378">
        <v>0</v>
      </c>
      <c r="JK64" s="330"/>
      <c r="JL64" s="330"/>
      <c r="JM64" s="91">
        <v>51.55</v>
      </c>
      <c r="JN64" s="330">
        <v>11</v>
      </c>
      <c r="JO64" s="91">
        <v>0</v>
      </c>
      <c r="JP64" s="330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2"/>
      <c r="JZ64" s="282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1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0">
        <v>0</v>
      </c>
      <c r="LK64" s="79">
        <v>3.4</v>
      </c>
      <c r="LL64" s="350">
        <v>0</v>
      </c>
      <c r="LM64" s="79">
        <v>3.8730000000000002</v>
      </c>
      <c r="LN64" s="334">
        <v>0</v>
      </c>
      <c r="LO64" s="75"/>
      <c r="LP64" s="344"/>
      <c r="LQ64" s="317"/>
      <c r="LR64" s="317"/>
      <c r="LS64" s="4">
        <f t="shared" si="105"/>
        <v>32.272999999999996</v>
      </c>
      <c r="LT64" s="4">
        <f t="shared" si="60"/>
        <v>0</v>
      </c>
      <c r="LU64" s="318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1">
        <v>25.75</v>
      </c>
      <c r="MD64" s="319"/>
      <c r="ME64" s="75">
        <v>25.75</v>
      </c>
      <c r="MF64" s="4"/>
      <c r="MG64" s="9"/>
      <c r="MH64" s="4"/>
      <c r="MI64" s="4">
        <f t="shared" si="63"/>
        <v>51.5</v>
      </c>
      <c r="MJ64" s="4">
        <f t="shared" si="64"/>
        <v>0</v>
      </c>
      <c r="MK64" s="335">
        <v>2.9043000000000001</v>
      </c>
      <c r="ML64" s="92"/>
      <c r="MM64" s="114">
        <v>1.7057000000000002</v>
      </c>
      <c r="MN64" s="336"/>
      <c r="MO64" s="4">
        <f t="shared" si="65"/>
        <v>4.6100000000000003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37">
        <v>0</v>
      </c>
      <c r="NA64" s="4">
        <f t="shared" si="71"/>
        <v>0</v>
      </c>
      <c r="NB64" s="4">
        <f t="shared" si="72"/>
        <v>0</v>
      </c>
      <c r="NC64" s="296"/>
      <c r="ND64" s="296"/>
      <c r="NE64" s="296">
        <f t="shared" si="73"/>
        <v>0</v>
      </c>
      <c r="NF64" s="296">
        <f t="shared" si="74"/>
        <v>0</v>
      </c>
      <c r="NG64" s="296"/>
      <c r="NH64" s="296"/>
      <c r="NI64" s="296">
        <f t="shared" si="75"/>
        <v>0</v>
      </c>
      <c r="NJ64" s="296">
        <f t="shared" si="76"/>
        <v>0</v>
      </c>
      <c r="NK64" s="292"/>
      <c r="NL64" s="296"/>
      <c r="NM64" s="296">
        <f t="shared" si="77"/>
        <v>0</v>
      </c>
      <c r="NN64" s="296">
        <f t="shared" si="78"/>
        <v>0</v>
      </c>
      <c r="NO64" s="74">
        <v>2.11</v>
      </c>
      <c r="NP64" s="74"/>
      <c r="NQ64" s="74">
        <v>0</v>
      </c>
      <c r="NR64" s="74"/>
      <c r="NS64" s="74">
        <v>3.57</v>
      </c>
      <c r="NT64" s="74"/>
      <c r="NU64" s="343">
        <v>0.76</v>
      </c>
      <c r="NV64" s="343"/>
      <c r="NW64" s="343">
        <v>1.1499999999999999</v>
      </c>
      <c r="NX64" s="343"/>
      <c r="NY64" s="4">
        <f t="shared" si="79"/>
        <v>6.83</v>
      </c>
      <c r="NZ64" s="4">
        <f t="shared" si="100"/>
        <v>0</v>
      </c>
      <c r="OA64" s="74">
        <v>10</v>
      </c>
      <c r="OB64" s="74"/>
      <c r="OC64" s="349">
        <v>0.25</v>
      </c>
      <c r="OD64" s="74"/>
      <c r="OE64" s="349">
        <v>0.1</v>
      </c>
      <c r="OF64" s="74"/>
      <c r="OG64" s="74">
        <v>0.05</v>
      </c>
      <c r="OH64" s="74"/>
      <c r="OI64" s="4">
        <f t="shared" si="80"/>
        <v>10.4</v>
      </c>
      <c r="OJ64" s="4">
        <f t="shared" si="81"/>
        <v>0</v>
      </c>
      <c r="OK64" s="196">
        <v>2.2999999999999998</v>
      </c>
      <c r="OL64" s="296"/>
      <c r="OM64" s="342">
        <v>0.65</v>
      </c>
      <c r="ON64" s="296"/>
      <c r="OO64" s="196"/>
      <c r="OP64" s="296"/>
      <c r="OQ64" s="296">
        <f t="shared" si="106"/>
        <v>2.9499999999999997</v>
      </c>
      <c r="OR64" s="296">
        <f t="shared" si="83"/>
        <v>0</v>
      </c>
      <c r="OS64" s="296"/>
      <c r="OT64" s="296"/>
      <c r="OU64" s="296">
        <f t="shared" si="101"/>
        <v>0</v>
      </c>
      <c r="OV64" s="296">
        <f t="shared" si="102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22"/>
      <c r="R65" s="78"/>
      <c r="S65" s="321"/>
      <c r="T65" s="321"/>
      <c r="U65" s="78"/>
      <c r="V65" s="78"/>
      <c r="W65" s="78">
        <f t="shared" si="15"/>
        <v>20.62</v>
      </c>
      <c r="X65" s="78">
        <f t="shared" si="16"/>
        <v>20.62</v>
      </c>
      <c r="Y65" s="78">
        <v>5</v>
      </c>
      <c r="Z65" s="78">
        <v>2.2222222222222223</v>
      </c>
      <c r="AA65" s="75"/>
      <c r="AB65" s="71"/>
      <c r="AC65" s="8">
        <f t="shared" si="17"/>
        <v>5</v>
      </c>
      <c r="AD65" s="8">
        <f t="shared" si="18"/>
        <v>2.2222222222222223</v>
      </c>
      <c r="AE65" s="71"/>
      <c r="AF65" s="71"/>
      <c r="AG65" s="71"/>
      <c r="AH65" s="71"/>
      <c r="AI65" s="122"/>
      <c r="AJ65" s="122"/>
      <c r="AK65" s="351"/>
      <c r="AL65" s="352"/>
      <c r="AM65" s="288"/>
      <c r="AN65" s="288"/>
      <c r="AO65" s="289"/>
      <c r="AP65" s="289"/>
      <c r="AQ65" s="289"/>
      <c r="AR65" s="289"/>
      <c r="AS65" s="289"/>
      <c r="AT65" s="289"/>
      <c r="AU65" s="4">
        <f t="shared" si="89"/>
        <v>0</v>
      </c>
      <c r="AV65" s="4">
        <f t="shared" si="90"/>
        <v>0</v>
      </c>
      <c r="AW65" s="78"/>
      <c r="AX65" s="78"/>
      <c r="AY65" s="310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0"/>
      <c r="BH65" s="291"/>
      <c r="BI65" s="290"/>
      <c r="BJ65" s="291"/>
      <c r="BK65" s="292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0"/>
      <c r="CI65" s="91"/>
      <c r="CJ65" s="320"/>
      <c r="CK65" s="294"/>
      <c r="CL65" s="294"/>
      <c r="CM65" s="321"/>
      <c r="CN65" s="322"/>
      <c r="CO65" s="8">
        <f t="shared" si="22"/>
        <v>0</v>
      </c>
      <c r="CP65" s="8">
        <f t="shared" si="23"/>
        <v>0</v>
      </c>
      <c r="CQ65" s="377">
        <v>97.628865979381501</v>
      </c>
      <c r="CR65" s="338"/>
      <c r="CS65" s="338"/>
      <c r="CT65" s="348"/>
      <c r="CU65" s="339">
        <v>18.556701030927837</v>
      </c>
      <c r="CV65" s="196"/>
      <c r="CW65" s="340">
        <v>63.814432989690722</v>
      </c>
      <c r="CX65" s="295"/>
      <c r="CY65" s="295"/>
      <c r="CZ65" s="295"/>
      <c r="DA65" s="7">
        <f t="shared" si="103"/>
        <v>180.00000000000006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3">
        <v>42.37</v>
      </c>
      <c r="DL65" s="323">
        <v>14.12</v>
      </c>
      <c r="DM65" s="321">
        <f t="shared" si="28"/>
        <v>42.37</v>
      </c>
      <c r="DN65" s="321">
        <f t="shared" si="29"/>
        <v>14.12</v>
      </c>
      <c r="DO65" s="323">
        <v>41.1</v>
      </c>
      <c r="DP65" s="323">
        <v>13.7</v>
      </c>
      <c r="DQ65" s="324">
        <v>0</v>
      </c>
      <c r="DR65" s="324">
        <v>0</v>
      </c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5">
        <v>32.99</v>
      </c>
      <c r="EH65" s="326">
        <v>8.2475000000000005</v>
      </c>
      <c r="EI65" s="94">
        <v>78.08</v>
      </c>
      <c r="EJ65" s="94">
        <v>19.52</v>
      </c>
      <c r="EK65" s="321">
        <v>27.07</v>
      </c>
      <c r="EL65" s="327">
        <v>6.7675000000000001</v>
      </c>
      <c r="EM65" s="328"/>
      <c r="EN65" s="328"/>
      <c r="EO65" s="328"/>
      <c r="EP65" s="328"/>
      <c r="EQ65" s="8">
        <f t="shared" si="31"/>
        <v>138.13999999999999</v>
      </c>
      <c r="ER65" s="8">
        <f t="shared" si="104"/>
        <v>34.534999999999997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3">
        <v>29</v>
      </c>
      <c r="FB65" s="329"/>
      <c r="FC65" s="114">
        <v>0</v>
      </c>
      <c r="FD65" s="322"/>
      <c r="FE65" s="8"/>
      <c r="FF65" s="8"/>
      <c r="FG65" s="300"/>
      <c r="FH65" s="301"/>
      <c r="FI65" s="8"/>
      <c r="FJ65" s="8"/>
      <c r="FK65" s="8"/>
      <c r="FL65" s="8"/>
      <c r="FM65" s="322"/>
      <c r="FN65" s="322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292">
        <v>6</v>
      </c>
      <c r="GL65" s="292">
        <v>0</v>
      </c>
      <c r="GM65" s="304"/>
      <c r="GN65" s="305"/>
      <c r="GO65" s="294">
        <v>3</v>
      </c>
      <c r="GP65" s="306">
        <v>0</v>
      </c>
      <c r="GQ65" s="306"/>
      <c r="GR65" s="306"/>
      <c r="GS65" s="305"/>
      <c r="GT65" s="305"/>
      <c r="GU65" s="305">
        <v>3</v>
      </c>
      <c r="GV65" s="305">
        <v>0</v>
      </c>
      <c r="GW65" s="305">
        <v>2</v>
      </c>
      <c r="GX65" s="305">
        <v>0</v>
      </c>
      <c r="GY65" s="305">
        <v>2.4</v>
      </c>
      <c r="GZ65" s="305">
        <v>0</v>
      </c>
      <c r="HA65" s="8">
        <f t="shared" si="39"/>
        <v>16.399999999999999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379">
        <v>280</v>
      </c>
      <c r="HR65" s="282"/>
      <c r="HS65" s="91"/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2.2000000000000002</v>
      </c>
      <c r="HZ65" s="330">
        <v>0.55000000000000004</v>
      </c>
      <c r="IA65" s="307"/>
      <c r="IB65" s="299"/>
      <c r="IC65" s="332">
        <v>12</v>
      </c>
      <c r="ID65" s="130">
        <v>3</v>
      </c>
      <c r="IE65" s="308"/>
      <c r="IF65" s="308"/>
      <c r="IG65" s="8">
        <f t="shared" si="84"/>
        <v>14.2</v>
      </c>
      <c r="IH65" s="8">
        <f t="shared" si="45"/>
        <v>3.55</v>
      </c>
      <c r="II65" s="8"/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>
        <v>0</v>
      </c>
      <c r="JB65" s="71">
        <v>0</v>
      </c>
      <c r="JC65" s="282"/>
      <c r="JD65" s="282"/>
      <c r="JE65" s="8">
        <f t="shared" si="46"/>
        <v>0</v>
      </c>
      <c r="JF65" s="8">
        <f t="shared" si="47"/>
        <v>0</v>
      </c>
      <c r="JG65" s="378">
        <v>0</v>
      </c>
      <c r="JH65" s="378">
        <v>0</v>
      </c>
      <c r="JI65" s="378">
        <v>0</v>
      </c>
      <c r="JJ65" s="378">
        <v>0</v>
      </c>
      <c r="JK65" s="330"/>
      <c r="JL65" s="330"/>
      <c r="JM65" s="91">
        <v>51.55</v>
      </c>
      <c r="JN65" s="330">
        <v>11</v>
      </c>
      <c r="JO65" s="91">
        <v>0</v>
      </c>
      <c r="JP65" s="330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2"/>
      <c r="JZ65" s="282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1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0">
        <v>0</v>
      </c>
      <c r="LK65" s="79">
        <v>3.4</v>
      </c>
      <c r="LL65" s="350">
        <v>0</v>
      </c>
      <c r="LM65" s="79">
        <v>3.8730000000000002</v>
      </c>
      <c r="LN65" s="334">
        <v>0</v>
      </c>
      <c r="LO65" s="75"/>
      <c r="LP65" s="344"/>
      <c r="LQ65" s="317"/>
      <c r="LR65" s="317"/>
      <c r="LS65" s="4">
        <f t="shared" si="105"/>
        <v>32.272999999999996</v>
      </c>
      <c r="LT65" s="4">
        <f t="shared" si="60"/>
        <v>0</v>
      </c>
      <c r="LU65" s="318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1">
        <v>25.75</v>
      </c>
      <c r="MD65" s="319"/>
      <c r="ME65" s="75">
        <v>25.75</v>
      </c>
      <c r="MF65" s="4"/>
      <c r="MG65" s="9"/>
      <c r="MH65" s="4"/>
      <c r="MI65" s="4">
        <f t="shared" si="63"/>
        <v>51.5</v>
      </c>
      <c r="MJ65" s="4">
        <f t="shared" si="64"/>
        <v>0</v>
      </c>
      <c r="MK65" s="335">
        <v>2.835</v>
      </c>
      <c r="ML65" s="92"/>
      <c r="MM65" s="114">
        <v>1.665</v>
      </c>
      <c r="MN65" s="336"/>
      <c r="MO65" s="4">
        <f t="shared" si="65"/>
        <v>4.5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37">
        <v>0</v>
      </c>
      <c r="NA65" s="4">
        <f t="shared" si="71"/>
        <v>0</v>
      </c>
      <c r="NB65" s="4">
        <f t="shared" si="72"/>
        <v>0</v>
      </c>
      <c r="NC65" s="296"/>
      <c r="ND65" s="296"/>
      <c r="NE65" s="296">
        <f t="shared" si="73"/>
        <v>0</v>
      </c>
      <c r="NF65" s="296">
        <f t="shared" si="74"/>
        <v>0</v>
      </c>
      <c r="NG65" s="296"/>
      <c r="NH65" s="296"/>
      <c r="NI65" s="296">
        <f t="shared" si="75"/>
        <v>0</v>
      </c>
      <c r="NJ65" s="296">
        <f t="shared" si="76"/>
        <v>0</v>
      </c>
      <c r="NK65" s="292"/>
      <c r="NL65" s="296"/>
      <c r="NM65" s="296">
        <f t="shared" si="77"/>
        <v>0</v>
      </c>
      <c r="NN65" s="296">
        <f t="shared" si="78"/>
        <v>0</v>
      </c>
      <c r="NO65" s="74">
        <v>2.19</v>
      </c>
      <c r="NP65" s="74"/>
      <c r="NQ65" s="74">
        <v>0</v>
      </c>
      <c r="NR65" s="74"/>
      <c r="NS65" s="74">
        <v>3.71</v>
      </c>
      <c r="NT65" s="74"/>
      <c r="NU65" s="343">
        <v>0.79</v>
      </c>
      <c r="NV65" s="343"/>
      <c r="NW65" s="343">
        <v>1.19</v>
      </c>
      <c r="NX65" s="343"/>
      <c r="NY65" s="4">
        <f t="shared" si="79"/>
        <v>7.09</v>
      </c>
      <c r="NZ65" s="4">
        <f t="shared" si="100"/>
        <v>0</v>
      </c>
      <c r="OA65" s="74">
        <v>10</v>
      </c>
      <c r="OB65" s="74"/>
      <c r="OC65" s="349">
        <v>0.8</v>
      </c>
      <c r="OD65" s="74"/>
      <c r="OE65" s="349">
        <v>0.34</v>
      </c>
      <c r="OF65" s="74"/>
      <c r="OG65" s="74">
        <v>0.17</v>
      </c>
      <c r="OH65" s="74"/>
      <c r="OI65" s="4">
        <f t="shared" si="80"/>
        <v>11.31</v>
      </c>
      <c r="OJ65" s="4">
        <f t="shared" si="81"/>
        <v>0</v>
      </c>
      <c r="OK65" s="196">
        <v>2.1800000000000002</v>
      </c>
      <c r="OL65" s="296"/>
      <c r="OM65" s="342">
        <v>0.61</v>
      </c>
      <c r="ON65" s="296"/>
      <c r="OO65" s="196"/>
      <c r="OP65" s="296"/>
      <c r="OQ65" s="296">
        <f t="shared" si="106"/>
        <v>2.79</v>
      </c>
      <c r="OR65" s="296">
        <f t="shared" si="83"/>
        <v>0</v>
      </c>
      <c r="OS65" s="296"/>
      <c r="OT65" s="296"/>
      <c r="OU65" s="296">
        <f t="shared" si="101"/>
        <v>0</v>
      </c>
      <c r="OV65" s="296">
        <f t="shared" si="102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22"/>
      <c r="R66" s="78"/>
      <c r="S66" s="321"/>
      <c r="T66" s="321"/>
      <c r="U66" s="78"/>
      <c r="V66" s="78"/>
      <c r="W66" s="78">
        <f t="shared" si="15"/>
        <v>20.62</v>
      </c>
      <c r="X66" s="78">
        <f t="shared" si="16"/>
        <v>20.62</v>
      </c>
      <c r="Y66" s="78">
        <v>5</v>
      </c>
      <c r="Z66" s="78">
        <v>2.2222222222222223</v>
      </c>
      <c r="AA66" s="75"/>
      <c r="AB66" s="71"/>
      <c r="AC66" s="8">
        <f t="shared" si="17"/>
        <v>5</v>
      </c>
      <c r="AD66" s="8">
        <f t="shared" si="18"/>
        <v>2.2222222222222223</v>
      </c>
      <c r="AE66" s="71"/>
      <c r="AF66" s="71"/>
      <c r="AG66" s="71"/>
      <c r="AH66" s="71"/>
      <c r="AI66" s="122"/>
      <c r="AJ66" s="122"/>
      <c r="AK66" s="351"/>
      <c r="AL66" s="352"/>
      <c r="AM66" s="288"/>
      <c r="AN66" s="288"/>
      <c r="AO66" s="289"/>
      <c r="AP66" s="289"/>
      <c r="AQ66" s="289"/>
      <c r="AR66" s="289"/>
      <c r="AS66" s="289"/>
      <c r="AT66" s="289"/>
      <c r="AU66" s="4">
        <f t="shared" si="89"/>
        <v>0</v>
      </c>
      <c r="AV66" s="4">
        <f t="shared" si="90"/>
        <v>0</v>
      </c>
      <c r="AW66" s="78"/>
      <c r="AX66" s="78"/>
      <c r="AY66" s="310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0"/>
      <c r="BH66" s="291"/>
      <c r="BI66" s="290"/>
      <c r="BJ66" s="291"/>
      <c r="BK66" s="292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0"/>
      <c r="CI66" s="91"/>
      <c r="CJ66" s="320"/>
      <c r="CK66" s="294"/>
      <c r="CL66" s="294"/>
      <c r="CM66" s="321"/>
      <c r="CN66" s="322"/>
      <c r="CO66" s="8">
        <f t="shared" si="22"/>
        <v>0</v>
      </c>
      <c r="CP66" s="8">
        <f t="shared" si="23"/>
        <v>0</v>
      </c>
      <c r="CQ66" s="377">
        <v>97.628865979381501</v>
      </c>
      <c r="CR66" s="338"/>
      <c r="CS66" s="338"/>
      <c r="CT66" s="348"/>
      <c r="CU66" s="339">
        <v>18.556701030927837</v>
      </c>
      <c r="CV66" s="196"/>
      <c r="CW66" s="340">
        <v>63.814432989690722</v>
      </c>
      <c r="CX66" s="295"/>
      <c r="CY66" s="295"/>
      <c r="CZ66" s="295"/>
      <c r="DA66" s="7">
        <f t="shared" si="103"/>
        <v>180.00000000000006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3">
        <v>42.37</v>
      </c>
      <c r="DL66" s="323">
        <v>14.12</v>
      </c>
      <c r="DM66" s="321">
        <f t="shared" si="28"/>
        <v>42.37</v>
      </c>
      <c r="DN66" s="321">
        <f t="shared" si="29"/>
        <v>14.12</v>
      </c>
      <c r="DO66" s="323">
        <v>41.1</v>
      </c>
      <c r="DP66" s="323">
        <v>13.7</v>
      </c>
      <c r="DQ66" s="324">
        <v>0</v>
      </c>
      <c r="DR66" s="324">
        <v>0</v>
      </c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5">
        <v>32.99</v>
      </c>
      <c r="EH66" s="326">
        <v>8.2475000000000005</v>
      </c>
      <c r="EI66" s="94">
        <v>78.08</v>
      </c>
      <c r="EJ66" s="94">
        <v>19.52</v>
      </c>
      <c r="EK66" s="321">
        <v>27.07</v>
      </c>
      <c r="EL66" s="327">
        <v>6.7675000000000001</v>
      </c>
      <c r="EM66" s="328"/>
      <c r="EN66" s="328"/>
      <c r="EO66" s="328"/>
      <c r="EP66" s="328"/>
      <c r="EQ66" s="8">
        <f t="shared" si="31"/>
        <v>138.13999999999999</v>
      </c>
      <c r="ER66" s="8">
        <f t="shared" si="104"/>
        <v>34.534999999999997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3">
        <v>29</v>
      </c>
      <c r="FB66" s="329"/>
      <c r="FC66" s="114">
        <v>0</v>
      </c>
      <c r="FD66" s="322"/>
      <c r="FE66" s="8"/>
      <c r="FF66" s="8"/>
      <c r="FG66" s="300"/>
      <c r="FH66" s="301"/>
      <c r="FI66" s="8"/>
      <c r="FJ66" s="8"/>
      <c r="FK66" s="8"/>
      <c r="FL66" s="8"/>
      <c r="FM66" s="322"/>
      <c r="FN66" s="322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292">
        <v>6</v>
      </c>
      <c r="GL66" s="292">
        <v>0</v>
      </c>
      <c r="GM66" s="304"/>
      <c r="GN66" s="305"/>
      <c r="GO66" s="294">
        <v>3</v>
      </c>
      <c r="GP66" s="306">
        <v>0</v>
      </c>
      <c r="GQ66" s="306"/>
      <c r="GR66" s="306"/>
      <c r="GS66" s="305"/>
      <c r="GT66" s="305"/>
      <c r="GU66" s="305">
        <v>3</v>
      </c>
      <c r="GV66" s="305">
        <v>0</v>
      </c>
      <c r="GW66" s="305">
        <v>2</v>
      </c>
      <c r="GX66" s="305">
        <v>0</v>
      </c>
      <c r="GY66" s="305">
        <v>2.4</v>
      </c>
      <c r="GZ66" s="305">
        <v>0</v>
      </c>
      <c r="HA66" s="8">
        <f t="shared" si="39"/>
        <v>16.399999999999999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379">
        <v>280</v>
      </c>
      <c r="HR66" s="282"/>
      <c r="HS66" s="91"/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2.2000000000000002</v>
      </c>
      <c r="HZ66" s="330">
        <v>0.55000000000000004</v>
      </c>
      <c r="IA66" s="307"/>
      <c r="IB66" s="299"/>
      <c r="IC66" s="332">
        <v>12</v>
      </c>
      <c r="ID66" s="130">
        <v>3</v>
      </c>
      <c r="IE66" s="308"/>
      <c r="IF66" s="308"/>
      <c r="IG66" s="8">
        <f t="shared" si="84"/>
        <v>14.2</v>
      </c>
      <c r="IH66" s="8">
        <f t="shared" si="45"/>
        <v>3.55</v>
      </c>
      <c r="II66" s="8"/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>
        <v>0</v>
      </c>
      <c r="JB66" s="71">
        <v>0</v>
      </c>
      <c r="JC66" s="282"/>
      <c r="JD66" s="282"/>
      <c r="JE66" s="8">
        <f t="shared" si="46"/>
        <v>0</v>
      </c>
      <c r="JF66" s="8">
        <f t="shared" si="47"/>
        <v>0</v>
      </c>
      <c r="JG66" s="378">
        <v>0</v>
      </c>
      <c r="JH66" s="378">
        <v>0</v>
      </c>
      <c r="JI66" s="378">
        <v>0</v>
      </c>
      <c r="JJ66" s="378">
        <v>0</v>
      </c>
      <c r="JK66" s="330"/>
      <c r="JL66" s="330"/>
      <c r="JM66" s="91">
        <v>51.55</v>
      </c>
      <c r="JN66" s="330">
        <v>11</v>
      </c>
      <c r="JO66" s="91">
        <v>0</v>
      </c>
      <c r="JP66" s="330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2"/>
      <c r="JZ66" s="282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1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0">
        <v>0</v>
      </c>
      <c r="LK66" s="79">
        <v>3.4</v>
      </c>
      <c r="LL66" s="350">
        <v>0</v>
      </c>
      <c r="LM66" s="79">
        <v>3.8730000000000002</v>
      </c>
      <c r="LN66" s="334">
        <v>0</v>
      </c>
      <c r="LO66" s="75"/>
      <c r="LP66" s="344"/>
      <c r="LQ66" s="317"/>
      <c r="LR66" s="317"/>
      <c r="LS66" s="4">
        <f t="shared" si="105"/>
        <v>32.272999999999996</v>
      </c>
      <c r="LT66" s="4">
        <f t="shared" si="60"/>
        <v>0</v>
      </c>
      <c r="LU66" s="318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1">
        <v>25.75</v>
      </c>
      <c r="MD66" s="319"/>
      <c r="ME66" s="75">
        <v>25.75</v>
      </c>
      <c r="MF66" s="4"/>
      <c r="MG66" s="9"/>
      <c r="MH66" s="4"/>
      <c r="MI66" s="4">
        <f t="shared" si="63"/>
        <v>51.5</v>
      </c>
      <c r="MJ66" s="4">
        <f t="shared" si="64"/>
        <v>0</v>
      </c>
      <c r="MK66" s="335">
        <v>2.7908999999999997</v>
      </c>
      <c r="ML66" s="92"/>
      <c r="MM66" s="114">
        <v>1.6391</v>
      </c>
      <c r="MN66" s="336"/>
      <c r="MO66" s="4">
        <f t="shared" si="65"/>
        <v>4.43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37">
        <v>0</v>
      </c>
      <c r="NA66" s="4">
        <f t="shared" si="71"/>
        <v>0</v>
      </c>
      <c r="NB66" s="4">
        <f t="shared" si="72"/>
        <v>0</v>
      </c>
      <c r="NC66" s="296"/>
      <c r="ND66" s="296"/>
      <c r="NE66" s="296">
        <f t="shared" si="73"/>
        <v>0</v>
      </c>
      <c r="NF66" s="296">
        <f t="shared" si="74"/>
        <v>0</v>
      </c>
      <c r="NG66" s="296"/>
      <c r="NH66" s="296"/>
      <c r="NI66" s="296">
        <f t="shared" si="75"/>
        <v>0</v>
      </c>
      <c r="NJ66" s="296">
        <f t="shared" si="76"/>
        <v>0</v>
      </c>
      <c r="NK66" s="292"/>
      <c r="NL66" s="296"/>
      <c r="NM66" s="296">
        <f t="shared" si="77"/>
        <v>0</v>
      </c>
      <c r="NN66" s="296">
        <f t="shared" si="78"/>
        <v>0</v>
      </c>
      <c r="NO66" s="74">
        <v>2.48</v>
      </c>
      <c r="NP66" s="74"/>
      <c r="NQ66" s="74">
        <v>0</v>
      </c>
      <c r="NR66" s="74"/>
      <c r="NS66" s="74">
        <v>4.2</v>
      </c>
      <c r="NT66" s="74"/>
      <c r="NU66" s="343">
        <v>0.9</v>
      </c>
      <c r="NV66" s="343"/>
      <c r="NW66" s="343">
        <v>1.35</v>
      </c>
      <c r="NX66" s="343"/>
      <c r="NY66" s="4">
        <f t="shared" si="79"/>
        <v>8.0299999999999994</v>
      </c>
      <c r="NZ66" s="4">
        <f t="shared" si="100"/>
        <v>0</v>
      </c>
      <c r="OA66" s="74">
        <v>10</v>
      </c>
      <c r="OB66" s="74"/>
      <c r="OC66" s="349">
        <v>0.91</v>
      </c>
      <c r="OD66" s="74"/>
      <c r="OE66" s="349">
        <v>0.39</v>
      </c>
      <c r="OF66" s="74"/>
      <c r="OG66" s="74">
        <v>0.19</v>
      </c>
      <c r="OH66" s="74"/>
      <c r="OI66" s="4">
        <f t="shared" si="80"/>
        <v>11.49</v>
      </c>
      <c r="OJ66" s="4">
        <f t="shared" si="81"/>
        <v>0</v>
      </c>
      <c r="OK66" s="196">
        <v>3.51</v>
      </c>
      <c r="OL66" s="296"/>
      <c r="OM66" s="342">
        <v>0.99</v>
      </c>
      <c r="ON66" s="296"/>
      <c r="OO66" s="196"/>
      <c r="OP66" s="296"/>
      <c r="OQ66" s="296">
        <f t="shared" si="106"/>
        <v>4.5</v>
      </c>
      <c r="OR66" s="296">
        <f t="shared" si="83"/>
        <v>0</v>
      </c>
      <c r="OS66" s="296"/>
      <c r="OT66" s="296"/>
      <c r="OU66" s="296">
        <f t="shared" si="101"/>
        <v>0</v>
      </c>
      <c r="OV66" s="296">
        <f t="shared" si="102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22"/>
      <c r="R67" s="78"/>
      <c r="S67" s="321"/>
      <c r="T67" s="321"/>
      <c r="U67" s="78"/>
      <c r="V67" s="78"/>
      <c r="W67" s="78">
        <f t="shared" si="15"/>
        <v>20.62</v>
      </c>
      <c r="X67" s="78">
        <f t="shared" si="16"/>
        <v>20.62</v>
      </c>
      <c r="Y67" s="78">
        <v>5</v>
      </c>
      <c r="Z67" s="78">
        <v>2.2222222222222223</v>
      </c>
      <c r="AA67" s="75"/>
      <c r="AB67" s="71"/>
      <c r="AC67" s="8">
        <f t="shared" si="17"/>
        <v>5</v>
      </c>
      <c r="AD67" s="8">
        <f t="shared" si="18"/>
        <v>2.2222222222222223</v>
      </c>
      <c r="AE67" s="71"/>
      <c r="AF67" s="71"/>
      <c r="AG67" s="71"/>
      <c r="AH67" s="71"/>
      <c r="AI67" s="122"/>
      <c r="AJ67" s="122"/>
      <c r="AK67" s="351"/>
      <c r="AL67" s="352"/>
      <c r="AM67" s="288"/>
      <c r="AN67" s="288"/>
      <c r="AO67" s="289"/>
      <c r="AP67" s="289"/>
      <c r="AQ67" s="289"/>
      <c r="AR67" s="289"/>
      <c r="AS67" s="289"/>
      <c r="AT67" s="289"/>
      <c r="AU67" s="4">
        <f t="shared" si="89"/>
        <v>0</v>
      </c>
      <c r="AV67" s="4">
        <f t="shared" si="90"/>
        <v>0</v>
      </c>
      <c r="AW67" s="78"/>
      <c r="AX67" s="78"/>
      <c r="AY67" s="310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0"/>
      <c r="BH67" s="291"/>
      <c r="BI67" s="290"/>
      <c r="BJ67" s="291"/>
      <c r="BK67" s="292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0"/>
      <c r="CI67" s="91"/>
      <c r="CJ67" s="320"/>
      <c r="CK67" s="294"/>
      <c r="CL67" s="294"/>
      <c r="CM67" s="321"/>
      <c r="CN67" s="322"/>
      <c r="CO67" s="8">
        <f t="shared" si="22"/>
        <v>0</v>
      </c>
      <c r="CP67" s="8">
        <f t="shared" si="23"/>
        <v>0</v>
      </c>
      <c r="CQ67" s="377">
        <v>97.628865979381501</v>
      </c>
      <c r="CR67" s="338"/>
      <c r="CS67" s="338"/>
      <c r="CT67" s="348"/>
      <c r="CU67" s="339">
        <v>18.556701030927837</v>
      </c>
      <c r="CV67" s="196"/>
      <c r="CW67" s="340">
        <v>63.814432989690722</v>
      </c>
      <c r="CX67" s="295"/>
      <c r="CY67" s="295"/>
      <c r="CZ67" s="295"/>
      <c r="DA67" s="7">
        <f t="shared" si="103"/>
        <v>180.00000000000006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3">
        <v>42.37</v>
      </c>
      <c r="DL67" s="323">
        <v>14.12</v>
      </c>
      <c r="DM67" s="321">
        <f t="shared" si="28"/>
        <v>42.37</v>
      </c>
      <c r="DN67" s="321">
        <f t="shared" si="29"/>
        <v>14.12</v>
      </c>
      <c r="DO67" s="323">
        <v>41.1</v>
      </c>
      <c r="DP67" s="323">
        <v>13.7</v>
      </c>
      <c r="DQ67" s="324">
        <v>0</v>
      </c>
      <c r="DR67" s="324">
        <v>0</v>
      </c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5">
        <v>32.99</v>
      </c>
      <c r="EH67" s="326">
        <v>8.2475000000000005</v>
      </c>
      <c r="EI67" s="94">
        <v>78.08</v>
      </c>
      <c r="EJ67" s="94">
        <v>19.52</v>
      </c>
      <c r="EK67" s="321">
        <v>27.07</v>
      </c>
      <c r="EL67" s="327">
        <v>6.7675000000000001</v>
      </c>
      <c r="EM67" s="328"/>
      <c r="EN67" s="328"/>
      <c r="EO67" s="328"/>
      <c r="EP67" s="328"/>
      <c r="EQ67" s="8">
        <f t="shared" si="31"/>
        <v>138.13999999999999</v>
      </c>
      <c r="ER67" s="8">
        <f t="shared" si="104"/>
        <v>34.534999999999997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3">
        <v>29</v>
      </c>
      <c r="FB67" s="329"/>
      <c r="FC67" s="114">
        <v>0</v>
      </c>
      <c r="FD67" s="322"/>
      <c r="FE67" s="8"/>
      <c r="FF67" s="8"/>
      <c r="FG67" s="300"/>
      <c r="FH67" s="301"/>
      <c r="FI67" s="8"/>
      <c r="FJ67" s="8"/>
      <c r="FK67" s="8"/>
      <c r="FL67" s="8"/>
      <c r="FM67" s="322"/>
      <c r="FN67" s="322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292">
        <v>6</v>
      </c>
      <c r="GL67" s="292">
        <v>0</v>
      </c>
      <c r="GM67" s="304"/>
      <c r="GN67" s="305"/>
      <c r="GO67" s="294">
        <v>3</v>
      </c>
      <c r="GP67" s="306">
        <v>0</v>
      </c>
      <c r="GQ67" s="306"/>
      <c r="GR67" s="306"/>
      <c r="GS67" s="305"/>
      <c r="GT67" s="305"/>
      <c r="GU67" s="305">
        <v>3</v>
      </c>
      <c r="GV67" s="305">
        <v>0</v>
      </c>
      <c r="GW67" s="305">
        <v>2</v>
      </c>
      <c r="GX67" s="305">
        <v>0</v>
      </c>
      <c r="GY67" s="305">
        <v>2.4</v>
      </c>
      <c r="GZ67" s="305">
        <v>0</v>
      </c>
      <c r="HA67" s="8">
        <f t="shared" si="39"/>
        <v>16.399999999999999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379">
        <v>280</v>
      </c>
      <c r="HR67" s="282"/>
      <c r="HS67" s="91"/>
      <c r="HT67" s="8"/>
      <c r="HU67" s="8">
        <f t="shared" si="43"/>
        <v>280</v>
      </c>
      <c r="HV67" s="8">
        <f t="shared" si="44"/>
        <v>0</v>
      </c>
      <c r="HW67" s="8"/>
      <c r="HX67" s="8"/>
      <c r="HY67" s="331">
        <v>2.2000000000000002</v>
      </c>
      <c r="HZ67" s="330">
        <v>0.55000000000000004</v>
      </c>
      <c r="IA67" s="307"/>
      <c r="IB67" s="299"/>
      <c r="IC67" s="332">
        <v>12</v>
      </c>
      <c r="ID67" s="130">
        <v>3</v>
      </c>
      <c r="IE67" s="308"/>
      <c r="IF67" s="308"/>
      <c r="IG67" s="8">
        <f t="shared" si="84"/>
        <v>14.2</v>
      </c>
      <c r="IH67" s="8">
        <f t="shared" si="45"/>
        <v>3.55</v>
      </c>
      <c r="II67" s="8"/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>
        <v>0</v>
      </c>
      <c r="JB67" s="71">
        <v>0</v>
      </c>
      <c r="JC67" s="282"/>
      <c r="JD67" s="282"/>
      <c r="JE67" s="8">
        <f t="shared" si="46"/>
        <v>0</v>
      </c>
      <c r="JF67" s="8">
        <f t="shared" si="47"/>
        <v>0</v>
      </c>
      <c r="JG67" s="378">
        <v>0</v>
      </c>
      <c r="JH67" s="378">
        <v>0</v>
      </c>
      <c r="JI67" s="378">
        <v>0</v>
      </c>
      <c r="JJ67" s="378">
        <v>0</v>
      </c>
      <c r="JK67" s="330"/>
      <c r="JL67" s="330"/>
      <c r="JM67" s="91">
        <v>51.55</v>
      </c>
      <c r="JN67" s="330">
        <v>11</v>
      </c>
      <c r="JO67" s="91">
        <v>0</v>
      </c>
      <c r="JP67" s="330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2"/>
      <c r="JZ67" s="282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1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0">
        <v>0</v>
      </c>
      <c r="LK67" s="79">
        <v>3.4</v>
      </c>
      <c r="LL67" s="350">
        <v>0</v>
      </c>
      <c r="LM67" s="79">
        <v>3.8730000000000002</v>
      </c>
      <c r="LN67" s="334">
        <v>0</v>
      </c>
      <c r="LO67" s="75"/>
      <c r="LP67" s="344"/>
      <c r="LQ67" s="317"/>
      <c r="LR67" s="317"/>
      <c r="LS67" s="4">
        <f t="shared" si="105"/>
        <v>32.272999999999996</v>
      </c>
      <c r="LT67" s="4">
        <f t="shared" si="60"/>
        <v>0</v>
      </c>
      <c r="LU67" s="318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1">
        <v>25.75</v>
      </c>
      <c r="MD67" s="319"/>
      <c r="ME67" s="75">
        <v>25.75</v>
      </c>
      <c r="MF67" s="4"/>
      <c r="MG67" s="9"/>
      <c r="MH67" s="4"/>
      <c r="MI67" s="4">
        <f t="shared" si="63"/>
        <v>51.5</v>
      </c>
      <c r="MJ67" s="4">
        <f t="shared" si="64"/>
        <v>0</v>
      </c>
      <c r="MK67" s="335">
        <v>2.6900999999999997</v>
      </c>
      <c r="ML67" s="92"/>
      <c r="MM67" s="114">
        <v>1.5798999999999999</v>
      </c>
      <c r="MN67" s="336"/>
      <c r="MO67" s="4">
        <f t="shared" si="65"/>
        <v>4.2699999999999996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37">
        <v>0</v>
      </c>
      <c r="NA67" s="4">
        <f t="shared" si="71"/>
        <v>0</v>
      </c>
      <c r="NB67" s="4">
        <f t="shared" si="72"/>
        <v>0</v>
      </c>
      <c r="NC67" s="296"/>
      <c r="ND67" s="296"/>
      <c r="NE67" s="296">
        <f t="shared" si="73"/>
        <v>0</v>
      </c>
      <c r="NF67" s="296">
        <f t="shared" si="74"/>
        <v>0</v>
      </c>
      <c r="NG67" s="296"/>
      <c r="NH67" s="296"/>
      <c r="NI67" s="296">
        <f t="shared" si="75"/>
        <v>0</v>
      </c>
      <c r="NJ67" s="296">
        <f t="shared" si="76"/>
        <v>0</v>
      </c>
      <c r="NK67" s="292"/>
      <c r="NL67" s="296"/>
      <c r="NM67" s="296">
        <f t="shared" si="77"/>
        <v>0</v>
      </c>
      <c r="NN67" s="296">
        <f t="shared" si="78"/>
        <v>0</v>
      </c>
      <c r="NO67" s="74">
        <v>1.7</v>
      </c>
      <c r="NP67" s="74"/>
      <c r="NQ67" s="74">
        <v>0</v>
      </c>
      <c r="NR67" s="74"/>
      <c r="NS67" s="74">
        <v>2.88</v>
      </c>
      <c r="NT67" s="74"/>
      <c r="NU67" s="343">
        <v>0.61</v>
      </c>
      <c r="NV67" s="343"/>
      <c r="NW67" s="343">
        <v>0.92</v>
      </c>
      <c r="NX67" s="343"/>
      <c r="NY67" s="4">
        <f t="shared" si="79"/>
        <v>5.5</v>
      </c>
      <c r="NZ67" s="4">
        <f t="shared" si="100"/>
        <v>0</v>
      </c>
      <c r="OA67" s="74">
        <v>10</v>
      </c>
      <c r="OB67" s="74"/>
      <c r="OC67" s="349">
        <v>1.22</v>
      </c>
      <c r="OD67" s="74"/>
      <c r="OE67" s="349">
        <v>0.52</v>
      </c>
      <c r="OF67" s="74"/>
      <c r="OG67" s="74">
        <v>0.26</v>
      </c>
      <c r="OH67" s="74"/>
      <c r="OI67" s="4">
        <f t="shared" si="80"/>
        <v>12</v>
      </c>
      <c r="OJ67" s="4">
        <f t="shared" si="81"/>
        <v>0</v>
      </c>
      <c r="OK67" s="196">
        <v>2.1</v>
      </c>
      <c r="OL67" s="296"/>
      <c r="OM67" s="342">
        <v>0.6</v>
      </c>
      <c r="ON67" s="296"/>
      <c r="OO67" s="196"/>
      <c r="OP67" s="296"/>
      <c r="OQ67" s="296">
        <f t="shared" si="106"/>
        <v>2.7</v>
      </c>
      <c r="OR67" s="296">
        <f t="shared" si="83"/>
        <v>0</v>
      </c>
      <c r="OS67" s="296"/>
      <c r="OT67" s="296"/>
      <c r="OU67" s="296">
        <f t="shared" si="101"/>
        <v>0</v>
      </c>
      <c r="OV67" s="296">
        <f t="shared" si="102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22"/>
      <c r="R68" s="78"/>
      <c r="S68" s="321"/>
      <c r="T68" s="321"/>
      <c r="U68" s="78"/>
      <c r="V68" s="78"/>
      <c r="W68" s="78">
        <f t="shared" si="15"/>
        <v>20.62</v>
      </c>
      <c r="X68" s="78">
        <f t="shared" si="16"/>
        <v>20.62</v>
      </c>
      <c r="Y68" s="78">
        <v>5</v>
      </c>
      <c r="Z68" s="78">
        <v>2.2222222222222223</v>
      </c>
      <c r="AA68" s="75"/>
      <c r="AB68" s="71"/>
      <c r="AC68" s="8">
        <f t="shared" si="17"/>
        <v>5</v>
      </c>
      <c r="AD68" s="8">
        <f t="shared" si="18"/>
        <v>2.2222222222222223</v>
      </c>
      <c r="AE68" s="71"/>
      <c r="AF68" s="71"/>
      <c r="AG68" s="71"/>
      <c r="AH68" s="71"/>
      <c r="AI68" s="122"/>
      <c r="AJ68" s="122"/>
      <c r="AK68" s="351"/>
      <c r="AL68" s="352"/>
      <c r="AM68" s="288"/>
      <c r="AN68" s="288"/>
      <c r="AO68" s="289"/>
      <c r="AP68" s="289"/>
      <c r="AQ68" s="289"/>
      <c r="AR68" s="289"/>
      <c r="AS68" s="289"/>
      <c r="AT68" s="289"/>
      <c r="AU68" s="4">
        <f t="shared" si="89"/>
        <v>0</v>
      </c>
      <c r="AV68" s="4">
        <f t="shared" si="90"/>
        <v>0</v>
      </c>
      <c r="AW68" s="78"/>
      <c r="AX68" s="78"/>
      <c r="AY68" s="310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0"/>
      <c r="BH68" s="291"/>
      <c r="BI68" s="290"/>
      <c r="BJ68" s="291"/>
      <c r="BK68" s="292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0"/>
      <c r="CI68" s="91"/>
      <c r="CJ68" s="320"/>
      <c r="CK68" s="294"/>
      <c r="CL68" s="294"/>
      <c r="CM68" s="321"/>
      <c r="CN68" s="322"/>
      <c r="CO68" s="8">
        <f t="shared" si="22"/>
        <v>0</v>
      </c>
      <c r="CP68" s="8">
        <f t="shared" si="23"/>
        <v>0</v>
      </c>
      <c r="CQ68" s="377">
        <v>97.628865979381501</v>
      </c>
      <c r="CR68" s="338"/>
      <c r="CS68" s="338"/>
      <c r="CT68" s="348"/>
      <c r="CU68" s="339">
        <v>18.556701030927837</v>
      </c>
      <c r="CV68" s="196"/>
      <c r="CW68" s="340">
        <v>63.814432989690722</v>
      </c>
      <c r="CX68" s="295"/>
      <c r="CY68" s="295"/>
      <c r="CZ68" s="295"/>
      <c r="DA68" s="7">
        <f t="shared" si="103"/>
        <v>180.00000000000006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3">
        <v>42.37</v>
      </c>
      <c r="DL68" s="323">
        <v>14.12</v>
      </c>
      <c r="DM68" s="321">
        <f t="shared" si="28"/>
        <v>42.37</v>
      </c>
      <c r="DN68" s="321">
        <f t="shared" si="29"/>
        <v>14.12</v>
      </c>
      <c r="DO68" s="323">
        <v>41.1</v>
      </c>
      <c r="DP68" s="323">
        <v>13.7</v>
      </c>
      <c r="DQ68" s="324">
        <v>0</v>
      </c>
      <c r="DR68" s="324">
        <v>0</v>
      </c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5">
        <v>32.99</v>
      </c>
      <c r="EH68" s="326">
        <v>8.2475000000000005</v>
      </c>
      <c r="EI68" s="94">
        <v>78.08</v>
      </c>
      <c r="EJ68" s="94">
        <v>19.52</v>
      </c>
      <c r="EK68" s="321">
        <v>27.07</v>
      </c>
      <c r="EL68" s="327">
        <v>6.7675000000000001</v>
      </c>
      <c r="EM68" s="328"/>
      <c r="EN68" s="328"/>
      <c r="EO68" s="328"/>
      <c r="EP68" s="328"/>
      <c r="EQ68" s="8">
        <f t="shared" si="31"/>
        <v>138.13999999999999</v>
      </c>
      <c r="ER68" s="8">
        <f t="shared" si="104"/>
        <v>34.534999999999997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3">
        <v>29</v>
      </c>
      <c r="FB68" s="329"/>
      <c r="FC68" s="114">
        <v>0</v>
      </c>
      <c r="FD68" s="322"/>
      <c r="FE68" s="8"/>
      <c r="FF68" s="8"/>
      <c r="FG68" s="300"/>
      <c r="FH68" s="301"/>
      <c r="FI68" s="8"/>
      <c r="FJ68" s="8"/>
      <c r="FK68" s="8"/>
      <c r="FL68" s="8"/>
      <c r="FM68" s="322"/>
      <c r="FN68" s="322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292">
        <v>6</v>
      </c>
      <c r="GL68" s="292">
        <v>0</v>
      </c>
      <c r="GM68" s="304"/>
      <c r="GN68" s="305"/>
      <c r="GO68" s="294">
        <v>3</v>
      </c>
      <c r="GP68" s="306">
        <v>0</v>
      </c>
      <c r="GQ68" s="306"/>
      <c r="GR68" s="306"/>
      <c r="GS68" s="305"/>
      <c r="GT68" s="305"/>
      <c r="GU68" s="305">
        <v>3</v>
      </c>
      <c r="GV68" s="305">
        <v>0</v>
      </c>
      <c r="GW68" s="305">
        <v>2</v>
      </c>
      <c r="GX68" s="305">
        <v>0</v>
      </c>
      <c r="GY68" s="305">
        <v>2.4</v>
      </c>
      <c r="GZ68" s="305">
        <v>0</v>
      </c>
      <c r="HA68" s="8">
        <f t="shared" si="39"/>
        <v>16.399999999999999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379">
        <v>280</v>
      </c>
      <c r="HR68" s="282"/>
      <c r="HS68" s="91"/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2.2000000000000002</v>
      </c>
      <c r="HZ68" s="330">
        <v>0.55000000000000004</v>
      </c>
      <c r="IA68" s="307"/>
      <c r="IB68" s="299"/>
      <c r="IC68" s="332">
        <v>12</v>
      </c>
      <c r="ID68" s="130">
        <v>3</v>
      </c>
      <c r="IE68" s="308"/>
      <c r="IF68" s="308"/>
      <c r="IG68" s="8">
        <f t="shared" si="84"/>
        <v>14.2</v>
      </c>
      <c r="IH68" s="8">
        <f t="shared" si="45"/>
        <v>3.55</v>
      </c>
      <c r="II68" s="8"/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>
        <v>0</v>
      </c>
      <c r="JB68" s="71">
        <v>0</v>
      </c>
      <c r="JC68" s="282"/>
      <c r="JD68" s="282"/>
      <c r="JE68" s="8">
        <f t="shared" si="46"/>
        <v>0</v>
      </c>
      <c r="JF68" s="8">
        <f t="shared" si="47"/>
        <v>0</v>
      </c>
      <c r="JG68" s="378">
        <v>0</v>
      </c>
      <c r="JH68" s="378">
        <v>0</v>
      </c>
      <c r="JI68" s="378">
        <v>0</v>
      </c>
      <c r="JJ68" s="378">
        <v>0</v>
      </c>
      <c r="JK68" s="330"/>
      <c r="JL68" s="330"/>
      <c r="JM68" s="91">
        <v>51.55</v>
      </c>
      <c r="JN68" s="330">
        <v>11</v>
      </c>
      <c r="JO68" s="91">
        <v>0</v>
      </c>
      <c r="JP68" s="330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2"/>
      <c r="JZ68" s="282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1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0">
        <v>0</v>
      </c>
      <c r="LK68" s="79">
        <v>3.4</v>
      </c>
      <c r="LL68" s="350">
        <v>0</v>
      </c>
      <c r="LM68" s="79">
        <v>3.8730000000000002</v>
      </c>
      <c r="LN68" s="334">
        <v>0</v>
      </c>
      <c r="LO68" s="75"/>
      <c r="LP68" s="344"/>
      <c r="LQ68" s="317"/>
      <c r="LR68" s="317"/>
      <c r="LS68" s="4">
        <f t="shared" si="105"/>
        <v>32.272999999999996</v>
      </c>
      <c r="LT68" s="4">
        <f t="shared" si="60"/>
        <v>0</v>
      </c>
      <c r="LU68" s="318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1">
        <v>25.75</v>
      </c>
      <c r="MD68" s="319"/>
      <c r="ME68" s="75">
        <v>25.75</v>
      </c>
      <c r="MF68" s="4"/>
      <c r="MG68" s="9"/>
      <c r="MH68" s="4"/>
      <c r="MI68" s="4">
        <f t="shared" si="63"/>
        <v>51.5</v>
      </c>
      <c r="MJ68" s="4">
        <f t="shared" si="64"/>
        <v>0</v>
      </c>
      <c r="MK68" s="335">
        <v>2.5514999999999999</v>
      </c>
      <c r="ML68" s="92"/>
      <c r="MM68" s="114">
        <v>1.4984999999999999</v>
      </c>
      <c r="MN68" s="336"/>
      <c r="MO68" s="4">
        <f t="shared" si="65"/>
        <v>4.05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37">
        <v>0</v>
      </c>
      <c r="NA68" s="4">
        <f t="shared" si="71"/>
        <v>0</v>
      </c>
      <c r="NB68" s="4">
        <f t="shared" si="72"/>
        <v>0</v>
      </c>
      <c r="NC68" s="296"/>
      <c r="ND68" s="296"/>
      <c r="NE68" s="296">
        <f t="shared" si="73"/>
        <v>0</v>
      </c>
      <c r="NF68" s="296">
        <f t="shared" si="74"/>
        <v>0</v>
      </c>
      <c r="NG68" s="296"/>
      <c r="NH68" s="296"/>
      <c r="NI68" s="296">
        <f t="shared" si="75"/>
        <v>0</v>
      </c>
      <c r="NJ68" s="296">
        <f t="shared" si="76"/>
        <v>0</v>
      </c>
      <c r="NK68" s="292"/>
      <c r="NL68" s="296"/>
      <c r="NM68" s="296">
        <f t="shared" si="77"/>
        <v>0</v>
      </c>
      <c r="NN68" s="296">
        <f t="shared" si="78"/>
        <v>0</v>
      </c>
      <c r="NO68" s="74">
        <v>2.0499999999999998</v>
      </c>
      <c r="NP68" s="74"/>
      <c r="NQ68" s="74">
        <v>0</v>
      </c>
      <c r="NR68" s="74"/>
      <c r="NS68" s="74">
        <v>3.47</v>
      </c>
      <c r="NT68" s="74"/>
      <c r="NU68" s="343">
        <v>0.74</v>
      </c>
      <c r="NV68" s="343"/>
      <c r="NW68" s="343">
        <v>1.1200000000000001</v>
      </c>
      <c r="NX68" s="343"/>
      <c r="NY68" s="4">
        <f t="shared" si="79"/>
        <v>6.64</v>
      </c>
      <c r="NZ68" s="4">
        <f t="shared" si="100"/>
        <v>0</v>
      </c>
      <c r="OA68" s="74">
        <v>10</v>
      </c>
      <c r="OB68" s="74"/>
      <c r="OC68" s="349">
        <v>2.1</v>
      </c>
      <c r="OD68" s="74"/>
      <c r="OE68" s="349">
        <v>0.9</v>
      </c>
      <c r="OF68" s="74"/>
      <c r="OG68" s="74">
        <v>0.45</v>
      </c>
      <c r="OH68" s="74"/>
      <c r="OI68" s="4">
        <f t="shared" si="80"/>
        <v>13.45</v>
      </c>
      <c r="OJ68" s="4">
        <f t="shared" si="81"/>
        <v>0</v>
      </c>
      <c r="OK68" s="196">
        <v>2.2599999999999998</v>
      </c>
      <c r="OL68" s="296"/>
      <c r="OM68" s="342">
        <v>0.64</v>
      </c>
      <c r="ON68" s="296"/>
      <c r="OO68" s="196"/>
      <c r="OP68" s="296"/>
      <c r="OQ68" s="296">
        <f t="shared" si="106"/>
        <v>2.9</v>
      </c>
      <c r="OR68" s="296">
        <f t="shared" si="83"/>
        <v>0</v>
      </c>
      <c r="OS68" s="296"/>
      <c r="OT68" s="296"/>
      <c r="OU68" s="296">
        <f t="shared" si="101"/>
        <v>0</v>
      </c>
      <c r="OV68" s="296">
        <f t="shared" si="102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22"/>
      <c r="R69" s="78"/>
      <c r="S69" s="321"/>
      <c r="T69" s="321"/>
      <c r="U69" s="78"/>
      <c r="V69" s="78"/>
      <c r="W69" s="78">
        <f t="shared" si="15"/>
        <v>20.62</v>
      </c>
      <c r="X69" s="78">
        <f t="shared" si="16"/>
        <v>20.62</v>
      </c>
      <c r="Y69" s="78">
        <v>5</v>
      </c>
      <c r="Z69" s="78">
        <v>2.2222222222222223</v>
      </c>
      <c r="AA69" s="75"/>
      <c r="AB69" s="71"/>
      <c r="AC69" s="8">
        <f t="shared" si="17"/>
        <v>5</v>
      </c>
      <c r="AD69" s="8">
        <f t="shared" si="18"/>
        <v>2.2222222222222223</v>
      </c>
      <c r="AE69" s="71"/>
      <c r="AF69" s="71"/>
      <c r="AG69" s="71"/>
      <c r="AH69" s="71"/>
      <c r="AI69" s="122"/>
      <c r="AJ69" s="122"/>
      <c r="AK69" s="351"/>
      <c r="AL69" s="352"/>
      <c r="AM69" s="288"/>
      <c r="AN69" s="288"/>
      <c r="AO69" s="289"/>
      <c r="AP69" s="289"/>
      <c r="AQ69" s="289"/>
      <c r="AR69" s="289"/>
      <c r="AS69" s="289"/>
      <c r="AT69" s="289"/>
      <c r="AU69" s="4">
        <f t="shared" si="89"/>
        <v>0</v>
      </c>
      <c r="AV69" s="4">
        <f t="shared" si="90"/>
        <v>0</v>
      </c>
      <c r="AW69" s="78"/>
      <c r="AX69" s="78"/>
      <c r="AY69" s="310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0"/>
      <c r="BH69" s="291"/>
      <c r="BI69" s="290"/>
      <c r="BJ69" s="291"/>
      <c r="BK69" s="292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0"/>
      <c r="CI69" s="91"/>
      <c r="CJ69" s="320"/>
      <c r="CK69" s="294"/>
      <c r="CL69" s="294"/>
      <c r="CM69" s="321"/>
      <c r="CN69" s="322"/>
      <c r="CO69" s="8">
        <f t="shared" si="22"/>
        <v>0</v>
      </c>
      <c r="CP69" s="8">
        <f t="shared" si="23"/>
        <v>0</v>
      </c>
      <c r="CQ69" s="377">
        <v>150.12886597938149</v>
      </c>
      <c r="CR69" s="338"/>
      <c r="CS69" s="338"/>
      <c r="CT69" s="348"/>
      <c r="CU69" s="339">
        <v>18.556701030927837</v>
      </c>
      <c r="CV69" s="196"/>
      <c r="CW69" s="340">
        <v>63.814432989690722</v>
      </c>
      <c r="CX69" s="295"/>
      <c r="CY69" s="295"/>
      <c r="CZ69" s="295"/>
      <c r="DA69" s="7">
        <f t="shared" si="103"/>
        <v>232.50000000000003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3">
        <v>42.37</v>
      </c>
      <c r="DL69" s="323">
        <v>14.12</v>
      </c>
      <c r="DM69" s="321">
        <f t="shared" si="28"/>
        <v>42.37</v>
      </c>
      <c r="DN69" s="321">
        <f t="shared" si="29"/>
        <v>14.12</v>
      </c>
      <c r="DO69" s="323">
        <v>41.1</v>
      </c>
      <c r="DP69" s="323">
        <v>13.7</v>
      </c>
      <c r="DQ69" s="324">
        <v>0</v>
      </c>
      <c r="DR69" s="324">
        <v>0</v>
      </c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5">
        <v>32.99</v>
      </c>
      <c r="EH69" s="326">
        <v>8.2475000000000005</v>
      </c>
      <c r="EI69" s="94">
        <v>78.08</v>
      </c>
      <c r="EJ69" s="94">
        <v>19.52</v>
      </c>
      <c r="EK69" s="321">
        <v>27.07</v>
      </c>
      <c r="EL69" s="327">
        <v>6.7675000000000001</v>
      </c>
      <c r="EM69" s="328"/>
      <c r="EN69" s="328"/>
      <c r="EO69" s="328"/>
      <c r="EP69" s="328"/>
      <c r="EQ69" s="8">
        <f t="shared" si="31"/>
        <v>138.13999999999999</v>
      </c>
      <c r="ER69" s="8">
        <f t="shared" si="104"/>
        <v>34.534999999999997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3">
        <v>29</v>
      </c>
      <c r="FB69" s="329"/>
      <c r="FC69" s="114">
        <v>0</v>
      </c>
      <c r="FD69" s="322"/>
      <c r="FE69" s="8"/>
      <c r="FF69" s="8"/>
      <c r="FG69" s="300"/>
      <c r="FH69" s="301"/>
      <c r="FI69" s="8"/>
      <c r="FJ69" s="8"/>
      <c r="FK69" s="8"/>
      <c r="FL69" s="8"/>
      <c r="FM69" s="322"/>
      <c r="FN69" s="322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292">
        <v>6</v>
      </c>
      <c r="GL69" s="292">
        <v>0</v>
      </c>
      <c r="GM69" s="304"/>
      <c r="GN69" s="305"/>
      <c r="GO69" s="294">
        <v>3</v>
      </c>
      <c r="GP69" s="306">
        <v>0</v>
      </c>
      <c r="GQ69" s="306"/>
      <c r="GR69" s="306"/>
      <c r="GS69" s="305"/>
      <c r="GT69" s="305"/>
      <c r="GU69" s="305">
        <v>3</v>
      </c>
      <c r="GV69" s="305">
        <v>0</v>
      </c>
      <c r="GW69" s="305">
        <v>2</v>
      </c>
      <c r="GX69" s="305">
        <v>0</v>
      </c>
      <c r="GY69" s="305">
        <v>2.4</v>
      </c>
      <c r="GZ69" s="305">
        <v>0</v>
      </c>
      <c r="HA69" s="8">
        <f t="shared" si="39"/>
        <v>16.399999999999999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379">
        <v>280</v>
      </c>
      <c r="HR69" s="282"/>
      <c r="HS69" s="91"/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2.2000000000000002</v>
      </c>
      <c r="HZ69" s="330">
        <v>0.55000000000000004</v>
      </c>
      <c r="IA69" s="307"/>
      <c r="IB69" s="299"/>
      <c r="IC69" s="332">
        <v>12</v>
      </c>
      <c r="ID69" s="130">
        <v>3</v>
      </c>
      <c r="IE69" s="308"/>
      <c r="IF69" s="308"/>
      <c r="IG69" s="8">
        <f t="shared" si="84"/>
        <v>14.2</v>
      </c>
      <c r="IH69" s="8">
        <f t="shared" si="45"/>
        <v>3.55</v>
      </c>
      <c r="II69" s="8"/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>
        <v>0</v>
      </c>
      <c r="JB69" s="71">
        <v>0</v>
      </c>
      <c r="JC69" s="282"/>
      <c r="JD69" s="282"/>
      <c r="JE69" s="8">
        <f t="shared" si="46"/>
        <v>0</v>
      </c>
      <c r="JF69" s="8">
        <f t="shared" si="47"/>
        <v>0</v>
      </c>
      <c r="JG69" s="378">
        <v>0</v>
      </c>
      <c r="JH69" s="378">
        <v>0</v>
      </c>
      <c r="JI69" s="378">
        <v>0</v>
      </c>
      <c r="JJ69" s="378">
        <v>0</v>
      </c>
      <c r="JK69" s="330"/>
      <c r="JL69" s="330"/>
      <c r="JM69" s="91">
        <v>51.55</v>
      </c>
      <c r="JN69" s="330">
        <v>11</v>
      </c>
      <c r="JO69" s="91">
        <v>0</v>
      </c>
      <c r="JP69" s="330">
        <v>0</v>
      </c>
      <c r="JQ69" s="71">
        <v>0</v>
      </c>
      <c r="JR69" s="71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2"/>
      <c r="JZ69" s="282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1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0">
        <v>0</v>
      </c>
      <c r="LK69" s="79">
        <v>3.4</v>
      </c>
      <c r="LL69" s="350">
        <v>0</v>
      </c>
      <c r="LM69" s="79">
        <v>3.8730000000000002</v>
      </c>
      <c r="LN69" s="334">
        <v>0</v>
      </c>
      <c r="LO69" s="75"/>
      <c r="LP69" s="344"/>
      <c r="LQ69" s="317"/>
      <c r="LR69" s="317"/>
      <c r="LS69" s="4">
        <f t="shared" si="105"/>
        <v>32.272999999999996</v>
      </c>
      <c r="LT69" s="4">
        <f t="shared" si="60"/>
        <v>0</v>
      </c>
      <c r="LU69" s="318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1">
        <v>25.75</v>
      </c>
      <c r="MD69" s="319"/>
      <c r="ME69" s="75">
        <v>25.75</v>
      </c>
      <c r="MF69" s="4"/>
      <c r="MG69" s="9"/>
      <c r="MH69" s="4"/>
      <c r="MI69" s="4">
        <f t="shared" si="63"/>
        <v>51.5</v>
      </c>
      <c r="MJ69" s="4">
        <f t="shared" si="64"/>
        <v>0</v>
      </c>
      <c r="MK69" s="335">
        <v>2.4380999999999999</v>
      </c>
      <c r="ML69" s="92"/>
      <c r="MM69" s="114">
        <v>1.4319000000000002</v>
      </c>
      <c r="MN69" s="336"/>
      <c r="MO69" s="4">
        <f t="shared" si="65"/>
        <v>3.87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37">
        <v>0</v>
      </c>
      <c r="NA69" s="4">
        <f t="shared" si="71"/>
        <v>0</v>
      </c>
      <c r="NB69" s="4">
        <f t="shared" si="72"/>
        <v>0</v>
      </c>
      <c r="NC69" s="296"/>
      <c r="ND69" s="296"/>
      <c r="NE69" s="296">
        <f t="shared" si="73"/>
        <v>0</v>
      </c>
      <c r="NF69" s="296">
        <f t="shared" si="74"/>
        <v>0</v>
      </c>
      <c r="NG69" s="296"/>
      <c r="NH69" s="296"/>
      <c r="NI69" s="296">
        <f t="shared" si="75"/>
        <v>0</v>
      </c>
      <c r="NJ69" s="296">
        <f t="shared" si="76"/>
        <v>0</v>
      </c>
      <c r="NK69" s="292"/>
      <c r="NL69" s="296"/>
      <c r="NM69" s="296">
        <f t="shared" si="77"/>
        <v>0</v>
      </c>
      <c r="NN69" s="296">
        <f t="shared" si="78"/>
        <v>0</v>
      </c>
      <c r="NO69" s="74">
        <v>2.0099999999999998</v>
      </c>
      <c r="NP69" s="74"/>
      <c r="NQ69" s="74">
        <v>0</v>
      </c>
      <c r="NR69" s="74"/>
      <c r="NS69" s="74">
        <v>3.4</v>
      </c>
      <c r="NT69" s="74"/>
      <c r="NU69" s="343">
        <v>0.73</v>
      </c>
      <c r="NV69" s="343"/>
      <c r="NW69" s="343">
        <v>1.0900000000000001</v>
      </c>
      <c r="NX69" s="343"/>
      <c r="NY69" s="4">
        <f t="shared" si="79"/>
        <v>6.5</v>
      </c>
      <c r="NZ69" s="4">
        <f t="shared" si="100"/>
        <v>0</v>
      </c>
      <c r="OA69" s="74">
        <v>10</v>
      </c>
      <c r="OB69" s="74"/>
      <c r="OC69" s="349">
        <v>0.56999999999999995</v>
      </c>
      <c r="OD69" s="74"/>
      <c r="OE69" s="349">
        <v>0.24</v>
      </c>
      <c r="OF69" s="74"/>
      <c r="OG69" s="74">
        <v>0.12</v>
      </c>
      <c r="OH69" s="74"/>
      <c r="OI69" s="4">
        <f t="shared" si="80"/>
        <v>10.93</v>
      </c>
      <c r="OJ69" s="4">
        <f t="shared" si="81"/>
        <v>0</v>
      </c>
      <c r="OK69" s="196">
        <v>2.04</v>
      </c>
      <c r="OL69" s="296"/>
      <c r="OM69" s="342">
        <v>0.57999999999999996</v>
      </c>
      <c r="ON69" s="296"/>
      <c r="OO69" s="196"/>
      <c r="OP69" s="296"/>
      <c r="OQ69" s="296">
        <f t="shared" si="106"/>
        <v>2.62</v>
      </c>
      <c r="OR69" s="296">
        <f t="shared" si="83"/>
        <v>0</v>
      </c>
      <c r="OS69" s="296"/>
      <c r="OT69" s="296"/>
      <c r="OU69" s="296">
        <f t="shared" si="101"/>
        <v>0</v>
      </c>
      <c r="OV69" s="296">
        <f t="shared" si="102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22"/>
      <c r="R70" s="78"/>
      <c r="S70" s="321"/>
      <c r="T70" s="321"/>
      <c r="U70" s="78"/>
      <c r="V70" s="78"/>
      <c r="W70" s="78">
        <f t="shared" si="15"/>
        <v>20.62</v>
      </c>
      <c r="X70" s="78">
        <f t="shared" si="16"/>
        <v>20.62</v>
      </c>
      <c r="Y70" s="78">
        <v>5</v>
      </c>
      <c r="Z70" s="78">
        <v>2.2222222222222223</v>
      </c>
      <c r="AA70" s="75"/>
      <c r="AB70" s="71"/>
      <c r="AC70" s="8">
        <f t="shared" si="17"/>
        <v>5</v>
      </c>
      <c r="AD70" s="8">
        <f t="shared" si="18"/>
        <v>2.2222222222222223</v>
      </c>
      <c r="AE70" s="71"/>
      <c r="AF70" s="71"/>
      <c r="AG70" s="71"/>
      <c r="AH70" s="71"/>
      <c r="AI70" s="122"/>
      <c r="AJ70" s="122"/>
      <c r="AK70" s="351"/>
      <c r="AL70" s="352"/>
      <c r="AM70" s="288"/>
      <c r="AN70" s="288"/>
      <c r="AO70" s="289"/>
      <c r="AP70" s="289"/>
      <c r="AQ70" s="289"/>
      <c r="AR70" s="289"/>
      <c r="AS70" s="289"/>
      <c r="AT70" s="289"/>
      <c r="AU70" s="4">
        <f t="shared" si="89"/>
        <v>0</v>
      </c>
      <c r="AV70" s="4">
        <f t="shared" si="90"/>
        <v>0</v>
      </c>
      <c r="AW70" s="78"/>
      <c r="AX70" s="78"/>
      <c r="AY70" s="310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0"/>
      <c r="BH70" s="291"/>
      <c r="BI70" s="290"/>
      <c r="BJ70" s="291"/>
      <c r="BK70" s="292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0"/>
      <c r="CI70" s="91"/>
      <c r="CJ70" s="320"/>
      <c r="CK70" s="294"/>
      <c r="CL70" s="294"/>
      <c r="CM70" s="321"/>
      <c r="CN70" s="322"/>
      <c r="CO70" s="8">
        <f t="shared" si="22"/>
        <v>0</v>
      </c>
      <c r="CP70" s="8">
        <f t="shared" si="23"/>
        <v>0</v>
      </c>
      <c r="CQ70" s="377">
        <v>202.62886597938149</v>
      </c>
      <c r="CR70" s="338"/>
      <c r="CS70" s="338"/>
      <c r="CT70" s="348"/>
      <c r="CU70" s="339">
        <v>18.556701030927837</v>
      </c>
      <c r="CV70" s="196"/>
      <c r="CW70" s="340">
        <v>63.814432989690722</v>
      </c>
      <c r="CX70" s="295"/>
      <c r="CY70" s="295"/>
      <c r="CZ70" s="295"/>
      <c r="DA70" s="7">
        <f t="shared" si="103"/>
        <v>285.00000000000006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3">
        <v>42.37</v>
      </c>
      <c r="DL70" s="323">
        <v>14.12</v>
      </c>
      <c r="DM70" s="321">
        <f t="shared" si="28"/>
        <v>42.37</v>
      </c>
      <c r="DN70" s="321">
        <f t="shared" si="29"/>
        <v>14.12</v>
      </c>
      <c r="DO70" s="323">
        <v>41.1</v>
      </c>
      <c r="DP70" s="323">
        <v>13.7</v>
      </c>
      <c r="DQ70" s="324">
        <v>0</v>
      </c>
      <c r="DR70" s="324">
        <v>0</v>
      </c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5">
        <v>32.99</v>
      </c>
      <c r="EH70" s="326">
        <v>8.2475000000000005</v>
      </c>
      <c r="EI70" s="94">
        <v>78.08</v>
      </c>
      <c r="EJ70" s="94">
        <v>19.52</v>
      </c>
      <c r="EK70" s="321">
        <v>27.07</v>
      </c>
      <c r="EL70" s="327">
        <v>6.7675000000000001</v>
      </c>
      <c r="EM70" s="328"/>
      <c r="EN70" s="328"/>
      <c r="EO70" s="328"/>
      <c r="EP70" s="328"/>
      <c r="EQ70" s="8">
        <f t="shared" si="31"/>
        <v>138.13999999999999</v>
      </c>
      <c r="ER70" s="8">
        <f t="shared" si="104"/>
        <v>34.534999999999997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3">
        <v>29</v>
      </c>
      <c r="FB70" s="329"/>
      <c r="FC70" s="114">
        <v>0</v>
      </c>
      <c r="FD70" s="322"/>
      <c r="FE70" s="8"/>
      <c r="FF70" s="8"/>
      <c r="FG70" s="300"/>
      <c r="FH70" s="301"/>
      <c r="FI70" s="8"/>
      <c r="FJ70" s="8"/>
      <c r="FK70" s="8"/>
      <c r="FL70" s="8"/>
      <c r="FM70" s="322"/>
      <c r="FN70" s="322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292">
        <v>6</v>
      </c>
      <c r="GL70" s="292">
        <v>0</v>
      </c>
      <c r="GM70" s="304"/>
      <c r="GN70" s="305"/>
      <c r="GO70" s="294">
        <v>3</v>
      </c>
      <c r="GP70" s="306">
        <v>0</v>
      </c>
      <c r="GQ70" s="306"/>
      <c r="GR70" s="306"/>
      <c r="GS70" s="305"/>
      <c r="GT70" s="305"/>
      <c r="GU70" s="305">
        <v>3</v>
      </c>
      <c r="GV70" s="305">
        <v>0</v>
      </c>
      <c r="GW70" s="305">
        <v>2</v>
      </c>
      <c r="GX70" s="305">
        <v>0</v>
      </c>
      <c r="GY70" s="305">
        <v>2.4</v>
      </c>
      <c r="GZ70" s="305">
        <v>0</v>
      </c>
      <c r="HA70" s="8">
        <f t="shared" si="39"/>
        <v>16.399999999999999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379">
        <v>310</v>
      </c>
      <c r="HR70" s="282"/>
      <c r="HS70" s="91"/>
      <c r="HT70" s="8"/>
      <c r="HU70" s="8">
        <f t="shared" si="43"/>
        <v>310</v>
      </c>
      <c r="HV70" s="8">
        <f t="shared" si="44"/>
        <v>0</v>
      </c>
      <c r="HW70" s="8"/>
      <c r="HX70" s="8"/>
      <c r="HY70" s="196">
        <v>2.2000000000000002</v>
      </c>
      <c r="HZ70" s="330">
        <v>0.55000000000000004</v>
      </c>
      <c r="IA70" s="307"/>
      <c r="IB70" s="299"/>
      <c r="IC70" s="332">
        <v>12</v>
      </c>
      <c r="ID70" s="130">
        <v>3</v>
      </c>
      <c r="IE70" s="308"/>
      <c r="IF70" s="308"/>
      <c r="IG70" s="8">
        <f t="shared" si="84"/>
        <v>14.2</v>
      </c>
      <c r="IH70" s="8">
        <f t="shared" si="45"/>
        <v>3.55</v>
      </c>
      <c r="II70" s="8"/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0</v>
      </c>
      <c r="JB70" s="71">
        <v>0</v>
      </c>
      <c r="JC70" s="282"/>
      <c r="JD70" s="282"/>
      <c r="JE70" s="8">
        <f t="shared" si="46"/>
        <v>0</v>
      </c>
      <c r="JF70" s="8">
        <f t="shared" si="47"/>
        <v>0</v>
      </c>
      <c r="JG70" s="378">
        <v>0</v>
      </c>
      <c r="JH70" s="378">
        <v>0</v>
      </c>
      <c r="JI70" s="378">
        <v>0</v>
      </c>
      <c r="JJ70" s="378">
        <v>0</v>
      </c>
      <c r="JK70" s="330"/>
      <c r="JL70" s="330"/>
      <c r="JM70" s="91">
        <v>51.55</v>
      </c>
      <c r="JN70" s="330">
        <v>11</v>
      </c>
      <c r="JO70" s="91">
        <v>0</v>
      </c>
      <c r="JP70" s="330">
        <v>0</v>
      </c>
      <c r="JQ70" s="71">
        <v>0</v>
      </c>
      <c r="JR70" s="71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2"/>
      <c r="JZ70" s="282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1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0">
        <v>0</v>
      </c>
      <c r="LK70" s="79">
        <v>3.4</v>
      </c>
      <c r="LL70" s="350">
        <v>0</v>
      </c>
      <c r="LM70" s="79">
        <v>3.8730000000000002</v>
      </c>
      <c r="LN70" s="334">
        <v>0</v>
      </c>
      <c r="LO70" s="75"/>
      <c r="LP70" s="344"/>
      <c r="LQ70" s="317"/>
      <c r="LR70" s="317"/>
      <c r="LS70" s="4">
        <f t="shared" si="105"/>
        <v>32.272999999999996</v>
      </c>
      <c r="LT70" s="4">
        <f t="shared" si="60"/>
        <v>0</v>
      </c>
      <c r="LU70" s="318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1">
        <v>25.75</v>
      </c>
      <c r="MD70" s="319"/>
      <c r="ME70" s="75">
        <v>25.75</v>
      </c>
      <c r="MF70" s="4"/>
      <c r="MG70" s="9"/>
      <c r="MH70" s="4"/>
      <c r="MI70" s="4">
        <f t="shared" si="63"/>
        <v>51.5</v>
      </c>
      <c r="MJ70" s="4">
        <f t="shared" si="64"/>
        <v>0</v>
      </c>
      <c r="MK70" s="335">
        <v>2.2742999999999998</v>
      </c>
      <c r="ML70" s="92"/>
      <c r="MM70" s="114">
        <v>1.3357000000000001</v>
      </c>
      <c r="MN70" s="336"/>
      <c r="MO70" s="4">
        <f t="shared" si="65"/>
        <v>3.61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37">
        <v>0</v>
      </c>
      <c r="NA70" s="4">
        <f t="shared" si="71"/>
        <v>0</v>
      </c>
      <c r="NB70" s="4">
        <f t="shared" si="72"/>
        <v>0</v>
      </c>
      <c r="NC70" s="296"/>
      <c r="ND70" s="296"/>
      <c r="NE70" s="296">
        <f t="shared" si="73"/>
        <v>0</v>
      </c>
      <c r="NF70" s="296">
        <f t="shared" si="74"/>
        <v>0</v>
      </c>
      <c r="NG70" s="296"/>
      <c r="NH70" s="296"/>
      <c r="NI70" s="296">
        <f t="shared" si="75"/>
        <v>0</v>
      </c>
      <c r="NJ70" s="296">
        <f t="shared" si="76"/>
        <v>0</v>
      </c>
      <c r="NK70" s="292"/>
      <c r="NL70" s="296"/>
      <c r="NM70" s="296">
        <f t="shared" si="77"/>
        <v>0</v>
      </c>
      <c r="NN70" s="296">
        <f t="shared" si="78"/>
        <v>0</v>
      </c>
      <c r="NO70" s="74">
        <v>1.92</v>
      </c>
      <c r="NP70" s="74"/>
      <c r="NQ70" s="74">
        <v>0</v>
      </c>
      <c r="NR70" s="74"/>
      <c r="NS70" s="74">
        <v>3.25</v>
      </c>
      <c r="NT70" s="74"/>
      <c r="NU70" s="343">
        <v>0.69</v>
      </c>
      <c r="NV70" s="343"/>
      <c r="NW70" s="343">
        <v>1.05</v>
      </c>
      <c r="NX70" s="343"/>
      <c r="NY70" s="4">
        <f t="shared" si="79"/>
        <v>6.22</v>
      </c>
      <c r="NZ70" s="4">
        <f t="shared" si="100"/>
        <v>0</v>
      </c>
      <c r="OA70" s="74">
        <v>10</v>
      </c>
      <c r="OB70" s="74"/>
      <c r="OC70" s="349">
        <v>0.95</v>
      </c>
      <c r="OD70" s="74"/>
      <c r="OE70" s="349">
        <v>0.41</v>
      </c>
      <c r="OF70" s="74"/>
      <c r="OG70" s="74">
        <v>0.2</v>
      </c>
      <c r="OH70" s="74"/>
      <c r="OI70" s="4">
        <f t="shared" si="80"/>
        <v>11.559999999999999</v>
      </c>
      <c r="OJ70" s="4">
        <f t="shared" si="81"/>
        <v>0</v>
      </c>
      <c r="OK70" s="196">
        <v>1.79</v>
      </c>
      <c r="OL70" s="296"/>
      <c r="OM70" s="342">
        <v>0.5</v>
      </c>
      <c r="ON70" s="296"/>
      <c r="OO70" s="196"/>
      <c r="OP70" s="296"/>
      <c r="OQ70" s="296">
        <f t="shared" si="106"/>
        <v>2.29</v>
      </c>
      <c r="OR70" s="296">
        <f t="shared" si="83"/>
        <v>0</v>
      </c>
      <c r="OS70" s="296"/>
      <c r="OT70" s="296"/>
      <c r="OU70" s="296">
        <f t="shared" si="101"/>
        <v>0</v>
      </c>
      <c r="OV70" s="296">
        <f t="shared" si="102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22"/>
      <c r="R71" s="78"/>
      <c r="S71" s="321"/>
      <c r="T71" s="321"/>
      <c r="U71" s="78"/>
      <c r="V71" s="78"/>
      <c r="W71" s="78">
        <f t="shared" si="15"/>
        <v>20.62</v>
      </c>
      <c r="X71" s="78">
        <f t="shared" si="16"/>
        <v>20.62</v>
      </c>
      <c r="Y71" s="78">
        <v>5</v>
      </c>
      <c r="Z71" s="78">
        <v>2.2222222222222223</v>
      </c>
      <c r="AA71" s="75"/>
      <c r="AB71" s="71"/>
      <c r="AC71" s="8">
        <f t="shared" si="17"/>
        <v>5</v>
      </c>
      <c r="AD71" s="8">
        <f t="shared" si="18"/>
        <v>2.2222222222222223</v>
      </c>
      <c r="AE71" s="71"/>
      <c r="AF71" s="71"/>
      <c r="AG71" s="71"/>
      <c r="AH71" s="71"/>
      <c r="AI71" s="122"/>
      <c r="AJ71" s="122"/>
      <c r="AK71" s="351"/>
      <c r="AL71" s="352"/>
      <c r="AM71" s="288"/>
      <c r="AN71" s="288"/>
      <c r="AO71" s="289"/>
      <c r="AP71" s="289"/>
      <c r="AQ71" s="289"/>
      <c r="AR71" s="289"/>
      <c r="AS71" s="289"/>
      <c r="AT71" s="289"/>
      <c r="AU71" s="4">
        <f t="shared" si="89"/>
        <v>0</v>
      </c>
      <c r="AV71" s="4">
        <f t="shared" si="90"/>
        <v>0</v>
      </c>
      <c r="AW71" s="78"/>
      <c r="AX71" s="78"/>
      <c r="AY71" s="310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0"/>
      <c r="BH71" s="291"/>
      <c r="BI71" s="290"/>
      <c r="BJ71" s="291"/>
      <c r="BK71" s="292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0"/>
      <c r="CI71" s="91"/>
      <c r="CJ71" s="320"/>
      <c r="CK71" s="294"/>
      <c r="CL71" s="294"/>
      <c r="CM71" s="321"/>
      <c r="CN71" s="322"/>
      <c r="CO71" s="8">
        <f t="shared" si="22"/>
        <v>0</v>
      </c>
      <c r="CP71" s="8">
        <f t="shared" si="23"/>
        <v>0</v>
      </c>
      <c r="CQ71" s="338">
        <v>247.40625</v>
      </c>
      <c r="CR71" s="338"/>
      <c r="CS71" s="338"/>
      <c r="CT71" s="348"/>
      <c r="CU71" s="339">
        <v>18.556701030927837</v>
      </c>
      <c r="CV71" s="196"/>
      <c r="CW71" s="340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3">
        <v>42.37</v>
      </c>
      <c r="DL71" s="323">
        <v>14.12</v>
      </c>
      <c r="DM71" s="321">
        <f t="shared" si="28"/>
        <v>42.37</v>
      </c>
      <c r="DN71" s="321">
        <f t="shared" si="29"/>
        <v>14.12</v>
      </c>
      <c r="DO71" s="323">
        <v>41.1</v>
      </c>
      <c r="DP71" s="323">
        <v>13.7</v>
      </c>
      <c r="DQ71" s="324">
        <v>0</v>
      </c>
      <c r="DR71" s="324">
        <v>0</v>
      </c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5">
        <v>32.99</v>
      </c>
      <c r="EH71" s="326">
        <v>8.2475000000000005</v>
      </c>
      <c r="EI71" s="94">
        <v>78.08</v>
      </c>
      <c r="EJ71" s="94">
        <v>19.52</v>
      </c>
      <c r="EK71" s="321">
        <v>27.07</v>
      </c>
      <c r="EL71" s="327">
        <v>6.7675000000000001</v>
      </c>
      <c r="EM71" s="328"/>
      <c r="EN71" s="328"/>
      <c r="EO71" s="328"/>
      <c r="EP71" s="328"/>
      <c r="EQ71" s="8">
        <f t="shared" si="31"/>
        <v>138.13999999999999</v>
      </c>
      <c r="ER71" s="8">
        <f t="shared" si="104"/>
        <v>34.534999999999997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3">
        <v>29</v>
      </c>
      <c r="FB71" s="329"/>
      <c r="FC71" s="114">
        <v>0</v>
      </c>
      <c r="FD71" s="322"/>
      <c r="FE71" s="8"/>
      <c r="FF71" s="8"/>
      <c r="FG71" s="300"/>
      <c r="FH71" s="301"/>
      <c r="FI71" s="8"/>
      <c r="FJ71" s="8"/>
      <c r="FK71" s="8"/>
      <c r="FL71" s="8"/>
      <c r="FM71" s="322"/>
      <c r="FN71" s="322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292">
        <v>6</v>
      </c>
      <c r="GL71" s="292">
        <v>0</v>
      </c>
      <c r="GM71" s="304"/>
      <c r="GN71" s="305"/>
      <c r="GO71" s="294">
        <v>3</v>
      </c>
      <c r="GP71" s="306">
        <v>0</v>
      </c>
      <c r="GQ71" s="306"/>
      <c r="GR71" s="306"/>
      <c r="GS71" s="305"/>
      <c r="GT71" s="305"/>
      <c r="GU71" s="305">
        <v>3</v>
      </c>
      <c r="GV71" s="305">
        <v>0</v>
      </c>
      <c r="GW71" s="305">
        <v>2</v>
      </c>
      <c r="GX71" s="305">
        <v>0</v>
      </c>
      <c r="GY71" s="305">
        <v>2.4</v>
      </c>
      <c r="GZ71" s="305">
        <v>0</v>
      </c>
      <c r="HA71" s="8">
        <f t="shared" si="39"/>
        <v>16.399999999999999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379">
        <v>340</v>
      </c>
      <c r="HR71" s="282"/>
      <c r="HS71" s="91"/>
      <c r="HT71" s="8"/>
      <c r="HU71" s="8">
        <f t="shared" si="43"/>
        <v>340</v>
      </c>
      <c r="HV71" s="8">
        <f t="shared" si="44"/>
        <v>0</v>
      </c>
      <c r="HW71" s="8"/>
      <c r="HX71" s="8"/>
      <c r="HY71" s="196">
        <v>2.2000000000000002</v>
      </c>
      <c r="HZ71" s="330">
        <v>0.55000000000000004</v>
      </c>
      <c r="IA71" s="307"/>
      <c r="IB71" s="299"/>
      <c r="IC71" s="332">
        <v>12</v>
      </c>
      <c r="ID71" s="130">
        <v>3</v>
      </c>
      <c r="IE71" s="308"/>
      <c r="IF71" s="308"/>
      <c r="IG71" s="8">
        <f t="shared" si="84"/>
        <v>14.2</v>
      </c>
      <c r="IH71" s="8">
        <f t="shared" si="45"/>
        <v>3.55</v>
      </c>
      <c r="II71" s="8"/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0</v>
      </c>
      <c r="JB71" s="71">
        <v>0</v>
      </c>
      <c r="JC71" s="282"/>
      <c r="JD71" s="282"/>
      <c r="JE71" s="8">
        <f t="shared" si="46"/>
        <v>0</v>
      </c>
      <c r="JF71" s="8">
        <f t="shared" si="47"/>
        <v>0</v>
      </c>
      <c r="JG71" s="378">
        <v>0</v>
      </c>
      <c r="JH71" s="378">
        <v>0</v>
      </c>
      <c r="JI71" s="378">
        <v>0</v>
      </c>
      <c r="JJ71" s="378">
        <v>0</v>
      </c>
      <c r="JK71" s="330"/>
      <c r="JL71" s="330"/>
      <c r="JM71" s="91">
        <v>51.55</v>
      </c>
      <c r="JN71" s="330">
        <v>11</v>
      </c>
      <c r="JO71" s="91">
        <v>0</v>
      </c>
      <c r="JP71" s="330">
        <v>0</v>
      </c>
      <c r="JQ71" s="71">
        <v>0</v>
      </c>
      <c r="JR71" s="71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2"/>
      <c r="JZ71" s="282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1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0">
        <v>0</v>
      </c>
      <c r="LK71" s="79">
        <v>3.4</v>
      </c>
      <c r="LL71" s="350">
        <v>0</v>
      </c>
      <c r="LM71" s="79">
        <v>3.8730000000000002</v>
      </c>
      <c r="LN71" s="334">
        <v>0</v>
      </c>
      <c r="LO71" s="75"/>
      <c r="LP71" s="344"/>
      <c r="LQ71" s="317"/>
      <c r="LR71" s="317"/>
      <c r="LS71" s="4">
        <f t="shared" si="105"/>
        <v>32.272999999999996</v>
      </c>
      <c r="LT71" s="4">
        <f t="shared" si="60"/>
        <v>0</v>
      </c>
      <c r="LU71" s="318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1">
        <v>25.75</v>
      </c>
      <c r="MD71" s="319"/>
      <c r="ME71" s="75">
        <v>25.75</v>
      </c>
      <c r="MF71" s="4"/>
      <c r="MG71" s="9"/>
      <c r="MH71" s="4"/>
      <c r="MI71" s="4">
        <f t="shared" si="63"/>
        <v>51.5</v>
      </c>
      <c r="MJ71" s="4">
        <f t="shared" si="64"/>
        <v>0</v>
      </c>
      <c r="MK71" s="335">
        <v>1.9919999999999998</v>
      </c>
      <c r="ML71" s="92"/>
      <c r="MM71" s="114">
        <v>1.3280000000000001</v>
      </c>
      <c r="MN71" s="336"/>
      <c r="MO71" s="4">
        <f t="shared" si="65"/>
        <v>3.32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37">
        <v>0</v>
      </c>
      <c r="NA71" s="4">
        <f t="shared" si="71"/>
        <v>0</v>
      </c>
      <c r="NB71" s="4">
        <f t="shared" si="72"/>
        <v>0</v>
      </c>
      <c r="NC71" s="296"/>
      <c r="ND71" s="296"/>
      <c r="NE71" s="296">
        <f t="shared" si="73"/>
        <v>0</v>
      </c>
      <c r="NF71" s="296">
        <f t="shared" si="74"/>
        <v>0</v>
      </c>
      <c r="NG71" s="296"/>
      <c r="NH71" s="296"/>
      <c r="NI71" s="296">
        <f t="shared" si="75"/>
        <v>0</v>
      </c>
      <c r="NJ71" s="296">
        <f t="shared" si="76"/>
        <v>0</v>
      </c>
      <c r="NK71" s="292"/>
      <c r="NL71" s="296"/>
      <c r="NM71" s="296">
        <f t="shared" si="77"/>
        <v>0</v>
      </c>
      <c r="NN71" s="296">
        <f t="shared" si="78"/>
        <v>0</v>
      </c>
      <c r="NO71" s="74">
        <v>1.95</v>
      </c>
      <c r="NP71" s="74"/>
      <c r="NQ71" s="74">
        <v>0</v>
      </c>
      <c r="NR71" s="74"/>
      <c r="NS71" s="74">
        <v>3.3</v>
      </c>
      <c r="NT71" s="74"/>
      <c r="NU71" s="343">
        <v>0.7</v>
      </c>
      <c r="NV71" s="343"/>
      <c r="NW71" s="343">
        <v>1.06</v>
      </c>
      <c r="NX71" s="343"/>
      <c r="NY71" s="4">
        <f t="shared" si="79"/>
        <v>6.3100000000000005</v>
      </c>
      <c r="NZ71" s="4">
        <f t="shared" si="100"/>
        <v>0</v>
      </c>
      <c r="OA71" s="74">
        <v>10</v>
      </c>
      <c r="OB71" s="74"/>
      <c r="OC71" s="349">
        <v>1.25</v>
      </c>
      <c r="OD71" s="74"/>
      <c r="OE71" s="349">
        <v>0.53</v>
      </c>
      <c r="OF71" s="74"/>
      <c r="OG71" s="74">
        <v>0.26</v>
      </c>
      <c r="OH71" s="74"/>
      <c r="OI71" s="4">
        <f t="shared" si="80"/>
        <v>12.04</v>
      </c>
      <c r="OJ71" s="4">
        <f t="shared" si="81"/>
        <v>0</v>
      </c>
      <c r="OK71" s="196">
        <v>1.87</v>
      </c>
      <c r="OL71" s="296"/>
      <c r="OM71" s="342">
        <v>0.53</v>
      </c>
      <c r="ON71" s="296"/>
      <c r="OO71" s="196"/>
      <c r="OP71" s="296"/>
      <c r="OQ71" s="296">
        <f t="shared" si="106"/>
        <v>2.4000000000000004</v>
      </c>
      <c r="OR71" s="296">
        <f t="shared" si="83"/>
        <v>0</v>
      </c>
      <c r="OS71" s="296"/>
      <c r="OT71" s="296"/>
      <c r="OU71" s="296">
        <f t="shared" si="101"/>
        <v>0</v>
      </c>
      <c r="OV71" s="296">
        <f t="shared" si="102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22"/>
      <c r="R72" s="78"/>
      <c r="S72" s="321"/>
      <c r="T72" s="321"/>
      <c r="U72" s="78"/>
      <c r="V72" s="78"/>
      <c r="W72" s="78">
        <f t="shared" si="15"/>
        <v>20.62</v>
      </c>
      <c r="X72" s="78">
        <f t="shared" si="16"/>
        <v>20.62</v>
      </c>
      <c r="Y72" s="78">
        <v>5</v>
      </c>
      <c r="Z72" s="78">
        <v>2.2222222222222223</v>
      </c>
      <c r="AA72" s="75"/>
      <c r="AB72" s="71"/>
      <c r="AC72" s="8">
        <f t="shared" si="17"/>
        <v>5</v>
      </c>
      <c r="AD72" s="8">
        <f t="shared" si="18"/>
        <v>2.2222222222222223</v>
      </c>
      <c r="AE72" s="71"/>
      <c r="AF72" s="71"/>
      <c r="AG72" s="71"/>
      <c r="AH72" s="71"/>
      <c r="AI72" s="122"/>
      <c r="AJ72" s="122"/>
      <c r="AK72" s="351"/>
      <c r="AL72" s="352"/>
      <c r="AM72" s="288"/>
      <c r="AN72" s="288"/>
      <c r="AO72" s="289"/>
      <c r="AP72" s="289"/>
      <c r="AQ72" s="289"/>
      <c r="AR72" s="289"/>
      <c r="AS72" s="289"/>
      <c r="AT72" s="289"/>
      <c r="AU72" s="4">
        <f t="shared" si="89"/>
        <v>0</v>
      </c>
      <c r="AV72" s="4">
        <f t="shared" si="90"/>
        <v>0</v>
      </c>
      <c r="AW72" s="78"/>
      <c r="AX72" s="78"/>
      <c r="AY72" s="310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0"/>
      <c r="BH72" s="291"/>
      <c r="BI72" s="290"/>
      <c r="BJ72" s="291"/>
      <c r="BK72" s="292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0"/>
      <c r="CI72" s="91"/>
      <c r="CJ72" s="320"/>
      <c r="CK72" s="294"/>
      <c r="CL72" s="294"/>
      <c r="CM72" s="321"/>
      <c r="CN72" s="322"/>
      <c r="CO72" s="8">
        <f t="shared" si="22"/>
        <v>0</v>
      </c>
      <c r="CP72" s="8">
        <f t="shared" si="23"/>
        <v>0</v>
      </c>
      <c r="CQ72" s="338">
        <v>247.40625</v>
      </c>
      <c r="CR72" s="338"/>
      <c r="CS72" s="338"/>
      <c r="CT72" s="348"/>
      <c r="CU72" s="339">
        <v>18.556701030927837</v>
      </c>
      <c r="CV72" s="196"/>
      <c r="CW72" s="340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3">
        <v>42.37</v>
      </c>
      <c r="DL72" s="323">
        <v>14.12</v>
      </c>
      <c r="DM72" s="321">
        <f t="shared" si="28"/>
        <v>42.37</v>
      </c>
      <c r="DN72" s="321">
        <f t="shared" si="29"/>
        <v>14.12</v>
      </c>
      <c r="DO72" s="323">
        <v>41.1</v>
      </c>
      <c r="DP72" s="323">
        <v>13.7</v>
      </c>
      <c r="DQ72" s="324">
        <v>0</v>
      </c>
      <c r="DR72" s="324">
        <v>0</v>
      </c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5">
        <v>32.99</v>
      </c>
      <c r="EH72" s="326">
        <v>8.2475000000000005</v>
      </c>
      <c r="EI72" s="94">
        <v>78.08</v>
      </c>
      <c r="EJ72" s="94">
        <v>19.52</v>
      </c>
      <c r="EK72" s="321">
        <v>27.07</v>
      </c>
      <c r="EL72" s="327">
        <v>6.7675000000000001</v>
      </c>
      <c r="EM72" s="328"/>
      <c r="EN72" s="328"/>
      <c r="EO72" s="328"/>
      <c r="EP72" s="328"/>
      <c r="EQ72" s="8">
        <f t="shared" si="31"/>
        <v>138.13999999999999</v>
      </c>
      <c r="ER72" s="8">
        <f t="shared" si="104"/>
        <v>34.534999999999997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3">
        <v>29</v>
      </c>
      <c r="FB72" s="329"/>
      <c r="FC72" s="114">
        <v>0</v>
      </c>
      <c r="FD72" s="322"/>
      <c r="FE72" s="8"/>
      <c r="FF72" s="8"/>
      <c r="FG72" s="300"/>
      <c r="FH72" s="301"/>
      <c r="FI72" s="8"/>
      <c r="FJ72" s="8"/>
      <c r="FK72" s="8"/>
      <c r="FL72" s="8"/>
      <c r="FM72" s="322"/>
      <c r="FN72" s="322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292">
        <v>6</v>
      </c>
      <c r="GL72" s="292">
        <v>0</v>
      </c>
      <c r="GM72" s="304"/>
      <c r="GN72" s="305"/>
      <c r="GO72" s="294">
        <v>3</v>
      </c>
      <c r="GP72" s="306">
        <v>0</v>
      </c>
      <c r="GQ72" s="306"/>
      <c r="GR72" s="306"/>
      <c r="GS72" s="305"/>
      <c r="GT72" s="305"/>
      <c r="GU72" s="305">
        <v>3</v>
      </c>
      <c r="GV72" s="305">
        <v>0</v>
      </c>
      <c r="GW72" s="305">
        <v>2</v>
      </c>
      <c r="GX72" s="305">
        <v>0</v>
      </c>
      <c r="GY72" s="305">
        <v>2.4</v>
      </c>
      <c r="GZ72" s="305">
        <v>0</v>
      </c>
      <c r="HA72" s="8">
        <f t="shared" si="39"/>
        <v>16.399999999999999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379">
        <v>370</v>
      </c>
      <c r="HR72" s="282"/>
      <c r="HS72" s="91"/>
      <c r="HT72" s="8"/>
      <c r="HU72" s="8">
        <f t="shared" si="43"/>
        <v>370</v>
      </c>
      <c r="HV72" s="8">
        <f t="shared" si="44"/>
        <v>0</v>
      </c>
      <c r="HW72" s="8"/>
      <c r="HX72" s="8"/>
      <c r="HY72" s="196">
        <v>2.2000000000000002</v>
      </c>
      <c r="HZ72" s="330">
        <v>0.55000000000000004</v>
      </c>
      <c r="IA72" s="307"/>
      <c r="IB72" s="299"/>
      <c r="IC72" s="332">
        <v>12</v>
      </c>
      <c r="ID72" s="130">
        <v>3</v>
      </c>
      <c r="IE72" s="308"/>
      <c r="IF72" s="308"/>
      <c r="IG72" s="8">
        <f t="shared" si="84"/>
        <v>14.2</v>
      </c>
      <c r="IH72" s="8">
        <f t="shared" si="45"/>
        <v>3.55</v>
      </c>
      <c r="II72" s="8"/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0</v>
      </c>
      <c r="JB72" s="71">
        <v>0</v>
      </c>
      <c r="JC72" s="282"/>
      <c r="JD72" s="282"/>
      <c r="JE72" s="8">
        <f t="shared" si="46"/>
        <v>0</v>
      </c>
      <c r="JF72" s="8">
        <f t="shared" si="47"/>
        <v>0</v>
      </c>
      <c r="JG72" s="378">
        <v>0</v>
      </c>
      <c r="JH72" s="378">
        <v>0</v>
      </c>
      <c r="JI72" s="378">
        <v>0</v>
      </c>
      <c r="JJ72" s="378">
        <v>0</v>
      </c>
      <c r="JK72" s="330"/>
      <c r="JL72" s="330"/>
      <c r="JM72" s="91">
        <v>51.55</v>
      </c>
      <c r="JN72" s="330">
        <v>11</v>
      </c>
      <c r="JO72" s="91">
        <v>0</v>
      </c>
      <c r="JP72" s="330">
        <v>0</v>
      </c>
      <c r="JQ72" s="71">
        <v>0</v>
      </c>
      <c r="JR72" s="71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2"/>
      <c r="JZ72" s="282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1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0">
        <v>0</v>
      </c>
      <c r="LK72" s="79">
        <v>8.56</v>
      </c>
      <c r="LL72" s="350">
        <v>0</v>
      </c>
      <c r="LM72" s="79">
        <v>4.5759999999999996</v>
      </c>
      <c r="LN72" s="334">
        <v>0</v>
      </c>
      <c r="LO72" s="75"/>
      <c r="LP72" s="344"/>
      <c r="LQ72" s="317"/>
      <c r="LR72" s="317"/>
      <c r="LS72" s="4">
        <f t="shared" si="105"/>
        <v>38.135999999999996</v>
      </c>
      <c r="LT72" s="4">
        <f t="shared" si="60"/>
        <v>0</v>
      </c>
      <c r="LU72" s="318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1">
        <v>25.75</v>
      </c>
      <c r="MD72" s="319"/>
      <c r="ME72" s="75">
        <v>25.75</v>
      </c>
      <c r="MF72" s="4"/>
      <c r="MG72" s="9"/>
      <c r="MH72" s="4"/>
      <c r="MI72" s="4">
        <f t="shared" si="63"/>
        <v>51.5</v>
      </c>
      <c r="MJ72" s="4">
        <f t="shared" si="64"/>
        <v>0</v>
      </c>
      <c r="MK72" s="335">
        <v>1.8179999999999998</v>
      </c>
      <c r="ML72" s="92"/>
      <c r="MM72" s="114">
        <v>1.212</v>
      </c>
      <c r="MN72" s="336"/>
      <c r="MO72" s="4">
        <f t="shared" si="65"/>
        <v>3.03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37">
        <v>0</v>
      </c>
      <c r="NA72" s="4">
        <f t="shared" si="71"/>
        <v>0</v>
      </c>
      <c r="NB72" s="4">
        <f t="shared" si="72"/>
        <v>0</v>
      </c>
      <c r="NC72" s="296"/>
      <c r="ND72" s="296"/>
      <c r="NE72" s="296">
        <f t="shared" si="73"/>
        <v>0</v>
      </c>
      <c r="NF72" s="296">
        <f t="shared" si="74"/>
        <v>0</v>
      </c>
      <c r="NG72" s="296"/>
      <c r="NH72" s="296"/>
      <c r="NI72" s="296">
        <f t="shared" si="75"/>
        <v>0</v>
      </c>
      <c r="NJ72" s="296">
        <f t="shared" si="76"/>
        <v>0</v>
      </c>
      <c r="NK72" s="292"/>
      <c r="NL72" s="296"/>
      <c r="NM72" s="296">
        <f t="shared" si="77"/>
        <v>0</v>
      </c>
      <c r="NN72" s="296">
        <f t="shared" si="78"/>
        <v>0</v>
      </c>
      <c r="NO72" s="74">
        <v>1.6</v>
      </c>
      <c r="NP72" s="74"/>
      <c r="NQ72" s="74">
        <v>0</v>
      </c>
      <c r="NR72" s="74"/>
      <c r="NS72" s="74">
        <v>2.7</v>
      </c>
      <c r="NT72" s="74"/>
      <c r="NU72" s="343">
        <v>0.57999999999999996</v>
      </c>
      <c r="NV72" s="343"/>
      <c r="NW72" s="343">
        <v>0.87</v>
      </c>
      <c r="NX72" s="343"/>
      <c r="NY72" s="4">
        <f t="shared" si="79"/>
        <v>5.1700000000000008</v>
      </c>
      <c r="NZ72" s="4">
        <f t="shared" si="100"/>
        <v>0</v>
      </c>
      <c r="OA72" s="74">
        <v>10</v>
      </c>
      <c r="OB72" s="74"/>
      <c r="OC72" s="349">
        <v>0.6</v>
      </c>
      <c r="OD72" s="74"/>
      <c r="OE72" s="349">
        <v>0.25</v>
      </c>
      <c r="OF72" s="74"/>
      <c r="OG72" s="74">
        <v>0.12</v>
      </c>
      <c r="OH72" s="74"/>
      <c r="OI72" s="4">
        <f t="shared" si="80"/>
        <v>10.969999999999999</v>
      </c>
      <c r="OJ72" s="4">
        <f t="shared" si="81"/>
        <v>0</v>
      </c>
      <c r="OK72" s="196">
        <v>1.52</v>
      </c>
      <c r="OL72" s="296"/>
      <c r="OM72" s="342">
        <v>0.43</v>
      </c>
      <c r="ON72" s="296"/>
      <c r="OO72" s="196"/>
      <c r="OP72" s="296"/>
      <c r="OQ72" s="296">
        <f t="shared" si="106"/>
        <v>1.95</v>
      </c>
      <c r="OR72" s="296">
        <f t="shared" si="83"/>
        <v>0</v>
      </c>
      <c r="OS72" s="296"/>
      <c r="OT72" s="296"/>
      <c r="OU72" s="296">
        <f t="shared" si="101"/>
        <v>0</v>
      </c>
      <c r="OV72" s="296">
        <f t="shared" si="102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22"/>
      <c r="R73" s="78"/>
      <c r="S73" s="321"/>
      <c r="T73" s="321"/>
      <c r="U73" s="78"/>
      <c r="V73" s="78"/>
      <c r="W73" s="78">
        <f t="shared" si="15"/>
        <v>20.62</v>
      </c>
      <c r="X73" s="78">
        <f t="shared" si="16"/>
        <v>20.62</v>
      </c>
      <c r="Y73" s="78">
        <v>5</v>
      </c>
      <c r="Z73" s="78">
        <v>2.2222222222222223</v>
      </c>
      <c r="AA73" s="75"/>
      <c r="AB73" s="71"/>
      <c r="AC73" s="8">
        <f t="shared" si="17"/>
        <v>5</v>
      </c>
      <c r="AD73" s="8">
        <f t="shared" si="18"/>
        <v>2.2222222222222223</v>
      </c>
      <c r="AE73" s="71"/>
      <c r="AF73" s="71"/>
      <c r="AG73" s="71"/>
      <c r="AH73" s="71"/>
      <c r="AI73" s="122"/>
      <c r="AJ73" s="122"/>
      <c r="AK73" s="351"/>
      <c r="AL73" s="352"/>
      <c r="AM73" s="288"/>
      <c r="AN73" s="288"/>
      <c r="AO73" s="289"/>
      <c r="AP73" s="289"/>
      <c r="AQ73" s="289"/>
      <c r="AR73" s="289"/>
      <c r="AS73" s="289"/>
      <c r="AT73" s="289"/>
      <c r="AU73" s="4">
        <f t="shared" si="89"/>
        <v>0</v>
      </c>
      <c r="AV73" s="4">
        <f t="shared" si="90"/>
        <v>0</v>
      </c>
      <c r="AW73" s="78"/>
      <c r="AX73" s="78"/>
      <c r="AY73" s="310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0"/>
      <c r="BH73" s="291"/>
      <c r="BI73" s="290"/>
      <c r="BJ73" s="291"/>
      <c r="BK73" s="292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0"/>
      <c r="CI73" s="91"/>
      <c r="CJ73" s="320"/>
      <c r="CK73" s="294"/>
      <c r="CL73" s="294"/>
      <c r="CM73" s="321"/>
      <c r="CN73" s="322"/>
      <c r="CO73" s="8">
        <f t="shared" si="22"/>
        <v>0</v>
      </c>
      <c r="CP73" s="8">
        <f t="shared" si="23"/>
        <v>0</v>
      </c>
      <c r="CQ73" s="338">
        <v>247.40625</v>
      </c>
      <c r="CR73" s="338"/>
      <c r="CS73" s="338"/>
      <c r="CT73" s="348"/>
      <c r="CU73" s="339">
        <v>18.556701030927837</v>
      </c>
      <c r="CV73" s="196"/>
      <c r="CW73" s="340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3">
        <v>42.37</v>
      </c>
      <c r="DL73" s="323">
        <v>14.12</v>
      </c>
      <c r="DM73" s="321">
        <f t="shared" si="28"/>
        <v>42.37</v>
      </c>
      <c r="DN73" s="321">
        <f t="shared" si="29"/>
        <v>14.12</v>
      </c>
      <c r="DO73" s="323">
        <v>41.1</v>
      </c>
      <c r="DP73" s="323">
        <v>13.7</v>
      </c>
      <c r="DQ73" s="324">
        <v>0</v>
      </c>
      <c r="DR73" s="324">
        <v>0</v>
      </c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5">
        <v>32.99</v>
      </c>
      <c r="EH73" s="326">
        <v>8.2475000000000005</v>
      </c>
      <c r="EI73" s="94">
        <v>78.08</v>
      </c>
      <c r="EJ73" s="94">
        <v>19.52</v>
      </c>
      <c r="EK73" s="321">
        <v>27.07</v>
      </c>
      <c r="EL73" s="327">
        <v>6.7675000000000001</v>
      </c>
      <c r="EM73" s="328"/>
      <c r="EN73" s="328"/>
      <c r="EO73" s="328"/>
      <c r="EP73" s="328"/>
      <c r="EQ73" s="8">
        <f t="shared" si="31"/>
        <v>138.13999999999999</v>
      </c>
      <c r="ER73" s="8">
        <f t="shared" si="104"/>
        <v>34.534999999999997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3">
        <v>29</v>
      </c>
      <c r="FB73" s="329"/>
      <c r="FC73" s="114">
        <v>0</v>
      </c>
      <c r="FD73" s="322"/>
      <c r="FE73" s="8"/>
      <c r="FF73" s="8"/>
      <c r="FG73" s="300"/>
      <c r="FH73" s="301"/>
      <c r="FI73" s="8"/>
      <c r="FJ73" s="8"/>
      <c r="FK73" s="8"/>
      <c r="FL73" s="8"/>
      <c r="FM73" s="322"/>
      <c r="FN73" s="322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292">
        <v>6</v>
      </c>
      <c r="GL73" s="292">
        <v>0</v>
      </c>
      <c r="GM73" s="304"/>
      <c r="GN73" s="305"/>
      <c r="GO73" s="294">
        <v>3</v>
      </c>
      <c r="GP73" s="306">
        <v>0</v>
      </c>
      <c r="GQ73" s="306"/>
      <c r="GR73" s="306"/>
      <c r="GS73" s="305"/>
      <c r="GT73" s="305"/>
      <c r="GU73" s="305">
        <v>3</v>
      </c>
      <c r="GV73" s="305">
        <v>0</v>
      </c>
      <c r="GW73" s="305">
        <v>2</v>
      </c>
      <c r="GX73" s="305">
        <v>0</v>
      </c>
      <c r="GY73" s="305">
        <v>2.4</v>
      </c>
      <c r="GZ73" s="305">
        <v>0</v>
      </c>
      <c r="HA73" s="8">
        <f t="shared" si="39"/>
        <v>16.399999999999999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91">
        <v>400</v>
      </c>
      <c r="HR73" s="282"/>
      <c r="HS73" s="91"/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2.2000000000000002</v>
      </c>
      <c r="HZ73" s="330">
        <v>0.55000000000000004</v>
      </c>
      <c r="IA73" s="307"/>
      <c r="IB73" s="299"/>
      <c r="IC73" s="332">
        <v>12</v>
      </c>
      <c r="ID73" s="130">
        <v>3</v>
      </c>
      <c r="IE73" s="308"/>
      <c r="IF73" s="308"/>
      <c r="IG73" s="8">
        <f t="shared" si="84"/>
        <v>14.2</v>
      </c>
      <c r="IH73" s="8">
        <f t="shared" si="45"/>
        <v>3.55</v>
      </c>
      <c r="II73" s="8"/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0</v>
      </c>
      <c r="JB73" s="71">
        <v>0</v>
      </c>
      <c r="JC73" s="282"/>
      <c r="JD73" s="282"/>
      <c r="JE73" s="8">
        <f t="shared" si="46"/>
        <v>0</v>
      </c>
      <c r="JF73" s="8">
        <f t="shared" si="47"/>
        <v>0</v>
      </c>
      <c r="JG73" s="378">
        <v>0</v>
      </c>
      <c r="JH73" s="378">
        <v>0</v>
      </c>
      <c r="JI73" s="378">
        <v>0</v>
      </c>
      <c r="JJ73" s="378">
        <v>0</v>
      </c>
      <c r="JK73" s="330"/>
      <c r="JL73" s="330"/>
      <c r="JM73" s="91">
        <v>51.55</v>
      </c>
      <c r="JN73" s="330">
        <v>11</v>
      </c>
      <c r="JO73" s="91">
        <v>0</v>
      </c>
      <c r="JP73" s="330">
        <v>0</v>
      </c>
      <c r="JQ73" s="71">
        <v>0</v>
      </c>
      <c r="JR73" s="71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2"/>
      <c r="JZ73" s="282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1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0">
        <v>0</v>
      </c>
      <c r="LK73" s="79">
        <v>13.71</v>
      </c>
      <c r="LL73" s="350">
        <v>0</v>
      </c>
      <c r="LM73" s="79">
        <v>5.2789999999999999</v>
      </c>
      <c r="LN73" s="334">
        <v>0</v>
      </c>
      <c r="LO73" s="75"/>
      <c r="LP73" s="344"/>
      <c r="LQ73" s="317"/>
      <c r="LR73" s="317"/>
      <c r="LS73" s="4">
        <f t="shared" si="105"/>
        <v>43.989000000000004</v>
      </c>
      <c r="LT73" s="4">
        <f t="shared" si="60"/>
        <v>0</v>
      </c>
      <c r="LU73" s="318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1">
        <v>25.75</v>
      </c>
      <c r="MD73" s="319"/>
      <c r="ME73" s="75">
        <v>25.75</v>
      </c>
      <c r="MF73" s="4"/>
      <c r="MG73" s="9"/>
      <c r="MH73" s="4"/>
      <c r="MI73" s="4">
        <f t="shared" si="63"/>
        <v>51.5</v>
      </c>
      <c r="MJ73" s="4">
        <f t="shared" si="64"/>
        <v>0</v>
      </c>
      <c r="MK73" s="335">
        <v>1.5720000000000001</v>
      </c>
      <c r="ML73" s="92"/>
      <c r="MM73" s="114">
        <v>1.048</v>
      </c>
      <c r="MN73" s="336"/>
      <c r="MO73" s="4">
        <f t="shared" si="65"/>
        <v>2.62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37">
        <v>0</v>
      </c>
      <c r="NA73" s="4">
        <f t="shared" si="71"/>
        <v>0</v>
      </c>
      <c r="NB73" s="4">
        <f t="shared" si="72"/>
        <v>0</v>
      </c>
      <c r="NC73" s="296"/>
      <c r="ND73" s="296"/>
      <c r="NE73" s="296">
        <f t="shared" si="73"/>
        <v>0</v>
      </c>
      <c r="NF73" s="296">
        <f t="shared" si="74"/>
        <v>0</v>
      </c>
      <c r="NG73" s="296"/>
      <c r="NH73" s="296"/>
      <c r="NI73" s="296">
        <f t="shared" si="75"/>
        <v>0</v>
      </c>
      <c r="NJ73" s="296">
        <f t="shared" si="76"/>
        <v>0</v>
      </c>
      <c r="NK73" s="292"/>
      <c r="NL73" s="296"/>
      <c r="NM73" s="296">
        <f t="shared" si="77"/>
        <v>0</v>
      </c>
      <c r="NN73" s="296">
        <f t="shared" si="78"/>
        <v>0</v>
      </c>
      <c r="NO73" s="74">
        <v>1.64</v>
      </c>
      <c r="NP73" s="74"/>
      <c r="NQ73" s="74">
        <v>0</v>
      </c>
      <c r="NR73" s="74"/>
      <c r="NS73" s="74">
        <v>2.77</v>
      </c>
      <c r="NT73" s="74"/>
      <c r="NU73" s="343">
        <v>0.59</v>
      </c>
      <c r="NV73" s="343"/>
      <c r="NW73" s="343">
        <v>0.89</v>
      </c>
      <c r="NX73" s="343"/>
      <c r="NY73" s="4">
        <f t="shared" si="79"/>
        <v>5.3</v>
      </c>
      <c r="NZ73" s="4">
        <f t="shared" si="100"/>
        <v>0</v>
      </c>
      <c r="OA73" s="74">
        <v>9.5</v>
      </c>
      <c r="OB73" s="74"/>
      <c r="OC73" s="349">
        <v>0.01</v>
      </c>
      <c r="OD73" s="74"/>
      <c r="OE73" s="349">
        <v>0</v>
      </c>
      <c r="OF73" s="74"/>
      <c r="OG73" s="74">
        <v>0</v>
      </c>
      <c r="OH73" s="74"/>
      <c r="OI73" s="4">
        <f t="shared" si="80"/>
        <v>9.51</v>
      </c>
      <c r="OJ73" s="4">
        <f t="shared" si="81"/>
        <v>0</v>
      </c>
      <c r="OK73" s="196">
        <v>1.18</v>
      </c>
      <c r="OL73" s="296"/>
      <c r="OM73" s="342">
        <v>0.33</v>
      </c>
      <c r="ON73" s="296"/>
      <c r="OO73" s="196"/>
      <c r="OP73" s="296"/>
      <c r="OQ73" s="296">
        <f t="shared" si="106"/>
        <v>1.51</v>
      </c>
      <c r="OR73" s="296">
        <f t="shared" si="83"/>
        <v>0</v>
      </c>
      <c r="OS73" s="296"/>
      <c r="OT73" s="296"/>
      <c r="OU73" s="296">
        <f t="shared" si="101"/>
        <v>0</v>
      </c>
      <c r="OV73" s="296">
        <f t="shared" si="102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22"/>
      <c r="R74" s="78"/>
      <c r="S74" s="321"/>
      <c r="T74" s="321"/>
      <c r="U74" s="78"/>
      <c r="V74" s="78"/>
      <c r="W74" s="78">
        <f t="shared" si="15"/>
        <v>20.62</v>
      </c>
      <c r="X74" s="78">
        <f t="shared" si="16"/>
        <v>20.62</v>
      </c>
      <c r="Y74" s="78">
        <v>5</v>
      </c>
      <c r="Z74" s="78">
        <v>2.2222222222222223</v>
      </c>
      <c r="AA74" s="75"/>
      <c r="AB74" s="71"/>
      <c r="AC74" s="8">
        <f t="shared" si="17"/>
        <v>5</v>
      </c>
      <c r="AD74" s="8">
        <f t="shared" si="18"/>
        <v>2.2222222222222223</v>
      </c>
      <c r="AE74" s="71"/>
      <c r="AF74" s="71"/>
      <c r="AG74" s="71"/>
      <c r="AH74" s="71"/>
      <c r="AI74" s="122"/>
      <c r="AJ74" s="122"/>
      <c r="AK74" s="351"/>
      <c r="AL74" s="352"/>
      <c r="AM74" s="288"/>
      <c r="AN74" s="288"/>
      <c r="AO74" s="289"/>
      <c r="AP74" s="289"/>
      <c r="AQ74" s="289"/>
      <c r="AR74" s="289"/>
      <c r="AS74" s="289"/>
      <c r="AT74" s="289"/>
      <c r="AU74" s="4">
        <f t="shared" si="89"/>
        <v>0</v>
      </c>
      <c r="AV74" s="4">
        <f t="shared" si="90"/>
        <v>0</v>
      </c>
      <c r="AW74" s="78"/>
      <c r="AX74" s="78"/>
      <c r="AY74" s="310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0"/>
      <c r="BH74" s="291"/>
      <c r="BI74" s="290"/>
      <c r="BJ74" s="291"/>
      <c r="BK74" s="292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0"/>
      <c r="CI74" s="91"/>
      <c r="CJ74" s="320"/>
      <c r="CK74" s="294"/>
      <c r="CL74" s="294"/>
      <c r="CM74" s="321"/>
      <c r="CN74" s="322"/>
      <c r="CO74" s="8">
        <f t="shared" si="22"/>
        <v>0</v>
      </c>
      <c r="CP74" s="8">
        <f t="shared" si="23"/>
        <v>0</v>
      </c>
      <c r="CQ74" s="338">
        <v>247.40625</v>
      </c>
      <c r="CR74" s="338"/>
      <c r="CS74" s="338"/>
      <c r="CT74" s="348"/>
      <c r="CU74" s="339">
        <v>18.556701030927837</v>
      </c>
      <c r="CV74" s="196"/>
      <c r="CW74" s="340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3">
        <v>42.37</v>
      </c>
      <c r="DL74" s="323">
        <v>14.12</v>
      </c>
      <c r="DM74" s="321">
        <f t="shared" si="28"/>
        <v>42.37</v>
      </c>
      <c r="DN74" s="321">
        <f t="shared" si="29"/>
        <v>14.12</v>
      </c>
      <c r="DO74" s="323">
        <v>41.1</v>
      </c>
      <c r="DP74" s="323">
        <v>13.7</v>
      </c>
      <c r="DQ74" s="324">
        <v>0</v>
      </c>
      <c r="DR74" s="324">
        <v>0</v>
      </c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5">
        <v>32.99</v>
      </c>
      <c r="EH74" s="326">
        <v>8.2475000000000005</v>
      </c>
      <c r="EI74" s="94">
        <v>78.08</v>
      </c>
      <c r="EJ74" s="94">
        <v>19.52</v>
      </c>
      <c r="EK74" s="321">
        <v>27.07</v>
      </c>
      <c r="EL74" s="327">
        <v>6.7675000000000001</v>
      </c>
      <c r="EM74" s="328"/>
      <c r="EN74" s="328"/>
      <c r="EO74" s="328"/>
      <c r="EP74" s="328"/>
      <c r="EQ74" s="8">
        <f t="shared" si="31"/>
        <v>138.13999999999999</v>
      </c>
      <c r="ER74" s="8">
        <f t="shared" si="104"/>
        <v>34.534999999999997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3">
        <v>29</v>
      </c>
      <c r="FB74" s="329"/>
      <c r="FC74" s="114">
        <v>0</v>
      </c>
      <c r="FD74" s="322"/>
      <c r="FE74" s="8"/>
      <c r="FF74" s="8"/>
      <c r="FG74" s="300"/>
      <c r="FH74" s="301"/>
      <c r="FI74" s="8"/>
      <c r="FJ74" s="8"/>
      <c r="FK74" s="8"/>
      <c r="FL74" s="8"/>
      <c r="FM74" s="322"/>
      <c r="FN74" s="322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292">
        <v>6</v>
      </c>
      <c r="GL74" s="292">
        <v>0</v>
      </c>
      <c r="GM74" s="304"/>
      <c r="GN74" s="305"/>
      <c r="GO74" s="294">
        <v>3</v>
      </c>
      <c r="GP74" s="306">
        <v>0</v>
      </c>
      <c r="GQ74" s="306"/>
      <c r="GR74" s="306"/>
      <c r="GS74" s="305"/>
      <c r="GT74" s="305"/>
      <c r="GU74" s="305">
        <v>3</v>
      </c>
      <c r="GV74" s="305">
        <v>0</v>
      </c>
      <c r="GW74" s="305">
        <v>2</v>
      </c>
      <c r="GX74" s="305">
        <v>0</v>
      </c>
      <c r="GY74" s="305">
        <v>2.4</v>
      </c>
      <c r="GZ74" s="305">
        <v>0</v>
      </c>
      <c r="HA74" s="8">
        <f t="shared" si="39"/>
        <v>16.399999999999999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91">
        <v>400</v>
      </c>
      <c r="HR74" s="282"/>
      <c r="HS74" s="91"/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2.2000000000000002</v>
      </c>
      <c r="HZ74" s="330">
        <v>0.55000000000000004</v>
      </c>
      <c r="IA74" s="307"/>
      <c r="IB74" s="299"/>
      <c r="IC74" s="332">
        <v>12</v>
      </c>
      <c r="ID74" s="130">
        <v>3</v>
      </c>
      <c r="IE74" s="308"/>
      <c r="IF74" s="308"/>
      <c r="IG74" s="8">
        <f t="shared" si="84"/>
        <v>14.2</v>
      </c>
      <c r="IH74" s="8">
        <f t="shared" si="45"/>
        <v>3.55</v>
      </c>
      <c r="II74" s="8"/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0</v>
      </c>
      <c r="JB74" s="71">
        <v>0</v>
      </c>
      <c r="JC74" s="282"/>
      <c r="JD74" s="282"/>
      <c r="JE74" s="8">
        <f t="shared" si="46"/>
        <v>0</v>
      </c>
      <c r="JF74" s="8">
        <f t="shared" si="47"/>
        <v>0</v>
      </c>
      <c r="JG74" s="378">
        <v>0</v>
      </c>
      <c r="JH74" s="378">
        <v>0</v>
      </c>
      <c r="JI74" s="378">
        <v>0</v>
      </c>
      <c r="JJ74" s="378">
        <v>0</v>
      </c>
      <c r="JK74" s="330"/>
      <c r="JL74" s="330"/>
      <c r="JM74" s="91">
        <v>51.55</v>
      </c>
      <c r="JN74" s="330">
        <v>11</v>
      </c>
      <c r="JO74" s="91">
        <v>0</v>
      </c>
      <c r="JP74" s="330">
        <v>0</v>
      </c>
      <c r="JQ74" s="71">
        <v>0</v>
      </c>
      <c r="JR74" s="71">
        <v>0</v>
      </c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2"/>
      <c r="JZ74" s="282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1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0">
        <v>0</v>
      </c>
      <c r="LK74" s="79">
        <v>18.87</v>
      </c>
      <c r="LL74" s="350">
        <v>0</v>
      </c>
      <c r="LM74" s="79">
        <v>5.9820000000000002</v>
      </c>
      <c r="LN74" s="334">
        <v>0</v>
      </c>
      <c r="LO74" s="75"/>
      <c r="LP74" s="344"/>
      <c r="LQ74" s="317"/>
      <c r="LR74" s="317"/>
      <c r="LS74" s="4">
        <f t="shared" si="105"/>
        <v>49.852000000000004</v>
      </c>
      <c r="LT74" s="4">
        <f t="shared" si="60"/>
        <v>0</v>
      </c>
      <c r="LU74" s="318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1">
        <v>25.75</v>
      </c>
      <c r="MD74" s="319"/>
      <c r="ME74" s="75">
        <v>25.75</v>
      </c>
      <c r="MF74" s="4"/>
      <c r="MG74" s="9"/>
      <c r="MH74" s="4"/>
      <c r="MI74" s="4">
        <f t="shared" si="63"/>
        <v>51.5</v>
      </c>
      <c r="MJ74" s="4">
        <f t="shared" si="64"/>
        <v>0</v>
      </c>
      <c r="MK74" s="335">
        <v>1.38</v>
      </c>
      <c r="ML74" s="92"/>
      <c r="MM74" s="114">
        <v>0.91999999999999993</v>
      </c>
      <c r="MN74" s="336"/>
      <c r="MO74" s="4">
        <f t="shared" si="65"/>
        <v>2.2999999999999998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37">
        <v>0</v>
      </c>
      <c r="NA74" s="4">
        <f t="shared" si="71"/>
        <v>0</v>
      </c>
      <c r="NB74" s="4">
        <f t="shared" si="72"/>
        <v>0</v>
      </c>
      <c r="NC74" s="296"/>
      <c r="ND74" s="296"/>
      <c r="NE74" s="296">
        <f t="shared" si="73"/>
        <v>0</v>
      </c>
      <c r="NF74" s="296">
        <f t="shared" si="74"/>
        <v>0</v>
      </c>
      <c r="NG74" s="296"/>
      <c r="NH74" s="296"/>
      <c r="NI74" s="296">
        <f t="shared" si="75"/>
        <v>0</v>
      </c>
      <c r="NJ74" s="296">
        <f t="shared" si="76"/>
        <v>0</v>
      </c>
      <c r="NK74" s="292"/>
      <c r="NL74" s="296"/>
      <c r="NM74" s="296">
        <f t="shared" si="77"/>
        <v>0</v>
      </c>
      <c r="NN74" s="296">
        <f t="shared" si="78"/>
        <v>0</v>
      </c>
      <c r="NO74" s="74">
        <v>1.42</v>
      </c>
      <c r="NP74" s="74"/>
      <c r="NQ74" s="74">
        <v>0</v>
      </c>
      <c r="NR74" s="74"/>
      <c r="NS74" s="74">
        <v>2.41</v>
      </c>
      <c r="NT74" s="74"/>
      <c r="NU74" s="343">
        <v>0.51</v>
      </c>
      <c r="NV74" s="343"/>
      <c r="NW74" s="343">
        <v>0.77</v>
      </c>
      <c r="NX74" s="343"/>
      <c r="NY74" s="4">
        <f t="shared" si="79"/>
        <v>4.5999999999999996</v>
      </c>
      <c r="NZ74" s="4">
        <f t="shared" si="100"/>
        <v>0</v>
      </c>
      <c r="OA74" s="74">
        <v>8.8000000000000007</v>
      </c>
      <c r="OB74" s="74"/>
      <c r="OC74" s="349">
        <v>0.01</v>
      </c>
      <c r="OD74" s="74"/>
      <c r="OE74" s="349">
        <v>0</v>
      </c>
      <c r="OF74" s="74"/>
      <c r="OG74" s="74">
        <v>0</v>
      </c>
      <c r="OH74" s="74"/>
      <c r="OI74" s="4">
        <f t="shared" si="80"/>
        <v>8.81</v>
      </c>
      <c r="OJ74" s="4">
        <f t="shared" si="81"/>
        <v>0</v>
      </c>
      <c r="OK74" s="196">
        <v>1.04</v>
      </c>
      <c r="OL74" s="296"/>
      <c r="OM74" s="342">
        <v>0.3</v>
      </c>
      <c r="ON74" s="296"/>
      <c r="OO74" s="196"/>
      <c r="OP74" s="296"/>
      <c r="OQ74" s="296">
        <f t="shared" si="106"/>
        <v>1.34</v>
      </c>
      <c r="OR74" s="296">
        <f t="shared" si="83"/>
        <v>0</v>
      </c>
      <c r="OS74" s="296"/>
      <c r="OT74" s="296"/>
      <c r="OU74" s="296">
        <f t="shared" si="101"/>
        <v>0</v>
      </c>
      <c r="OV74" s="296">
        <f t="shared" si="102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21"/>
      <c r="T75" s="321"/>
      <c r="U75" s="78"/>
      <c r="V75" s="78"/>
      <c r="W75" s="78">
        <f t="shared" si="15"/>
        <v>20.62</v>
      </c>
      <c r="X75" s="78">
        <f t="shared" si="16"/>
        <v>20.62</v>
      </c>
      <c r="Y75" s="78">
        <v>5</v>
      </c>
      <c r="Z75" s="78">
        <v>2.2222222222222223</v>
      </c>
      <c r="AA75" s="75"/>
      <c r="AB75" s="71"/>
      <c r="AC75" s="8">
        <f t="shared" si="17"/>
        <v>5</v>
      </c>
      <c r="AD75" s="8">
        <f t="shared" si="18"/>
        <v>2.2222222222222223</v>
      </c>
      <c r="AE75" s="71"/>
      <c r="AF75" s="71"/>
      <c r="AG75" s="71"/>
      <c r="AH75" s="71"/>
      <c r="AI75" s="122"/>
      <c r="AJ75" s="122"/>
      <c r="AK75" s="351"/>
      <c r="AL75" s="352"/>
      <c r="AM75" s="288"/>
      <c r="AN75" s="288"/>
      <c r="AO75" s="289"/>
      <c r="AP75" s="289"/>
      <c r="AQ75" s="289"/>
      <c r="AR75" s="289"/>
      <c r="AS75" s="289"/>
      <c r="AT75" s="289"/>
      <c r="AU75" s="4">
        <f t="shared" ref="AU75:AU106" si="109">AE75+AG75+AI75+AK75+AM75+AO75+AQ75+AS75</f>
        <v>0</v>
      </c>
      <c r="AV75" s="4">
        <f t="shared" ref="AV75:AV106" si="110">AF75+AH75+AJ75+AL75+AN75+AP75+AR75+AT75</f>
        <v>0</v>
      </c>
      <c r="AW75" s="78"/>
      <c r="AX75" s="78"/>
      <c r="AY75" s="310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8"/>
      <c r="BF75" s="8"/>
      <c r="BG75" s="290"/>
      <c r="BH75" s="291"/>
      <c r="BI75" s="290"/>
      <c r="BJ75" s="291"/>
      <c r="BK75" s="292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20"/>
      <c r="CI75" s="91"/>
      <c r="CJ75" s="320"/>
      <c r="CK75" s="294"/>
      <c r="CL75" s="294"/>
      <c r="CM75" s="321"/>
      <c r="CN75" s="322"/>
      <c r="CO75" s="8">
        <f t="shared" si="22"/>
        <v>0</v>
      </c>
      <c r="CP75" s="8">
        <f t="shared" si="23"/>
        <v>0</v>
      </c>
      <c r="CQ75" s="338">
        <v>247.40625</v>
      </c>
      <c r="CR75" s="338"/>
      <c r="CS75" s="338"/>
      <c r="CT75" s="348"/>
      <c r="CU75" s="339">
        <v>18.556701030927837</v>
      </c>
      <c r="CV75" s="196"/>
      <c r="CW75" s="340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3">
        <v>42.37</v>
      </c>
      <c r="DL75" s="323">
        <v>14.12</v>
      </c>
      <c r="DM75" s="321">
        <f t="shared" si="28"/>
        <v>42.37</v>
      </c>
      <c r="DN75" s="321">
        <f t="shared" si="29"/>
        <v>14.12</v>
      </c>
      <c r="DO75" s="323">
        <v>41.1</v>
      </c>
      <c r="DP75" s="323">
        <v>13.7</v>
      </c>
      <c r="DQ75" s="324">
        <v>0</v>
      </c>
      <c r="DR75" s="324">
        <v>0</v>
      </c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5">
        <v>32.99</v>
      </c>
      <c r="EH75" s="326">
        <v>8.2475000000000005</v>
      </c>
      <c r="EI75" s="94">
        <v>78.08</v>
      </c>
      <c r="EJ75" s="94">
        <v>19.52</v>
      </c>
      <c r="EK75" s="321">
        <v>27.07</v>
      </c>
      <c r="EL75" s="327">
        <v>6.7675000000000001</v>
      </c>
      <c r="EM75" s="328"/>
      <c r="EN75" s="328"/>
      <c r="EO75" s="328"/>
      <c r="EP75" s="328"/>
      <c r="EQ75" s="8">
        <f t="shared" si="31"/>
        <v>138.13999999999999</v>
      </c>
      <c r="ER75" s="8">
        <f t="shared" si="104"/>
        <v>34.534999999999997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3">
        <v>29</v>
      </c>
      <c r="FB75" s="329"/>
      <c r="FC75" s="114">
        <v>30</v>
      </c>
      <c r="FD75" s="322"/>
      <c r="FE75" s="8"/>
      <c r="FF75" s="8"/>
      <c r="FG75" s="300"/>
      <c r="FH75" s="301"/>
      <c r="FI75" s="8"/>
      <c r="FJ75" s="8"/>
      <c r="FK75" s="8"/>
      <c r="FL75" s="8"/>
      <c r="FM75" s="322"/>
      <c r="FN75" s="322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292">
        <v>6</v>
      </c>
      <c r="GL75" s="292">
        <v>0</v>
      </c>
      <c r="GM75" s="304"/>
      <c r="GN75" s="305"/>
      <c r="GO75" s="294">
        <v>3</v>
      </c>
      <c r="GP75" s="306">
        <v>0</v>
      </c>
      <c r="GQ75" s="306"/>
      <c r="GR75" s="306"/>
      <c r="GS75" s="305"/>
      <c r="GT75" s="305"/>
      <c r="GU75" s="305">
        <v>3</v>
      </c>
      <c r="GV75" s="305">
        <v>0</v>
      </c>
      <c r="GW75" s="305">
        <v>2</v>
      </c>
      <c r="GX75" s="305">
        <v>0</v>
      </c>
      <c r="GY75" s="305">
        <v>2.4</v>
      </c>
      <c r="GZ75" s="305">
        <v>0</v>
      </c>
      <c r="HA75" s="8">
        <f t="shared" si="39"/>
        <v>16.399999999999999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91">
        <v>400</v>
      </c>
      <c r="HR75" s="282"/>
      <c r="HS75" s="91"/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2.2000000000000002</v>
      </c>
      <c r="HZ75" s="330">
        <v>0.55000000000000004</v>
      </c>
      <c r="IA75" s="307"/>
      <c r="IB75" s="299"/>
      <c r="IC75" s="332">
        <v>12</v>
      </c>
      <c r="ID75" s="130">
        <v>3</v>
      </c>
      <c r="IE75" s="308"/>
      <c r="IF75" s="308"/>
      <c r="IG75" s="8">
        <f t="shared" si="84"/>
        <v>14.2</v>
      </c>
      <c r="IH75" s="8">
        <f t="shared" si="45"/>
        <v>3.55</v>
      </c>
      <c r="II75" s="8"/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6">II75+IK75+IM75+IO75+IQ75+IS75</f>
        <v>0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0</v>
      </c>
      <c r="JB75" s="71">
        <v>0</v>
      </c>
      <c r="JC75" s="282"/>
      <c r="JD75" s="282"/>
      <c r="JE75" s="8">
        <f t="shared" si="46"/>
        <v>0</v>
      </c>
      <c r="JF75" s="8">
        <f t="shared" si="47"/>
        <v>0</v>
      </c>
      <c r="JG75" s="378">
        <v>0</v>
      </c>
      <c r="JH75" s="378">
        <v>0</v>
      </c>
      <c r="JI75" s="378">
        <v>0</v>
      </c>
      <c r="JJ75" s="378">
        <v>0</v>
      </c>
      <c r="JK75" s="330"/>
      <c r="JL75" s="330"/>
      <c r="JM75" s="91">
        <v>51.55</v>
      </c>
      <c r="JN75" s="330">
        <v>11</v>
      </c>
      <c r="JO75" s="91">
        <v>0</v>
      </c>
      <c r="JP75" s="330">
        <v>0</v>
      </c>
      <c r="JQ75" s="71">
        <v>0</v>
      </c>
      <c r="JR75" s="71">
        <v>0</v>
      </c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2"/>
      <c r="JZ75" s="282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8">KC75+KE75</f>
        <v>0</v>
      </c>
      <c r="KH75" s="4">
        <f t="shared" ref="KH75:KH106" si="119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1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24.2</v>
      </c>
      <c r="LJ75" s="330">
        <v>0</v>
      </c>
      <c r="LK75" s="79">
        <v>24.02</v>
      </c>
      <c r="LL75" s="350">
        <v>0</v>
      </c>
      <c r="LM75" s="79">
        <v>6.5750000000000002</v>
      </c>
      <c r="LN75" s="334">
        <v>0</v>
      </c>
      <c r="LO75" s="75"/>
      <c r="LP75" s="344"/>
      <c r="LQ75" s="317"/>
      <c r="LR75" s="317"/>
      <c r="LS75" s="4">
        <f t="shared" si="105"/>
        <v>54.795000000000002</v>
      </c>
      <c r="LT75" s="4">
        <f t="shared" si="60"/>
        <v>0</v>
      </c>
      <c r="LU75" s="318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1">
        <v>25.75</v>
      </c>
      <c r="MD75" s="319"/>
      <c r="ME75" s="75">
        <v>25.75</v>
      </c>
      <c r="MF75" s="4"/>
      <c r="MG75" s="9"/>
      <c r="MH75" s="4"/>
      <c r="MI75" s="4">
        <f t="shared" si="63"/>
        <v>51.5</v>
      </c>
      <c r="MJ75" s="4">
        <f t="shared" si="64"/>
        <v>0</v>
      </c>
      <c r="MK75" s="335">
        <v>1.1339999999999999</v>
      </c>
      <c r="ML75" s="92"/>
      <c r="MM75" s="114">
        <v>0.75600000000000001</v>
      </c>
      <c r="MN75" s="336"/>
      <c r="MO75" s="4">
        <f t="shared" si="65"/>
        <v>1.89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37">
        <v>0</v>
      </c>
      <c r="NA75" s="4">
        <f t="shared" si="71"/>
        <v>0</v>
      </c>
      <c r="NB75" s="4">
        <f t="shared" si="72"/>
        <v>0</v>
      </c>
      <c r="NC75" s="296"/>
      <c r="ND75" s="296"/>
      <c r="NE75" s="296">
        <f t="shared" si="73"/>
        <v>0</v>
      </c>
      <c r="NF75" s="296">
        <f t="shared" si="74"/>
        <v>0</v>
      </c>
      <c r="NG75" s="296"/>
      <c r="NH75" s="296"/>
      <c r="NI75" s="296">
        <f t="shared" si="75"/>
        <v>0</v>
      </c>
      <c r="NJ75" s="296">
        <f t="shared" si="76"/>
        <v>0</v>
      </c>
      <c r="NK75" s="292"/>
      <c r="NL75" s="296"/>
      <c r="NM75" s="296">
        <f t="shared" si="77"/>
        <v>0</v>
      </c>
      <c r="NN75" s="296">
        <f t="shared" si="78"/>
        <v>0</v>
      </c>
      <c r="NO75" s="74">
        <v>0.86</v>
      </c>
      <c r="NP75" s="74"/>
      <c r="NQ75" s="74">
        <v>0</v>
      </c>
      <c r="NR75" s="74"/>
      <c r="NS75" s="74">
        <v>1.46</v>
      </c>
      <c r="NT75" s="74"/>
      <c r="NU75" s="343">
        <v>0.31</v>
      </c>
      <c r="NV75" s="343"/>
      <c r="NW75" s="343">
        <v>0.47</v>
      </c>
      <c r="NX75" s="343"/>
      <c r="NY75" s="4">
        <f t="shared" si="79"/>
        <v>2.79</v>
      </c>
      <c r="NZ75" s="4">
        <f t="shared" ref="NZ75:NZ106" si="120">NP75+NR75+NT75</f>
        <v>0</v>
      </c>
      <c r="OA75" s="74">
        <v>7.6</v>
      </c>
      <c r="OB75" s="74"/>
      <c r="OC75" s="349">
        <v>0.04</v>
      </c>
      <c r="OD75" s="74"/>
      <c r="OE75" s="349">
        <v>0.01</v>
      </c>
      <c r="OF75" s="74"/>
      <c r="OG75" s="74">
        <v>0</v>
      </c>
      <c r="OH75" s="74"/>
      <c r="OI75" s="4">
        <f t="shared" si="80"/>
        <v>7.6499999999999995</v>
      </c>
      <c r="OJ75" s="4">
        <f t="shared" si="81"/>
        <v>0</v>
      </c>
      <c r="OK75" s="196">
        <v>0.64</v>
      </c>
      <c r="OL75" s="296"/>
      <c r="OM75" s="342">
        <v>0.18</v>
      </c>
      <c r="ON75" s="296"/>
      <c r="OO75" s="196"/>
      <c r="OP75" s="296"/>
      <c r="OQ75" s="296">
        <f t="shared" si="106"/>
        <v>0.82000000000000006</v>
      </c>
      <c r="OR75" s="296">
        <f t="shared" si="83"/>
        <v>0</v>
      </c>
      <c r="OS75" s="296"/>
      <c r="OT75" s="296"/>
      <c r="OU75" s="296">
        <f t="shared" ref="OU75:OU106" si="121">OS75</f>
        <v>0</v>
      </c>
      <c r="OV75" s="296">
        <f t="shared" ref="OV75:OV106" si="122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22"/>
      <c r="R76" s="78"/>
      <c r="S76" s="321"/>
      <c r="T76" s="321"/>
      <c r="U76" s="78"/>
      <c r="V76" s="78"/>
      <c r="W76" s="78">
        <f t="shared" ref="W76:W106" si="123">K76+O76+Q76+S76+U76+M76</f>
        <v>20.62</v>
      </c>
      <c r="X76" s="78">
        <f t="shared" ref="X76:X106" si="124">K76+O76+Q76+S76+U76+M76</f>
        <v>20.62</v>
      </c>
      <c r="Y76" s="78">
        <v>5</v>
      </c>
      <c r="Z76" s="78">
        <v>2.2222222222222223</v>
      </c>
      <c r="AA76" s="75"/>
      <c r="AB76" s="71"/>
      <c r="AC76" s="8">
        <f t="shared" ref="AC76:AC106" si="125">Y76+AA76</f>
        <v>5</v>
      </c>
      <c r="AD76" s="8">
        <f t="shared" ref="AD76:AD106" si="126">Z76+AB76</f>
        <v>2.2222222222222223</v>
      </c>
      <c r="AE76" s="71"/>
      <c r="AF76" s="71"/>
      <c r="AG76" s="71"/>
      <c r="AH76" s="71"/>
      <c r="AI76" s="122"/>
      <c r="AJ76" s="122"/>
      <c r="AK76" s="351"/>
      <c r="AL76" s="352"/>
      <c r="AM76" s="288"/>
      <c r="AN76" s="288"/>
      <c r="AO76" s="289"/>
      <c r="AP76" s="289"/>
      <c r="AQ76" s="289"/>
      <c r="AR76" s="289"/>
      <c r="AS76" s="289"/>
      <c r="AT76" s="289"/>
      <c r="AU76" s="4">
        <f t="shared" si="109"/>
        <v>0</v>
      </c>
      <c r="AV76" s="4">
        <f t="shared" si="110"/>
        <v>0</v>
      </c>
      <c r="AW76" s="78"/>
      <c r="AX76" s="78"/>
      <c r="AY76" s="310"/>
      <c r="AZ76" s="8"/>
      <c r="BA76" s="8"/>
      <c r="BB76" s="8"/>
      <c r="BC76" s="8">
        <f t="shared" si="111"/>
        <v>0</v>
      </c>
      <c r="BD76" s="8">
        <f t="shared" si="112"/>
        <v>0</v>
      </c>
      <c r="BE76" s="8"/>
      <c r="BF76" s="8"/>
      <c r="BG76" s="290"/>
      <c r="BH76" s="291"/>
      <c r="BI76" s="290"/>
      <c r="BJ76" s="291"/>
      <c r="BK76" s="292"/>
      <c r="BL76" s="8"/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0</v>
      </c>
      <c r="BT76" s="8">
        <f t="shared" ref="BT76:BT106" si="128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20"/>
      <c r="CI76" s="91"/>
      <c r="CJ76" s="320"/>
      <c r="CK76" s="294"/>
      <c r="CL76" s="294"/>
      <c r="CM76" s="321"/>
      <c r="CN76" s="322"/>
      <c r="CO76" s="8">
        <f t="shared" ref="CO76:CO106" si="129">CG76+CI76+CK76+CM76</f>
        <v>0</v>
      </c>
      <c r="CP76" s="8">
        <f t="shared" ref="CP76:CP106" si="130">CH76+CJ76+CL76+CN76</f>
        <v>0</v>
      </c>
      <c r="CQ76" s="338">
        <v>247.40625</v>
      </c>
      <c r="CR76" s="338"/>
      <c r="CS76" s="338"/>
      <c r="CT76" s="348"/>
      <c r="CU76" s="339">
        <v>18.556701030927837</v>
      </c>
      <c r="CV76" s="196"/>
      <c r="CW76" s="340">
        <v>63.814432989690722</v>
      </c>
      <c r="CX76" s="295"/>
      <c r="CY76" s="295"/>
      <c r="CZ76" s="295"/>
      <c r="DA76" s="7">
        <f t="shared" ref="DA76:DA106" si="131">CQ76+CS76+CU76+CW76+CY76</f>
        <v>329.77738402061857</v>
      </c>
      <c r="DB76" s="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3">
        <v>42.37</v>
      </c>
      <c r="DL76" s="323">
        <v>14.12</v>
      </c>
      <c r="DM76" s="321">
        <f t="shared" ref="DM76:DM106" si="135">IF((DO76/0.97)&lt;DK76,(DO76/0.97),DK76)</f>
        <v>42.37</v>
      </c>
      <c r="DN76" s="321">
        <f t="shared" ref="DN76:DN106" si="136">IF((DP76/0.97)&lt;DL76,(DP76/0.97),DL76)</f>
        <v>14.12</v>
      </c>
      <c r="DO76" s="323">
        <v>41.1</v>
      </c>
      <c r="DP76" s="323">
        <v>13.7</v>
      </c>
      <c r="DQ76" s="324">
        <v>0</v>
      </c>
      <c r="DR76" s="324">
        <v>0</v>
      </c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5">
        <v>32.99</v>
      </c>
      <c r="EH76" s="326">
        <v>8.2475000000000005</v>
      </c>
      <c r="EI76" s="94">
        <v>78.08</v>
      </c>
      <c r="EJ76" s="94">
        <v>19.52</v>
      </c>
      <c r="EK76" s="321">
        <v>27.07</v>
      </c>
      <c r="EL76" s="327">
        <v>6.7675000000000001</v>
      </c>
      <c r="EM76" s="328"/>
      <c r="EN76" s="328"/>
      <c r="EO76" s="328"/>
      <c r="EP76" s="328"/>
      <c r="EQ76" s="8">
        <f t="shared" ref="EQ76:EQ106" si="138">EE76+EG76+EI76+EK76+EM76+EO76</f>
        <v>138.13999999999999</v>
      </c>
      <c r="ER76" s="8">
        <f t="shared" ref="ER76:ER106" si="139">EF76+EH76+EJ76+EL76</f>
        <v>34.534999999999997</v>
      </c>
      <c r="ES76" s="296"/>
      <c r="ET76" s="296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3">
        <v>29</v>
      </c>
      <c r="FB76" s="329"/>
      <c r="FC76" s="114">
        <v>30</v>
      </c>
      <c r="FD76" s="322"/>
      <c r="FE76" s="8"/>
      <c r="FF76" s="8"/>
      <c r="FG76" s="300"/>
      <c r="FH76" s="301"/>
      <c r="FI76" s="8"/>
      <c r="FJ76" s="8"/>
      <c r="FK76" s="8"/>
      <c r="FL76" s="8"/>
      <c r="FM76" s="322"/>
      <c r="FN76" s="322"/>
      <c r="FO76" s="4"/>
      <c r="FP76" s="8"/>
      <c r="FQ76" s="302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3"/>
      <c r="GJ76" s="303"/>
      <c r="GK76" s="292">
        <v>6</v>
      </c>
      <c r="GL76" s="292">
        <v>0</v>
      </c>
      <c r="GM76" s="304"/>
      <c r="GN76" s="305"/>
      <c r="GO76" s="294">
        <v>3</v>
      </c>
      <c r="GP76" s="306">
        <v>0</v>
      </c>
      <c r="GQ76" s="306"/>
      <c r="GR76" s="306"/>
      <c r="GS76" s="305"/>
      <c r="GT76" s="305"/>
      <c r="GU76" s="305">
        <v>3</v>
      </c>
      <c r="GV76" s="305">
        <v>0</v>
      </c>
      <c r="GW76" s="305">
        <v>2</v>
      </c>
      <c r="GX76" s="305">
        <v>0</v>
      </c>
      <c r="GY76" s="305">
        <v>2.4</v>
      </c>
      <c r="GZ76" s="305">
        <v>0</v>
      </c>
      <c r="HA76" s="8">
        <f t="shared" ref="HA76:HA106" si="146">GM76+GS76+GK76+GO76+GQ76+GU76+GW76+GY76</f>
        <v>16.399999999999999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8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282"/>
      <c r="HS76" s="91"/>
      <c r="HT76" s="8"/>
      <c r="HU76" s="8">
        <f t="shared" ref="HU76:HU106" si="150">HQ76</f>
        <v>400</v>
      </c>
      <c r="HV76" s="8">
        <f t="shared" ref="HV76:HV106" si="151">HR76</f>
        <v>0</v>
      </c>
      <c r="HW76" s="8"/>
      <c r="HX76" s="8"/>
      <c r="HY76" s="196">
        <v>2.2000000000000002</v>
      </c>
      <c r="HZ76" s="330">
        <v>0.55000000000000004</v>
      </c>
      <c r="IA76" s="307"/>
      <c r="IB76" s="299"/>
      <c r="IC76" s="332">
        <v>12</v>
      </c>
      <c r="ID76" s="130">
        <v>3</v>
      </c>
      <c r="IE76" s="308"/>
      <c r="IF76" s="308"/>
      <c r="IG76" s="8">
        <f t="shared" si="84"/>
        <v>14.2</v>
      </c>
      <c r="IH76" s="8">
        <f t="shared" ref="IH76:IH106" si="152">HX76+HZ76+IB76+ID76+IF76</f>
        <v>3.55</v>
      </c>
      <c r="II76" s="8"/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6"/>
        <v>0</v>
      </c>
      <c r="IV76" s="8">
        <f t="shared" si="117"/>
        <v>0</v>
      </c>
      <c r="IW76" s="8"/>
      <c r="IX76" s="8"/>
      <c r="IY76" s="71"/>
      <c r="IZ76" s="71"/>
      <c r="JA76" s="71">
        <v>0</v>
      </c>
      <c r="JB76" s="71">
        <v>0</v>
      </c>
      <c r="JC76" s="282"/>
      <c r="JD76" s="282"/>
      <c r="JE76" s="8">
        <f t="shared" ref="JE76:JE106" si="153">IY76+JA76+JC76</f>
        <v>0</v>
      </c>
      <c r="JF76" s="8">
        <f t="shared" ref="JF76:JF106" si="154">IZ76+JB76+JD76</f>
        <v>0</v>
      </c>
      <c r="JG76" s="378">
        <v>0</v>
      </c>
      <c r="JH76" s="378">
        <v>0</v>
      </c>
      <c r="JI76" s="378">
        <v>0</v>
      </c>
      <c r="JJ76" s="378">
        <v>0</v>
      </c>
      <c r="JK76" s="330"/>
      <c r="JL76" s="330"/>
      <c r="JM76" s="91">
        <v>51.55</v>
      </c>
      <c r="JN76" s="330">
        <v>11</v>
      </c>
      <c r="JO76" s="91">
        <v>0</v>
      </c>
      <c r="JP76" s="330">
        <v>0</v>
      </c>
      <c r="JQ76" s="71">
        <v>0</v>
      </c>
      <c r="JR76" s="71">
        <v>0</v>
      </c>
      <c r="JS76" s="8"/>
      <c r="JT76" s="8"/>
      <c r="JU76" s="8">
        <f t="shared" ref="JU76:JU106" si="155">JG76+JI76+JK76+JM76+JO76+JQ76+JS76</f>
        <v>51.55</v>
      </c>
      <c r="JV76" s="8">
        <f t="shared" ref="JV76:JV106" si="156">JH76+JJ76+JL76+JN76+JP76+JR76+JT76</f>
        <v>11</v>
      </c>
      <c r="JW76" s="8"/>
      <c r="JX76" s="8"/>
      <c r="JY76" s="282"/>
      <c r="JZ76" s="282"/>
      <c r="KA76" s="8">
        <f t="shared" ref="KA76:KA106" si="157">JW76+JY76</f>
        <v>0</v>
      </c>
      <c r="KB76" s="8">
        <f t="shared" ref="KB76:KB106" si="158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59">KI76+KK76</f>
        <v>0</v>
      </c>
      <c r="KN76" s="4">
        <f t="shared" si="159"/>
        <v>0</v>
      </c>
      <c r="KO76" s="321"/>
      <c r="KP76" s="4"/>
      <c r="KQ76" s="4"/>
      <c r="KR76" s="4"/>
      <c r="KS76" s="1">
        <f t="shared" ref="KS76:KS106" si="160">KO76+KQ76</f>
        <v>0</v>
      </c>
      <c r="KT76" s="1">
        <f t="shared" ref="KT76:KT106" si="161">KP76+KR76</f>
        <v>0</v>
      </c>
      <c r="KU76" s="4"/>
      <c r="KV76" s="4"/>
      <c r="KW76" s="4">
        <f t="shared" ref="KW76:KW106" si="162">KU76</f>
        <v>0</v>
      </c>
      <c r="KX76" s="4">
        <f t="shared" ref="KX76:KX106" si="163">KV76</f>
        <v>0</v>
      </c>
      <c r="KY76" s="4"/>
      <c r="KZ76" s="4"/>
      <c r="LA76" s="4"/>
      <c r="LB76" s="4"/>
      <c r="LC76" s="4">
        <f t="shared" ref="LC76:LC106" si="164">KY76+LA76</f>
        <v>0</v>
      </c>
      <c r="LD76" s="4">
        <f t="shared" ref="LD76:LD106" si="165">LB76+KZ76</f>
        <v>0</v>
      </c>
      <c r="LE76" s="4"/>
      <c r="LF76" s="4"/>
      <c r="LG76" s="4">
        <f t="shared" ref="LG76:LG106" si="166">LE76</f>
        <v>0</v>
      </c>
      <c r="LH76" s="4">
        <f t="shared" ref="LH76:LH106" si="167">LF76</f>
        <v>0</v>
      </c>
      <c r="LI76" s="71">
        <v>24.2</v>
      </c>
      <c r="LJ76" s="330">
        <v>0</v>
      </c>
      <c r="LK76" s="79">
        <v>24.02</v>
      </c>
      <c r="LL76" s="350">
        <v>0</v>
      </c>
      <c r="LM76" s="79">
        <v>6.5750000000000002</v>
      </c>
      <c r="LN76" s="334">
        <v>0</v>
      </c>
      <c r="LO76" s="75"/>
      <c r="LP76" s="344"/>
      <c r="LQ76" s="317"/>
      <c r="LR76" s="317"/>
      <c r="LS76" s="4">
        <f t="shared" ref="LS76:LS106" si="168">LM76+LK76+LI76+LO76</f>
        <v>54.795000000000002</v>
      </c>
      <c r="LT76" s="4">
        <f t="shared" ref="LT76:LT106" si="169">LN76+LL76+LJ76+LR76</f>
        <v>0</v>
      </c>
      <c r="LU76" s="318"/>
      <c r="LV76" s="4"/>
      <c r="LW76" s="4"/>
      <c r="LX76" s="4"/>
      <c r="LY76" s="4">
        <f t="shared" ref="LY76:LY106" si="170">LU76+LW76</f>
        <v>0</v>
      </c>
      <c r="LZ76" s="4">
        <f t="shared" ref="LZ76:LZ106" si="171">LW76+LX76</f>
        <v>0</v>
      </c>
      <c r="MA76" s="114"/>
      <c r="MB76" s="4"/>
      <c r="MC76" s="341">
        <v>25.75</v>
      </c>
      <c r="MD76" s="319"/>
      <c r="ME76" s="75">
        <v>25.75</v>
      </c>
      <c r="MF76" s="4"/>
      <c r="MG76" s="9"/>
      <c r="MH76" s="4"/>
      <c r="MI76" s="4">
        <f t="shared" ref="MI76:MI106" si="172">MA76+MC76+ME76+MG76</f>
        <v>51.5</v>
      </c>
      <c r="MJ76" s="4">
        <f t="shared" ref="MJ76:MJ106" si="173">MD76+MB76+MF76+MH76</f>
        <v>0</v>
      </c>
      <c r="MK76" s="335">
        <v>0.94199999999999995</v>
      </c>
      <c r="ML76" s="92"/>
      <c r="MM76" s="114">
        <v>0.62800000000000011</v>
      </c>
      <c r="MN76" s="336"/>
      <c r="MO76" s="4">
        <f t="shared" ref="MO76:MO106" si="174">MK76+MM76</f>
        <v>1.57</v>
      </c>
      <c r="MP76" s="4">
        <f t="shared" ref="MP76:MP106" si="175">ML76+MN76</f>
        <v>0</v>
      </c>
      <c r="MQ76" s="4"/>
      <c r="MR76" s="4"/>
      <c r="MS76" s="4">
        <f t="shared" ref="MS76:MS106" si="176">MQ76</f>
        <v>0</v>
      </c>
      <c r="MT76" s="4">
        <f t="shared" ref="MT76:MT106" si="177">MR76</f>
        <v>0</v>
      </c>
      <c r="MU76" s="4"/>
      <c r="MV76" s="4"/>
      <c r="MW76" s="4">
        <f t="shared" ref="MW76:MW106" si="178">MU76</f>
        <v>0</v>
      </c>
      <c r="MX76" s="4">
        <f t="shared" ref="MX76:MX106" si="179">MV76</f>
        <v>0</v>
      </c>
      <c r="MY76" s="92">
        <v>0</v>
      </c>
      <c r="MZ76" s="337">
        <v>0</v>
      </c>
      <c r="NA76" s="4">
        <f t="shared" ref="NA76:NA106" si="180">MY76</f>
        <v>0</v>
      </c>
      <c r="NB76" s="4">
        <f t="shared" ref="NB76:NB106" si="181">MZ76</f>
        <v>0</v>
      </c>
      <c r="NC76" s="296"/>
      <c r="ND76" s="296"/>
      <c r="NE76" s="296">
        <f t="shared" ref="NE76:NE106" si="182">NC76</f>
        <v>0</v>
      </c>
      <c r="NF76" s="296">
        <f t="shared" ref="NF76:NF106" si="183">ND76</f>
        <v>0</v>
      </c>
      <c r="NG76" s="296"/>
      <c r="NH76" s="296"/>
      <c r="NI76" s="296">
        <f t="shared" ref="NI76:NI106" si="184">NG76</f>
        <v>0</v>
      </c>
      <c r="NJ76" s="296">
        <f t="shared" ref="NJ76:NJ106" si="185">NH76</f>
        <v>0</v>
      </c>
      <c r="NK76" s="292"/>
      <c r="NL76" s="296"/>
      <c r="NM76" s="296">
        <f t="shared" ref="NM76:NM106" si="186">NK76</f>
        <v>0</v>
      </c>
      <c r="NN76" s="296">
        <f t="shared" ref="NN76:NN106" si="187">NL76</f>
        <v>0</v>
      </c>
      <c r="NO76" s="74">
        <v>1.02</v>
      </c>
      <c r="NP76" s="74"/>
      <c r="NQ76" s="74">
        <v>0</v>
      </c>
      <c r="NR76" s="74"/>
      <c r="NS76" s="74">
        <v>1.73</v>
      </c>
      <c r="NT76" s="74"/>
      <c r="NU76" s="343">
        <v>0.37</v>
      </c>
      <c r="NV76" s="343"/>
      <c r="NW76" s="343">
        <v>0.55000000000000004</v>
      </c>
      <c r="NX76" s="343"/>
      <c r="NY76" s="4">
        <f t="shared" ref="NY76:NY106" si="188">NO76+NQ76+NS76+NW76</f>
        <v>3.3</v>
      </c>
      <c r="NZ76" s="4">
        <f t="shared" si="120"/>
        <v>0</v>
      </c>
      <c r="OA76" s="74">
        <v>6.2</v>
      </c>
      <c r="OB76" s="74"/>
      <c r="OC76" s="349">
        <v>0.02</v>
      </c>
      <c r="OD76" s="74"/>
      <c r="OE76" s="349">
        <v>0</v>
      </c>
      <c r="OF76" s="74"/>
      <c r="OG76" s="74">
        <v>0</v>
      </c>
      <c r="OH76" s="74"/>
      <c r="OI76" s="4">
        <f t="shared" ref="OI76:OI106" si="189">OA76+OC76+OE76+OG76</f>
        <v>6.22</v>
      </c>
      <c r="OJ76" s="4">
        <f t="shared" ref="OJ76:OJ106" si="190">OB76+OD76+OF76+OH76</f>
        <v>0</v>
      </c>
      <c r="OK76" s="196">
        <v>0.62</v>
      </c>
      <c r="OL76" s="296"/>
      <c r="OM76" s="342">
        <v>0.18</v>
      </c>
      <c r="ON76" s="296"/>
      <c r="OO76" s="196"/>
      <c r="OP76" s="296"/>
      <c r="OQ76" s="296">
        <f t="shared" ref="OQ76:OQ106" si="191">OK76+OM76</f>
        <v>0.8</v>
      </c>
      <c r="OR76" s="296">
        <f t="shared" ref="OR76:OR106" si="192">OL76+ON76</f>
        <v>0</v>
      </c>
      <c r="OS76" s="296"/>
      <c r="OT76" s="296"/>
      <c r="OU76" s="296">
        <f t="shared" si="121"/>
        <v>0</v>
      </c>
      <c r="OV76" s="296">
        <f t="shared" si="122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22"/>
      <c r="R77" s="78"/>
      <c r="S77" s="321"/>
      <c r="T77" s="321"/>
      <c r="U77" s="78"/>
      <c r="V77" s="78"/>
      <c r="W77" s="78">
        <f t="shared" si="123"/>
        <v>20.62</v>
      </c>
      <c r="X77" s="78">
        <f t="shared" si="124"/>
        <v>20.62</v>
      </c>
      <c r="Y77" s="78">
        <v>5</v>
      </c>
      <c r="Z77" s="78">
        <v>2.2222222222222223</v>
      </c>
      <c r="AA77" s="75"/>
      <c r="AB77" s="71"/>
      <c r="AC77" s="8">
        <f t="shared" si="125"/>
        <v>5</v>
      </c>
      <c r="AD77" s="8">
        <f t="shared" si="126"/>
        <v>2.2222222222222223</v>
      </c>
      <c r="AE77" s="71"/>
      <c r="AF77" s="71"/>
      <c r="AG77" s="71"/>
      <c r="AH77" s="71"/>
      <c r="AI77" s="122"/>
      <c r="AJ77" s="122"/>
      <c r="AK77" s="351"/>
      <c r="AL77" s="352"/>
      <c r="AM77" s="288"/>
      <c r="AN77" s="288"/>
      <c r="AO77" s="289"/>
      <c r="AP77" s="289"/>
      <c r="AQ77" s="289"/>
      <c r="AR77" s="289"/>
      <c r="AS77" s="289"/>
      <c r="AT77" s="289"/>
      <c r="AU77" s="4">
        <f t="shared" si="109"/>
        <v>0</v>
      </c>
      <c r="AV77" s="4">
        <f t="shared" si="110"/>
        <v>0</v>
      </c>
      <c r="AW77" s="78"/>
      <c r="AX77" s="78"/>
      <c r="AY77" s="310"/>
      <c r="AZ77" s="8"/>
      <c r="BA77" s="8"/>
      <c r="BB77" s="8"/>
      <c r="BC77" s="8">
        <f t="shared" si="111"/>
        <v>0</v>
      </c>
      <c r="BD77" s="8">
        <f t="shared" si="112"/>
        <v>0</v>
      </c>
      <c r="BE77" s="8"/>
      <c r="BF77" s="8"/>
      <c r="BG77" s="290"/>
      <c r="BH77" s="291"/>
      <c r="BI77" s="290"/>
      <c r="BJ77" s="291"/>
      <c r="BK77" s="292"/>
      <c r="BL77" s="8"/>
      <c r="BM77" s="8"/>
      <c r="BN77" s="8"/>
      <c r="BO77" s="8"/>
      <c r="BP77" s="8"/>
      <c r="BQ77" s="8"/>
      <c r="BR77" s="8"/>
      <c r="BS77" s="2">
        <f t="shared" si="127"/>
        <v>0</v>
      </c>
      <c r="BT77" s="8">
        <f t="shared" si="128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20"/>
      <c r="CI77" s="91"/>
      <c r="CJ77" s="320"/>
      <c r="CK77" s="294"/>
      <c r="CL77" s="294"/>
      <c r="CM77" s="321"/>
      <c r="CN77" s="322"/>
      <c r="CO77" s="8">
        <f t="shared" si="129"/>
        <v>0</v>
      </c>
      <c r="CP77" s="8">
        <f t="shared" si="130"/>
        <v>0</v>
      </c>
      <c r="CQ77" s="338">
        <v>247.40625</v>
      </c>
      <c r="CR77" s="338"/>
      <c r="CS77" s="338"/>
      <c r="CT77" s="348"/>
      <c r="CU77" s="339">
        <v>18.556701030927837</v>
      </c>
      <c r="CV77" s="196"/>
      <c r="CW77" s="340">
        <v>63.814432989690722</v>
      </c>
      <c r="CX77" s="295"/>
      <c r="CY77" s="295"/>
      <c r="CZ77" s="295"/>
      <c r="DA77" s="7">
        <f t="shared" si="131"/>
        <v>329.77738402061857</v>
      </c>
      <c r="DB77" s="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3">
        <v>42.37</v>
      </c>
      <c r="DL77" s="323">
        <v>14.12</v>
      </c>
      <c r="DM77" s="321">
        <f t="shared" si="135"/>
        <v>42.37</v>
      </c>
      <c r="DN77" s="321">
        <f t="shared" si="136"/>
        <v>14.12</v>
      </c>
      <c r="DO77" s="323">
        <v>41.1</v>
      </c>
      <c r="DP77" s="323">
        <v>13.7</v>
      </c>
      <c r="DQ77" s="324">
        <v>0</v>
      </c>
      <c r="DR77" s="324">
        <v>0</v>
      </c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5">
        <v>32.99</v>
      </c>
      <c r="EH77" s="326">
        <v>8.2475000000000005</v>
      </c>
      <c r="EI77" s="94">
        <v>78.08</v>
      </c>
      <c r="EJ77" s="94">
        <v>19.52</v>
      </c>
      <c r="EK77" s="321">
        <v>27.07</v>
      </c>
      <c r="EL77" s="327">
        <v>6.7675000000000001</v>
      </c>
      <c r="EM77" s="328"/>
      <c r="EN77" s="328"/>
      <c r="EO77" s="328"/>
      <c r="EP77" s="328"/>
      <c r="EQ77" s="8">
        <f t="shared" si="138"/>
        <v>138.13999999999999</v>
      </c>
      <c r="ER77" s="8">
        <f t="shared" si="139"/>
        <v>34.534999999999997</v>
      </c>
      <c r="ES77" s="296"/>
      <c r="ET77" s="296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3">
        <v>29</v>
      </c>
      <c r="FB77" s="329"/>
      <c r="FC77" s="114">
        <v>30</v>
      </c>
      <c r="FD77" s="322"/>
      <c r="FE77" s="8"/>
      <c r="FF77" s="8"/>
      <c r="FG77" s="300"/>
      <c r="FH77" s="301"/>
      <c r="FI77" s="8"/>
      <c r="FJ77" s="8"/>
      <c r="FK77" s="8"/>
      <c r="FL77" s="8"/>
      <c r="FM77" s="322"/>
      <c r="FN77" s="322"/>
      <c r="FO77" s="4"/>
      <c r="FP77" s="8"/>
      <c r="FQ77" s="302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3"/>
      <c r="GJ77" s="303"/>
      <c r="GK77" s="292">
        <v>6</v>
      </c>
      <c r="GL77" s="292">
        <v>0</v>
      </c>
      <c r="GM77" s="304"/>
      <c r="GN77" s="305"/>
      <c r="GO77" s="294">
        <v>3</v>
      </c>
      <c r="GP77" s="306">
        <v>0</v>
      </c>
      <c r="GQ77" s="306"/>
      <c r="GR77" s="306"/>
      <c r="GS77" s="305"/>
      <c r="GT77" s="305"/>
      <c r="GU77" s="305">
        <v>3</v>
      </c>
      <c r="GV77" s="305">
        <v>0</v>
      </c>
      <c r="GW77" s="305">
        <v>2</v>
      </c>
      <c r="GX77" s="305">
        <v>0</v>
      </c>
      <c r="GY77" s="305">
        <v>2.4</v>
      </c>
      <c r="GZ77" s="305">
        <v>0</v>
      </c>
      <c r="HA77" s="8">
        <f t="shared" si="146"/>
        <v>16.399999999999999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8"/>
      <c r="HO77" s="8">
        <f t="shared" si="148"/>
        <v>0</v>
      </c>
      <c r="HP77" s="8">
        <f t="shared" si="149"/>
        <v>0</v>
      </c>
      <c r="HQ77" s="91">
        <v>400</v>
      </c>
      <c r="HR77" s="282"/>
      <c r="HS77" s="91"/>
      <c r="HT77" s="8"/>
      <c r="HU77" s="8">
        <f t="shared" si="150"/>
        <v>400</v>
      </c>
      <c r="HV77" s="8">
        <f t="shared" si="151"/>
        <v>0</v>
      </c>
      <c r="HW77" s="8"/>
      <c r="HX77" s="8"/>
      <c r="HY77" s="196">
        <v>2.2000000000000002</v>
      </c>
      <c r="HZ77" s="330">
        <v>0.55000000000000004</v>
      </c>
      <c r="IA77" s="307"/>
      <c r="IB77" s="299"/>
      <c r="IC77" s="332">
        <v>12</v>
      </c>
      <c r="ID77" s="130">
        <v>3</v>
      </c>
      <c r="IE77" s="308"/>
      <c r="IF77" s="308"/>
      <c r="IG77" s="8">
        <f t="shared" ref="IG77:IG106" si="193">HW77+HY77+IA77+IC77+IE77</f>
        <v>14.2</v>
      </c>
      <c r="IH77" s="8">
        <f t="shared" si="152"/>
        <v>3.55</v>
      </c>
      <c r="II77" s="8"/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6"/>
        <v>0</v>
      </c>
      <c r="IV77" s="8">
        <f t="shared" si="117"/>
        <v>0</v>
      </c>
      <c r="IW77" s="8"/>
      <c r="IX77" s="8"/>
      <c r="IY77" s="71"/>
      <c r="IZ77" s="71"/>
      <c r="JA77" s="71">
        <v>0</v>
      </c>
      <c r="JB77" s="71">
        <v>0</v>
      </c>
      <c r="JC77" s="282"/>
      <c r="JD77" s="282"/>
      <c r="JE77" s="8">
        <f t="shared" si="153"/>
        <v>0</v>
      </c>
      <c r="JF77" s="8">
        <f t="shared" si="154"/>
        <v>0</v>
      </c>
      <c r="JG77" s="378">
        <v>0</v>
      </c>
      <c r="JH77" s="378">
        <v>0</v>
      </c>
      <c r="JI77" s="378">
        <v>0</v>
      </c>
      <c r="JJ77" s="378">
        <v>0</v>
      </c>
      <c r="JK77" s="330"/>
      <c r="JL77" s="330"/>
      <c r="JM77" s="91">
        <v>51.55</v>
      </c>
      <c r="JN77" s="330">
        <v>11</v>
      </c>
      <c r="JO77" s="91">
        <v>0</v>
      </c>
      <c r="JP77" s="330">
        <v>0</v>
      </c>
      <c r="JQ77" s="71">
        <v>0</v>
      </c>
      <c r="JR77" s="71">
        <v>0</v>
      </c>
      <c r="JS77" s="8"/>
      <c r="JT77" s="8"/>
      <c r="JU77" s="8">
        <f t="shared" si="155"/>
        <v>51.55</v>
      </c>
      <c r="JV77" s="8">
        <f t="shared" si="156"/>
        <v>11</v>
      </c>
      <c r="JW77" s="8"/>
      <c r="JX77" s="8"/>
      <c r="JY77" s="282"/>
      <c r="JZ77" s="282"/>
      <c r="KA77" s="8">
        <f t="shared" si="157"/>
        <v>0</v>
      </c>
      <c r="KB77" s="8">
        <f t="shared" si="158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59"/>
        <v>0</v>
      </c>
      <c r="KN77" s="4">
        <f t="shared" si="159"/>
        <v>0</v>
      </c>
      <c r="KO77" s="321"/>
      <c r="KP77" s="4"/>
      <c r="KQ77" s="4"/>
      <c r="KR77" s="4"/>
      <c r="KS77" s="1">
        <f t="shared" si="160"/>
        <v>0</v>
      </c>
      <c r="KT77" s="1">
        <f t="shared" si="161"/>
        <v>0</v>
      </c>
      <c r="KU77" s="4"/>
      <c r="KV77" s="4"/>
      <c r="KW77" s="4">
        <f t="shared" si="162"/>
        <v>0</v>
      </c>
      <c r="KX77" s="4">
        <f t="shared" si="163"/>
        <v>0</v>
      </c>
      <c r="KY77" s="4"/>
      <c r="KZ77" s="4"/>
      <c r="LA77" s="4"/>
      <c r="LB77" s="4"/>
      <c r="LC77" s="4">
        <f t="shared" si="164"/>
        <v>0</v>
      </c>
      <c r="LD77" s="4">
        <f t="shared" si="165"/>
        <v>0</v>
      </c>
      <c r="LE77" s="4"/>
      <c r="LF77" s="4"/>
      <c r="LG77" s="4">
        <f t="shared" si="166"/>
        <v>0</v>
      </c>
      <c r="LH77" s="4">
        <f t="shared" si="167"/>
        <v>0</v>
      </c>
      <c r="LI77" s="71">
        <v>24.2</v>
      </c>
      <c r="LJ77" s="330">
        <v>0</v>
      </c>
      <c r="LK77" s="79">
        <v>24.02</v>
      </c>
      <c r="LL77" s="350">
        <v>0</v>
      </c>
      <c r="LM77" s="79">
        <v>6.5750000000000002</v>
      </c>
      <c r="LN77" s="334">
        <v>0</v>
      </c>
      <c r="LO77" s="75"/>
      <c r="LP77" s="344"/>
      <c r="LQ77" s="317"/>
      <c r="LR77" s="317"/>
      <c r="LS77" s="4">
        <f t="shared" si="168"/>
        <v>54.795000000000002</v>
      </c>
      <c r="LT77" s="4">
        <f t="shared" si="169"/>
        <v>0</v>
      </c>
      <c r="LU77" s="318"/>
      <c r="LV77" s="4"/>
      <c r="LW77" s="4"/>
      <c r="LX77" s="4"/>
      <c r="LY77" s="4">
        <f t="shared" si="170"/>
        <v>0</v>
      </c>
      <c r="LZ77" s="4">
        <f t="shared" si="171"/>
        <v>0</v>
      </c>
      <c r="MA77" s="114"/>
      <c r="MB77" s="4"/>
      <c r="MC77" s="341">
        <v>25.75</v>
      </c>
      <c r="MD77" s="319"/>
      <c r="ME77" s="75">
        <v>25.75</v>
      </c>
      <c r="MF77" s="4"/>
      <c r="MG77" s="9"/>
      <c r="MH77" s="4"/>
      <c r="MI77" s="4">
        <f t="shared" si="172"/>
        <v>51.5</v>
      </c>
      <c r="MJ77" s="4">
        <f t="shared" si="173"/>
        <v>0</v>
      </c>
      <c r="MK77" s="335">
        <v>0.77400000000000002</v>
      </c>
      <c r="ML77" s="92"/>
      <c r="MM77" s="114">
        <v>0.51600000000000001</v>
      </c>
      <c r="MN77" s="336"/>
      <c r="MO77" s="4">
        <f t="shared" si="174"/>
        <v>1.29</v>
      </c>
      <c r="MP77" s="4">
        <f t="shared" si="175"/>
        <v>0</v>
      </c>
      <c r="MQ77" s="4"/>
      <c r="MR77" s="4"/>
      <c r="MS77" s="4">
        <f t="shared" si="176"/>
        <v>0</v>
      </c>
      <c r="MT77" s="4">
        <f t="shared" si="177"/>
        <v>0</v>
      </c>
      <c r="MU77" s="4"/>
      <c r="MV77" s="4"/>
      <c r="MW77" s="4">
        <f t="shared" si="178"/>
        <v>0</v>
      </c>
      <c r="MX77" s="4">
        <f t="shared" si="179"/>
        <v>0</v>
      </c>
      <c r="MY77" s="92">
        <v>0</v>
      </c>
      <c r="MZ77" s="337">
        <v>0</v>
      </c>
      <c r="NA77" s="4">
        <f t="shared" si="180"/>
        <v>0</v>
      </c>
      <c r="NB77" s="4">
        <f t="shared" si="181"/>
        <v>0</v>
      </c>
      <c r="NC77" s="296"/>
      <c r="ND77" s="296"/>
      <c r="NE77" s="296">
        <f t="shared" si="182"/>
        <v>0</v>
      </c>
      <c r="NF77" s="296">
        <f t="shared" si="183"/>
        <v>0</v>
      </c>
      <c r="NG77" s="296"/>
      <c r="NH77" s="296"/>
      <c r="NI77" s="296">
        <f t="shared" si="184"/>
        <v>0</v>
      </c>
      <c r="NJ77" s="296">
        <f t="shared" si="185"/>
        <v>0</v>
      </c>
      <c r="NK77" s="292"/>
      <c r="NL77" s="296"/>
      <c r="NM77" s="296">
        <f t="shared" si="186"/>
        <v>0</v>
      </c>
      <c r="NN77" s="296">
        <f t="shared" si="187"/>
        <v>0</v>
      </c>
      <c r="NO77" s="74">
        <v>0.75</v>
      </c>
      <c r="NP77" s="74"/>
      <c r="NQ77" s="74">
        <v>0</v>
      </c>
      <c r="NR77" s="74"/>
      <c r="NS77" s="74">
        <v>1.27</v>
      </c>
      <c r="NT77" s="74"/>
      <c r="NU77" s="343">
        <v>0.27</v>
      </c>
      <c r="NV77" s="343"/>
      <c r="NW77" s="343">
        <v>0.41</v>
      </c>
      <c r="NX77" s="343"/>
      <c r="NY77" s="4">
        <f t="shared" si="188"/>
        <v>2.4300000000000002</v>
      </c>
      <c r="NZ77" s="4">
        <f t="shared" si="120"/>
        <v>0</v>
      </c>
      <c r="OA77" s="74">
        <v>5.9</v>
      </c>
      <c r="OB77" s="74"/>
      <c r="OC77" s="349">
        <v>0.03</v>
      </c>
      <c r="OD77" s="74"/>
      <c r="OE77" s="349">
        <v>0.01</v>
      </c>
      <c r="OF77" s="74"/>
      <c r="OG77" s="74">
        <v>0</v>
      </c>
      <c r="OH77" s="74"/>
      <c r="OI77" s="4">
        <f t="shared" si="189"/>
        <v>5.94</v>
      </c>
      <c r="OJ77" s="4">
        <f t="shared" si="190"/>
        <v>0</v>
      </c>
      <c r="OK77" s="196">
        <v>0.56000000000000005</v>
      </c>
      <c r="OL77" s="296"/>
      <c r="OM77" s="342">
        <v>0.16</v>
      </c>
      <c r="ON77" s="296"/>
      <c r="OO77" s="196"/>
      <c r="OP77" s="296"/>
      <c r="OQ77" s="296">
        <f t="shared" si="191"/>
        <v>0.72000000000000008</v>
      </c>
      <c r="OR77" s="296">
        <f t="shared" si="192"/>
        <v>0</v>
      </c>
      <c r="OS77" s="296"/>
      <c r="OT77" s="296"/>
      <c r="OU77" s="296">
        <f t="shared" si="121"/>
        <v>0</v>
      </c>
      <c r="OV77" s="296">
        <f t="shared" si="122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22"/>
      <c r="R78" s="78"/>
      <c r="S78" s="321"/>
      <c r="T78" s="321"/>
      <c r="U78" s="78"/>
      <c r="V78" s="78"/>
      <c r="W78" s="78">
        <f t="shared" si="123"/>
        <v>20.62</v>
      </c>
      <c r="X78" s="78">
        <f t="shared" si="124"/>
        <v>20.62</v>
      </c>
      <c r="Y78" s="78">
        <v>5</v>
      </c>
      <c r="Z78" s="78">
        <v>2.2222222222222223</v>
      </c>
      <c r="AA78" s="75"/>
      <c r="AB78" s="71"/>
      <c r="AC78" s="8">
        <f t="shared" si="125"/>
        <v>5</v>
      </c>
      <c r="AD78" s="8">
        <f t="shared" si="126"/>
        <v>2.2222222222222223</v>
      </c>
      <c r="AE78" s="71"/>
      <c r="AF78" s="71"/>
      <c r="AG78" s="71"/>
      <c r="AH78" s="71"/>
      <c r="AI78" s="122"/>
      <c r="AJ78" s="122"/>
      <c r="AK78" s="351"/>
      <c r="AL78" s="352"/>
      <c r="AM78" s="288"/>
      <c r="AN78" s="288"/>
      <c r="AO78" s="289"/>
      <c r="AP78" s="289"/>
      <c r="AQ78" s="289"/>
      <c r="AR78" s="289"/>
      <c r="AS78" s="289"/>
      <c r="AT78" s="289"/>
      <c r="AU78" s="4">
        <f t="shared" si="109"/>
        <v>0</v>
      </c>
      <c r="AV78" s="4">
        <f t="shared" si="110"/>
        <v>0</v>
      </c>
      <c r="AW78" s="78"/>
      <c r="AX78" s="78"/>
      <c r="AY78" s="310"/>
      <c r="AZ78" s="8"/>
      <c r="BA78" s="8"/>
      <c r="BB78" s="8"/>
      <c r="BC78" s="8">
        <f t="shared" si="111"/>
        <v>0</v>
      </c>
      <c r="BD78" s="8">
        <f t="shared" si="112"/>
        <v>0</v>
      </c>
      <c r="BE78" s="8"/>
      <c r="BF78" s="8"/>
      <c r="BG78" s="290"/>
      <c r="BH78" s="291"/>
      <c r="BI78" s="290"/>
      <c r="BJ78" s="291"/>
      <c r="BK78" s="292"/>
      <c r="BL78" s="8"/>
      <c r="BM78" s="8"/>
      <c r="BN78" s="8"/>
      <c r="BO78" s="8"/>
      <c r="BP78" s="8"/>
      <c r="BQ78" s="8"/>
      <c r="BR78" s="8"/>
      <c r="BS78" s="2">
        <f t="shared" si="127"/>
        <v>0</v>
      </c>
      <c r="BT78" s="8">
        <f t="shared" si="128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20"/>
      <c r="CI78" s="91"/>
      <c r="CJ78" s="320"/>
      <c r="CK78" s="294"/>
      <c r="CL78" s="294"/>
      <c r="CM78" s="321"/>
      <c r="CN78" s="322"/>
      <c r="CO78" s="8">
        <f t="shared" si="129"/>
        <v>0</v>
      </c>
      <c r="CP78" s="8">
        <f t="shared" si="130"/>
        <v>0</v>
      </c>
      <c r="CQ78" s="338">
        <v>247.40625</v>
      </c>
      <c r="CR78" s="338"/>
      <c r="CS78" s="338"/>
      <c r="CT78" s="348"/>
      <c r="CU78" s="339">
        <v>18.556701030927837</v>
      </c>
      <c r="CV78" s="196"/>
      <c r="CW78" s="340">
        <v>63.814432989690722</v>
      </c>
      <c r="CX78" s="295"/>
      <c r="CY78" s="295"/>
      <c r="CZ78" s="295"/>
      <c r="DA78" s="7">
        <f t="shared" si="131"/>
        <v>329.77738402061857</v>
      </c>
      <c r="DB78" s="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3">
        <v>42.37</v>
      </c>
      <c r="DL78" s="323">
        <v>14.12</v>
      </c>
      <c r="DM78" s="321">
        <f t="shared" si="135"/>
        <v>42.37</v>
      </c>
      <c r="DN78" s="321">
        <f t="shared" si="136"/>
        <v>14.12</v>
      </c>
      <c r="DO78" s="323">
        <v>41.1</v>
      </c>
      <c r="DP78" s="323">
        <v>13.7</v>
      </c>
      <c r="DQ78" s="324">
        <v>0</v>
      </c>
      <c r="DR78" s="324">
        <v>0</v>
      </c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5">
        <v>32.99</v>
      </c>
      <c r="EH78" s="326">
        <v>8.2475000000000005</v>
      </c>
      <c r="EI78" s="94">
        <v>78.08</v>
      </c>
      <c r="EJ78" s="94">
        <v>19.52</v>
      </c>
      <c r="EK78" s="321">
        <v>27.07</v>
      </c>
      <c r="EL78" s="327">
        <v>6.7675000000000001</v>
      </c>
      <c r="EM78" s="328"/>
      <c r="EN78" s="328"/>
      <c r="EO78" s="328"/>
      <c r="EP78" s="328"/>
      <c r="EQ78" s="8">
        <f t="shared" si="138"/>
        <v>138.13999999999999</v>
      </c>
      <c r="ER78" s="8">
        <f t="shared" si="139"/>
        <v>34.534999999999997</v>
      </c>
      <c r="ES78" s="296"/>
      <c r="ET78" s="296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3">
        <v>29</v>
      </c>
      <c r="FB78" s="329"/>
      <c r="FC78" s="114">
        <v>30</v>
      </c>
      <c r="FD78" s="322"/>
      <c r="FE78" s="8"/>
      <c r="FF78" s="8"/>
      <c r="FG78" s="300"/>
      <c r="FH78" s="301"/>
      <c r="FI78" s="8"/>
      <c r="FJ78" s="8"/>
      <c r="FK78" s="8"/>
      <c r="FL78" s="8"/>
      <c r="FM78" s="322"/>
      <c r="FN78" s="322"/>
      <c r="FO78" s="4"/>
      <c r="FP78" s="8"/>
      <c r="FQ78" s="302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3"/>
      <c r="GJ78" s="303"/>
      <c r="GK78" s="292">
        <v>6</v>
      </c>
      <c r="GL78" s="292">
        <v>0</v>
      </c>
      <c r="GM78" s="304"/>
      <c r="GN78" s="305"/>
      <c r="GO78" s="294">
        <v>3</v>
      </c>
      <c r="GP78" s="306">
        <v>0</v>
      </c>
      <c r="GQ78" s="306"/>
      <c r="GR78" s="306"/>
      <c r="GS78" s="305"/>
      <c r="GT78" s="305"/>
      <c r="GU78" s="305">
        <v>3</v>
      </c>
      <c r="GV78" s="305">
        <v>0</v>
      </c>
      <c r="GW78" s="305">
        <v>2</v>
      </c>
      <c r="GX78" s="305">
        <v>0</v>
      </c>
      <c r="GY78" s="305">
        <v>2.4</v>
      </c>
      <c r="GZ78" s="305">
        <v>0</v>
      </c>
      <c r="HA78" s="8">
        <f t="shared" si="146"/>
        <v>16.399999999999999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8"/>
      <c r="HO78" s="8">
        <f t="shared" si="148"/>
        <v>0</v>
      </c>
      <c r="HP78" s="8">
        <f t="shared" si="149"/>
        <v>0</v>
      </c>
      <c r="HQ78" s="91">
        <v>400</v>
      </c>
      <c r="HR78" s="282"/>
      <c r="HS78" s="91"/>
      <c r="HT78" s="8"/>
      <c r="HU78" s="8">
        <f t="shared" si="150"/>
        <v>400</v>
      </c>
      <c r="HV78" s="8">
        <f t="shared" si="151"/>
        <v>0</v>
      </c>
      <c r="HW78" s="8"/>
      <c r="HX78" s="8"/>
      <c r="HY78" s="196">
        <v>2.2000000000000002</v>
      </c>
      <c r="HZ78" s="330">
        <v>0.55000000000000004</v>
      </c>
      <c r="IA78" s="307"/>
      <c r="IB78" s="299"/>
      <c r="IC78" s="332">
        <v>12</v>
      </c>
      <c r="ID78" s="130">
        <v>3</v>
      </c>
      <c r="IE78" s="308"/>
      <c r="IF78" s="308"/>
      <c r="IG78" s="8">
        <f t="shared" si="193"/>
        <v>14.2</v>
      </c>
      <c r="IH78" s="8">
        <f t="shared" si="152"/>
        <v>3.55</v>
      </c>
      <c r="II78" s="8"/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6"/>
        <v>0</v>
      </c>
      <c r="IV78" s="8">
        <f t="shared" si="117"/>
        <v>0</v>
      </c>
      <c r="IW78" s="8"/>
      <c r="IX78" s="8"/>
      <c r="IY78" s="71"/>
      <c r="IZ78" s="71"/>
      <c r="JA78" s="71">
        <v>0</v>
      </c>
      <c r="JB78" s="71">
        <v>0</v>
      </c>
      <c r="JC78" s="282"/>
      <c r="JD78" s="282"/>
      <c r="JE78" s="8">
        <f t="shared" si="153"/>
        <v>0</v>
      </c>
      <c r="JF78" s="8">
        <f t="shared" si="154"/>
        <v>0</v>
      </c>
      <c r="JG78" s="378">
        <v>0</v>
      </c>
      <c r="JH78" s="378">
        <v>0</v>
      </c>
      <c r="JI78" s="378">
        <v>0</v>
      </c>
      <c r="JJ78" s="378">
        <v>0</v>
      </c>
      <c r="JK78" s="330"/>
      <c r="JL78" s="330"/>
      <c r="JM78" s="91">
        <v>51.55</v>
      </c>
      <c r="JN78" s="330">
        <v>11</v>
      </c>
      <c r="JO78" s="91">
        <v>0</v>
      </c>
      <c r="JP78" s="330">
        <v>0</v>
      </c>
      <c r="JQ78" s="71">
        <v>0</v>
      </c>
      <c r="JR78" s="71">
        <v>0</v>
      </c>
      <c r="JS78" s="8"/>
      <c r="JT78" s="8"/>
      <c r="JU78" s="8">
        <f t="shared" si="155"/>
        <v>51.55</v>
      </c>
      <c r="JV78" s="8">
        <f t="shared" si="156"/>
        <v>11</v>
      </c>
      <c r="JW78" s="8"/>
      <c r="JX78" s="8"/>
      <c r="JY78" s="282"/>
      <c r="JZ78" s="282"/>
      <c r="KA78" s="8">
        <f t="shared" si="157"/>
        <v>0</v>
      </c>
      <c r="KB78" s="8">
        <f t="shared" si="158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59"/>
        <v>0</v>
      </c>
      <c r="KN78" s="4">
        <f t="shared" si="159"/>
        <v>0</v>
      </c>
      <c r="KO78" s="321"/>
      <c r="KP78" s="4"/>
      <c r="KQ78" s="4"/>
      <c r="KR78" s="4"/>
      <c r="KS78" s="1">
        <f t="shared" si="160"/>
        <v>0</v>
      </c>
      <c r="KT78" s="1">
        <f t="shared" si="161"/>
        <v>0</v>
      </c>
      <c r="KU78" s="4"/>
      <c r="KV78" s="4"/>
      <c r="KW78" s="4">
        <f t="shared" si="162"/>
        <v>0</v>
      </c>
      <c r="KX78" s="4">
        <f t="shared" si="163"/>
        <v>0</v>
      </c>
      <c r="KY78" s="4"/>
      <c r="KZ78" s="4"/>
      <c r="LA78" s="4"/>
      <c r="LB78" s="4"/>
      <c r="LC78" s="4">
        <f t="shared" si="164"/>
        <v>0</v>
      </c>
      <c r="LD78" s="4">
        <f t="shared" si="165"/>
        <v>0</v>
      </c>
      <c r="LE78" s="4"/>
      <c r="LF78" s="4"/>
      <c r="LG78" s="4">
        <f t="shared" si="166"/>
        <v>0</v>
      </c>
      <c r="LH78" s="4">
        <f t="shared" si="167"/>
        <v>0</v>
      </c>
      <c r="LI78" s="71">
        <v>24.2</v>
      </c>
      <c r="LJ78" s="330">
        <v>0</v>
      </c>
      <c r="LK78" s="79">
        <v>24.02</v>
      </c>
      <c r="LL78" s="350">
        <v>0</v>
      </c>
      <c r="LM78" s="79">
        <v>6.5750000000000002</v>
      </c>
      <c r="LN78" s="334">
        <v>0</v>
      </c>
      <c r="LO78" s="75"/>
      <c r="LP78" s="344"/>
      <c r="LQ78" s="317"/>
      <c r="LR78" s="317"/>
      <c r="LS78" s="4">
        <f t="shared" si="168"/>
        <v>54.795000000000002</v>
      </c>
      <c r="LT78" s="4">
        <f t="shared" si="169"/>
        <v>0</v>
      </c>
      <c r="LU78" s="318"/>
      <c r="LV78" s="4"/>
      <c r="LW78" s="4"/>
      <c r="LX78" s="4"/>
      <c r="LY78" s="4">
        <f t="shared" si="170"/>
        <v>0</v>
      </c>
      <c r="LZ78" s="4">
        <f t="shared" si="171"/>
        <v>0</v>
      </c>
      <c r="MA78" s="114"/>
      <c r="MB78" s="4"/>
      <c r="MC78" s="341">
        <v>25.75</v>
      </c>
      <c r="MD78" s="319"/>
      <c r="ME78" s="75">
        <v>25.75</v>
      </c>
      <c r="MF78" s="4"/>
      <c r="MG78" s="9"/>
      <c r="MH78" s="4"/>
      <c r="MI78" s="4">
        <f t="shared" si="172"/>
        <v>51.5</v>
      </c>
      <c r="MJ78" s="4">
        <f t="shared" si="173"/>
        <v>0</v>
      </c>
      <c r="MK78" s="335">
        <v>0.6</v>
      </c>
      <c r="ML78" s="92"/>
      <c r="MM78" s="114">
        <v>0.4</v>
      </c>
      <c r="MN78" s="336"/>
      <c r="MO78" s="4">
        <f t="shared" si="174"/>
        <v>1</v>
      </c>
      <c r="MP78" s="4">
        <f t="shared" si="175"/>
        <v>0</v>
      </c>
      <c r="MQ78" s="4"/>
      <c r="MR78" s="4"/>
      <c r="MS78" s="4">
        <f t="shared" si="176"/>
        <v>0</v>
      </c>
      <c r="MT78" s="4">
        <f t="shared" si="177"/>
        <v>0</v>
      </c>
      <c r="MU78" s="4"/>
      <c r="MV78" s="4"/>
      <c r="MW78" s="4">
        <f t="shared" si="178"/>
        <v>0</v>
      </c>
      <c r="MX78" s="4">
        <f t="shared" si="179"/>
        <v>0</v>
      </c>
      <c r="MY78" s="92">
        <v>0</v>
      </c>
      <c r="MZ78" s="337">
        <v>0</v>
      </c>
      <c r="NA78" s="4">
        <f t="shared" si="180"/>
        <v>0</v>
      </c>
      <c r="NB78" s="4">
        <f t="shared" si="181"/>
        <v>0</v>
      </c>
      <c r="NC78" s="296"/>
      <c r="ND78" s="296"/>
      <c r="NE78" s="296">
        <f t="shared" si="182"/>
        <v>0</v>
      </c>
      <c r="NF78" s="296">
        <f t="shared" si="183"/>
        <v>0</v>
      </c>
      <c r="NG78" s="296"/>
      <c r="NH78" s="296"/>
      <c r="NI78" s="296">
        <f t="shared" si="184"/>
        <v>0</v>
      </c>
      <c r="NJ78" s="296">
        <f t="shared" si="185"/>
        <v>0</v>
      </c>
      <c r="NK78" s="292"/>
      <c r="NL78" s="296"/>
      <c r="NM78" s="296">
        <f t="shared" si="186"/>
        <v>0</v>
      </c>
      <c r="NN78" s="296">
        <f t="shared" si="187"/>
        <v>0</v>
      </c>
      <c r="NO78" s="74">
        <v>0.59</v>
      </c>
      <c r="NP78" s="74"/>
      <c r="NQ78" s="74">
        <v>0</v>
      </c>
      <c r="NR78" s="74"/>
      <c r="NS78" s="74">
        <v>0.99</v>
      </c>
      <c r="NT78" s="74"/>
      <c r="NU78" s="343">
        <v>0.21</v>
      </c>
      <c r="NV78" s="343"/>
      <c r="NW78" s="343">
        <v>0.32</v>
      </c>
      <c r="NX78" s="343"/>
      <c r="NY78" s="4">
        <f t="shared" si="188"/>
        <v>1.9000000000000001</v>
      </c>
      <c r="NZ78" s="4">
        <f t="shared" si="120"/>
        <v>0</v>
      </c>
      <c r="OA78" s="74">
        <v>5</v>
      </c>
      <c r="OB78" s="74"/>
      <c r="OC78" s="349">
        <v>0.01</v>
      </c>
      <c r="OD78" s="74"/>
      <c r="OE78" s="349">
        <v>0</v>
      </c>
      <c r="OF78" s="74"/>
      <c r="OG78" s="74">
        <v>0</v>
      </c>
      <c r="OH78" s="74"/>
      <c r="OI78" s="4">
        <f t="shared" si="189"/>
        <v>5.01</v>
      </c>
      <c r="OJ78" s="4">
        <f t="shared" si="190"/>
        <v>0</v>
      </c>
      <c r="OK78" s="196">
        <v>0.47</v>
      </c>
      <c r="OL78" s="296"/>
      <c r="OM78" s="342">
        <v>0.13</v>
      </c>
      <c r="ON78" s="296"/>
      <c r="OO78" s="196"/>
      <c r="OP78" s="296"/>
      <c r="OQ78" s="296">
        <f t="shared" si="191"/>
        <v>0.6</v>
      </c>
      <c r="OR78" s="296">
        <f t="shared" si="192"/>
        <v>0</v>
      </c>
      <c r="OS78" s="296"/>
      <c r="OT78" s="296"/>
      <c r="OU78" s="296">
        <f t="shared" si="121"/>
        <v>0</v>
      </c>
      <c r="OV78" s="296">
        <f t="shared" si="122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22"/>
      <c r="R79" s="78"/>
      <c r="S79" s="321"/>
      <c r="T79" s="321"/>
      <c r="U79" s="78"/>
      <c r="V79" s="78"/>
      <c r="W79" s="78">
        <f t="shared" si="123"/>
        <v>20.62</v>
      </c>
      <c r="X79" s="78">
        <f t="shared" si="124"/>
        <v>20.62</v>
      </c>
      <c r="Y79" s="78">
        <v>5</v>
      </c>
      <c r="Z79" s="78">
        <v>2.2222222222222223</v>
      </c>
      <c r="AA79" s="75"/>
      <c r="AB79" s="71"/>
      <c r="AC79" s="8">
        <f t="shared" si="125"/>
        <v>5</v>
      </c>
      <c r="AD79" s="8">
        <f t="shared" si="126"/>
        <v>2.2222222222222223</v>
      </c>
      <c r="AE79" s="71"/>
      <c r="AF79" s="71"/>
      <c r="AG79" s="71"/>
      <c r="AH79" s="71"/>
      <c r="AI79" s="122"/>
      <c r="AJ79" s="122"/>
      <c r="AK79" s="351"/>
      <c r="AL79" s="352"/>
      <c r="AM79" s="288"/>
      <c r="AN79" s="288"/>
      <c r="AO79" s="289"/>
      <c r="AP79" s="289"/>
      <c r="AQ79" s="289"/>
      <c r="AR79" s="289"/>
      <c r="AS79" s="289"/>
      <c r="AT79" s="289"/>
      <c r="AU79" s="4">
        <f t="shared" si="109"/>
        <v>0</v>
      </c>
      <c r="AV79" s="4">
        <f t="shared" si="110"/>
        <v>0</v>
      </c>
      <c r="AW79" s="78"/>
      <c r="AX79" s="78"/>
      <c r="AY79" s="310"/>
      <c r="AZ79" s="8"/>
      <c r="BA79" s="8"/>
      <c r="BB79" s="8"/>
      <c r="BC79" s="8">
        <f t="shared" si="111"/>
        <v>0</v>
      </c>
      <c r="BD79" s="8">
        <f t="shared" si="112"/>
        <v>0</v>
      </c>
      <c r="BE79" s="8"/>
      <c r="BF79" s="8"/>
      <c r="BG79" s="290"/>
      <c r="BH79" s="291"/>
      <c r="BI79" s="290"/>
      <c r="BJ79" s="291"/>
      <c r="BK79" s="292"/>
      <c r="BL79" s="8"/>
      <c r="BM79" s="8"/>
      <c r="BN79" s="8"/>
      <c r="BO79" s="8"/>
      <c r="BP79" s="8"/>
      <c r="BQ79" s="8"/>
      <c r="BR79" s="8"/>
      <c r="BS79" s="2">
        <f t="shared" si="127"/>
        <v>0</v>
      </c>
      <c r="BT79" s="8">
        <f t="shared" si="128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20"/>
      <c r="CI79" s="91"/>
      <c r="CJ79" s="320"/>
      <c r="CK79" s="294"/>
      <c r="CL79" s="294"/>
      <c r="CM79" s="321"/>
      <c r="CN79" s="322"/>
      <c r="CO79" s="8">
        <f t="shared" si="129"/>
        <v>0</v>
      </c>
      <c r="CP79" s="8">
        <f t="shared" si="130"/>
        <v>0</v>
      </c>
      <c r="CQ79" s="338">
        <v>247.40625</v>
      </c>
      <c r="CR79" s="338"/>
      <c r="CS79" s="338"/>
      <c r="CT79" s="348"/>
      <c r="CU79" s="339">
        <v>18.556701030927837</v>
      </c>
      <c r="CV79" s="196"/>
      <c r="CW79" s="340">
        <v>63.814432989690722</v>
      </c>
      <c r="CX79" s="295"/>
      <c r="CY79" s="295"/>
      <c r="CZ79" s="295"/>
      <c r="DA79" s="7">
        <f t="shared" si="131"/>
        <v>329.77738402061857</v>
      </c>
      <c r="DB79" s="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3">
        <v>42.37</v>
      </c>
      <c r="DL79" s="323">
        <v>14.12</v>
      </c>
      <c r="DM79" s="321">
        <f t="shared" si="135"/>
        <v>42.37</v>
      </c>
      <c r="DN79" s="321">
        <f t="shared" si="136"/>
        <v>14.12</v>
      </c>
      <c r="DO79" s="323">
        <v>41.1</v>
      </c>
      <c r="DP79" s="323">
        <v>13.7</v>
      </c>
      <c r="DQ79" s="324">
        <v>0</v>
      </c>
      <c r="DR79" s="324">
        <v>0</v>
      </c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5">
        <v>32.99</v>
      </c>
      <c r="EH79" s="326">
        <v>8.2475000000000005</v>
      </c>
      <c r="EI79" s="94">
        <v>78.08</v>
      </c>
      <c r="EJ79" s="94">
        <v>19.52</v>
      </c>
      <c r="EK79" s="321">
        <v>27.07</v>
      </c>
      <c r="EL79" s="327">
        <v>6.7675000000000001</v>
      </c>
      <c r="EM79" s="328"/>
      <c r="EN79" s="328"/>
      <c r="EO79" s="328"/>
      <c r="EP79" s="328"/>
      <c r="EQ79" s="8">
        <f t="shared" si="138"/>
        <v>138.13999999999999</v>
      </c>
      <c r="ER79" s="8">
        <f t="shared" si="139"/>
        <v>34.534999999999997</v>
      </c>
      <c r="ES79" s="296"/>
      <c r="ET79" s="296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3">
        <v>29</v>
      </c>
      <c r="FB79" s="329"/>
      <c r="FC79" s="114">
        <v>30</v>
      </c>
      <c r="FD79" s="322"/>
      <c r="FE79" s="8"/>
      <c r="FF79" s="8"/>
      <c r="FG79" s="300"/>
      <c r="FH79" s="301"/>
      <c r="FI79" s="8"/>
      <c r="FJ79" s="8"/>
      <c r="FK79" s="8"/>
      <c r="FL79" s="8"/>
      <c r="FM79" s="322"/>
      <c r="FN79" s="322"/>
      <c r="FO79" s="4"/>
      <c r="FP79" s="8"/>
      <c r="FQ79" s="302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3"/>
      <c r="GJ79" s="303"/>
      <c r="GK79" s="292">
        <v>6</v>
      </c>
      <c r="GL79" s="292">
        <v>0</v>
      </c>
      <c r="GM79" s="304"/>
      <c r="GN79" s="305"/>
      <c r="GO79" s="294">
        <v>4</v>
      </c>
      <c r="GP79" s="306">
        <v>0</v>
      </c>
      <c r="GQ79" s="306"/>
      <c r="GR79" s="306"/>
      <c r="GS79" s="305"/>
      <c r="GT79" s="305"/>
      <c r="GU79" s="305">
        <v>6</v>
      </c>
      <c r="GV79" s="305">
        <v>0</v>
      </c>
      <c r="GW79" s="305">
        <v>2</v>
      </c>
      <c r="GX79" s="305">
        <v>0</v>
      </c>
      <c r="GY79" s="305">
        <v>2.4</v>
      </c>
      <c r="GZ79" s="305">
        <v>0</v>
      </c>
      <c r="HA79" s="8">
        <f t="shared" si="146"/>
        <v>20.399999999999999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8"/>
      <c r="HO79" s="8">
        <f t="shared" si="148"/>
        <v>0</v>
      </c>
      <c r="HP79" s="8">
        <f t="shared" si="149"/>
        <v>0</v>
      </c>
      <c r="HQ79" s="91">
        <v>400</v>
      </c>
      <c r="HR79" s="282"/>
      <c r="HS79" s="91"/>
      <c r="HT79" s="8"/>
      <c r="HU79" s="8">
        <f t="shared" si="150"/>
        <v>400</v>
      </c>
      <c r="HV79" s="8">
        <f t="shared" si="151"/>
        <v>0</v>
      </c>
      <c r="HW79" s="8"/>
      <c r="HX79" s="8"/>
      <c r="HY79" s="196">
        <v>2.2000000000000002</v>
      </c>
      <c r="HZ79" s="330">
        <v>0.55000000000000004</v>
      </c>
      <c r="IA79" s="307"/>
      <c r="IB79" s="299"/>
      <c r="IC79" s="332">
        <v>12</v>
      </c>
      <c r="ID79" s="130">
        <v>3</v>
      </c>
      <c r="IE79" s="308"/>
      <c r="IF79" s="308"/>
      <c r="IG79" s="8">
        <f t="shared" si="193"/>
        <v>14.2</v>
      </c>
      <c r="IH79" s="8">
        <f t="shared" si="152"/>
        <v>3.55</v>
      </c>
      <c r="II79" s="8"/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6"/>
        <v>0</v>
      </c>
      <c r="IV79" s="8">
        <f t="shared" si="117"/>
        <v>0</v>
      </c>
      <c r="IW79" s="8"/>
      <c r="IX79" s="8"/>
      <c r="IY79" s="71"/>
      <c r="IZ79" s="71"/>
      <c r="JA79" s="71">
        <v>0</v>
      </c>
      <c r="JB79" s="71">
        <v>0</v>
      </c>
      <c r="JC79" s="282"/>
      <c r="JD79" s="282"/>
      <c r="JE79" s="8">
        <f t="shared" si="153"/>
        <v>0</v>
      </c>
      <c r="JF79" s="8">
        <f t="shared" si="154"/>
        <v>0</v>
      </c>
      <c r="JG79" s="378">
        <v>0</v>
      </c>
      <c r="JH79" s="378">
        <v>0</v>
      </c>
      <c r="JI79" s="378">
        <v>0</v>
      </c>
      <c r="JJ79" s="378">
        <v>0</v>
      </c>
      <c r="JK79" s="330"/>
      <c r="JL79" s="330"/>
      <c r="JM79" s="91">
        <v>51.55</v>
      </c>
      <c r="JN79" s="330">
        <v>11</v>
      </c>
      <c r="JO79" s="91">
        <v>0</v>
      </c>
      <c r="JP79" s="330">
        <v>0</v>
      </c>
      <c r="JQ79" s="71">
        <v>0</v>
      </c>
      <c r="JR79" s="71">
        <v>0</v>
      </c>
      <c r="JS79" s="8"/>
      <c r="JT79" s="8"/>
      <c r="JU79" s="8">
        <f t="shared" si="155"/>
        <v>51.55</v>
      </c>
      <c r="JV79" s="8">
        <f t="shared" si="156"/>
        <v>11</v>
      </c>
      <c r="JW79" s="8"/>
      <c r="JX79" s="8"/>
      <c r="JY79" s="282"/>
      <c r="JZ79" s="282"/>
      <c r="KA79" s="8">
        <f t="shared" si="157"/>
        <v>0</v>
      </c>
      <c r="KB79" s="8">
        <f t="shared" si="158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59"/>
        <v>0</v>
      </c>
      <c r="KN79" s="4">
        <f t="shared" si="159"/>
        <v>0</v>
      </c>
      <c r="KO79" s="321"/>
      <c r="KP79" s="4"/>
      <c r="KQ79" s="4"/>
      <c r="KR79" s="4"/>
      <c r="KS79" s="1">
        <f t="shared" si="160"/>
        <v>0</v>
      </c>
      <c r="KT79" s="1">
        <f t="shared" si="161"/>
        <v>0</v>
      </c>
      <c r="KU79" s="4"/>
      <c r="KV79" s="4"/>
      <c r="KW79" s="4">
        <f t="shared" si="162"/>
        <v>0</v>
      </c>
      <c r="KX79" s="4">
        <f t="shared" si="163"/>
        <v>0</v>
      </c>
      <c r="KY79" s="4"/>
      <c r="KZ79" s="4"/>
      <c r="LA79" s="4"/>
      <c r="LB79" s="4"/>
      <c r="LC79" s="4">
        <f t="shared" si="164"/>
        <v>0</v>
      </c>
      <c r="LD79" s="4">
        <f t="shared" si="165"/>
        <v>0</v>
      </c>
      <c r="LE79" s="4"/>
      <c r="LF79" s="4"/>
      <c r="LG79" s="4">
        <f t="shared" si="166"/>
        <v>0</v>
      </c>
      <c r="LH79" s="4">
        <f t="shared" si="167"/>
        <v>0</v>
      </c>
      <c r="LI79" s="71">
        <v>24.2</v>
      </c>
      <c r="LJ79" s="330">
        <v>0</v>
      </c>
      <c r="LK79" s="79">
        <v>24.02</v>
      </c>
      <c r="LL79" s="350">
        <v>0</v>
      </c>
      <c r="LM79" s="79">
        <v>6.5750000000000002</v>
      </c>
      <c r="LN79" s="334">
        <v>0</v>
      </c>
      <c r="LO79" s="75"/>
      <c r="LP79" s="344"/>
      <c r="LQ79" s="317"/>
      <c r="LR79" s="317"/>
      <c r="LS79" s="4">
        <f t="shared" si="168"/>
        <v>54.795000000000002</v>
      </c>
      <c r="LT79" s="4">
        <f t="shared" si="169"/>
        <v>0</v>
      </c>
      <c r="LU79" s="318"/>
      <c r="LV79" s="4"/>
      <c r="LW79" s="4"/>
      <c r="LX79" s="4"/>
      <c r="LY79" s="4">
        <f t="shared" si="170"/>
        <v>0</v>
      </c>
      <c r="LZ79" s="4">
        <f t="shared" si="171"/>
        <v>0</v>
      </c>
      <c r="MA79" s="114"/>
      <c r="MB79" s="4"/>
      <c r="MC79" s="341">
        <v>25.75</v>
      </c>
      <c r="MD79" s="319"/>
      <c r="ME79" s="75">
        <v>25.75</v>
      </c>
      <c r="MF79" s="4"/>
      <c r="MG79" s="9"/>
      <c r="MH79" s="4"/>
      <c r="MI79" s="4">
        <f t="shared" si="172"/>
        <v>51.5</v>
      </c>
      <c r="MJ79" s="4">
        <f t="shared" si="173"/>
        <v>0</v>
      </c>
      <c r="MK79" s="335">
        <v>0.48</v>
      </c>
      <c r="ML79" s="92"/>
      <c r="MM79" s="114">
        <v>0.32000000000000006</v>
      </c>
      <c r="MN79" s="336"/>
      <c r="MO79" s="4">
        <f t="shared" si="174"/>
        <v>0.8</v>
      </c>
      <c r="MP79" s="4">
        <f t="shared" si="175"/>
        <v>0</v>
      </c>
      <c r="MQ79" s="4"/>
      <c r="MR79" s="4"/>
      <c r="MS79" s="4">
        <f t="shared" si="176"/>
        <v>0</v>
      </c>
      <c r="MT79" s="4">
        <f t="shared" si="177"/>
        <v>0</v>
      </c>
      <c r="MU79" s="4"/>
      <c r="MV79" s="4"/>
      <c r="MW79" s="4">
        <f t="shared" si="178"/>
        <v>0</v>
      </c>
      <c r="MX79" s="4">
        <f t="shared" si="179"/>
        <v>0</v>
      </c>
      <c r="MY79" s="92">
        <v>0</v>
      </c>
      <c r="MZ79" s="337">
        <v>0</v>
      </c>
      <c r="NA79" s="4">
        <f t="shared" si="180"/>
        <v>0</v>
      </c>
      <c r="NB79" s="4">
        <f t="shared" si="181"/>
        <v>0</v>
      </c>
      <c r="NC79" s="296"/>
      <c r="ND79" s="296"/>
      <c r="NE79" s="296">
        <f t="shared" si="182"/>
        <v>0</v>
      </c>
      <c r="NF79" s="296">
        <f t="shared" si="183"/>
        <v>0</v>
      </c>
      <c r="NG79" s="296"/>
      <c r="NH79" s="296"/>
      <c r="NI79" s="296">
        <f t="shared" si="184"/>
        <v>0</v>
      </c>
      <c r="NJ79" s="296">
        <f t="shared" si="185"/>
        <v>0</v>
      </c>
      <c r="NK79" s="292"/>
      <c r="NL79" s="296"/>
      <c r="NM79" s="296">
        <f t="shared" si="186"/>
        <v>0</v>
      </c>
      <c r="NN79" s="296">
        <f t="shared" si="187"/>
        <v>0</v>
      </c>
      <c r="NO79" s="74">
        <v>0.56999999999999995</v>
      </c>
      <c r="NP79" s="74"/>
      <c r="NQ79" s="74">
        <v>0</v>
      </c>
      <c r="NR79" s="74"/>
      <c r="NS79" s="74">
        <v>0.96</v>
      </c>
      <c r="NT79" s="74"/>
      <c r="NU79" s="343">
        <v>0.2</v>
      </c>
      <c r="NV79" s="343"/>
      <c r="NW79" s="343">
        <v>0.31</v>
      </c>
      <c r="NX79" s="343"/>
      <c r="NY79" s="4">
        <f t="shared" si="188"/>
        <v>1.8399999999999999</v>
      </c>
      <c r="NZ79" s="4">
        <f t="shared" si="120"/>
        <v>0</v>
      </c>
      <c r="OA79" s="74">
        <v>4</v>
      </c>
      <c r="OB79" s="74"/>
      <c r="OC79" s="349">
        <v>0.02</v>
      </c>
      <c r="OD79" s="74"/>
      <c r="OE79" s="349">
        <v>0</v>
      </c>
      <c r="OF79" s="74"/>
      <c r="OG79" s="74">
        <v>0</v>
      </c>
      <c r="OH79" s="74"/>
      <c r="OI79" s="4">
        <f t="shared" si="189"/>
        <v>4.0199999999999996</v>
      </c>
      <c r="OJ79" s="4">
        <f t="shared" si="190"/>
        <v>0</v>
      </c>
      <c r="OK79" s="196">
        <v>0.44</v>
      </c>
      <c r="OL79" s="296"/>
      <c r="OM79" s="342">
        <v>0.12</v>
      </c>
      <c r="ON79" s="296"/>
      <c r="OO79" s="196"/>
      <c r="OP79" s="296"/>
      <c r="OQ79" s="296">
        <f t="shared" si="191"/>
        <v>0.56000000000000005</v>
      </c>
      <c r="OR79" s="296">
        <f t="shared" si="192"/>
        <v>0</v>
      </c>
      <c r="OS79" s="296"/>
      <c r="OT79" s="296"/>
      <c r="OU79" s="296">
        <f t="shared" si="121"/>
        <v>0</v>
      </c>
      <c r="OV79" s="296">
        <f t="shared" si="122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22"/>
      <c r="R80" s="78"/>
      <c r="S80" s="321"/>
      <c r="T80" s="321"/>
      <c r="U80" s="78"/>
      <c r="V80" s="78"/>
      <c r="W80" s="78">
        <f t="shared" si="123"/>
        <v>20.62</v>
      </c>
      <c r="X80" s="78">
        <f t="shared" si="124"/>
        <v>20.62</v>
      </c>
      <c r="Y80" s="78">
        <v>5</v>
      </c>
      <c r="Z80" s="78">
        <v>2.2222222222222223</v>
      </c>
      <c r="AA80" s="75"/>
      <c r="AB80" s="71"/>
      <c r="AC80" s="8">
        <f t="shared" si="125"/>
        <v>5</v>
      </c>
      <c r="AD80" s="8">
        <f t="shared" si="126"/>
        <v>2.2222222222222223</v>
      </c>
      <c r="AE80" s="71"/>
      <c r="AF80" s="71"/>
      <c r="AG80" s="71"/>
      <c r="AH80" s="71"/>
      <c r="AI80" s="122"/>
      <c r="AJ80" s="122"/>
      <c r="AK80" s="351"/>
      <c r="AL80" s="352"/>
      <c r="AM80" s="288"/>
      <c r="AN80" s="288"/>
      <c r="AO80" s="289"/>
      <c r="AP80" s="289"/>
      <c r="AQ80" s="289"/>
      <c r="AR80" s="289"/>
      <c r="AS80" s="289"/>
      <c r="AT80" s="289"/>
      <c r="AU80" s="4">
        <f t="shared" si="109"/>
        <v>0</v>
      </c>
      <c r="AV80" s="4">
        <f t="shared" si="110"/>
        <v>0</v>
      </c>
      <c r="AW80" s="78"/>
      <c r="AX80" s="78"/>
      <c r="AY80" s="310"/>
      <c r="AZ80" s="8"/>
      <c r="BA80" s="8"/>
      <c r="BB80" s="8"/>
      <c r="BC80" s="8">
        <f t="shared" si="111"/>
        <v>0</v>
      </c>
      <c r="BD80" s="8">
        <f t="shared" si="112"/>
        <v>0</v>
      </c>
      <c r="BE80" s="8"/>
      <c r="BF80" s="8"/>
      <c r="BG80" s="290"/>
      <c r="BH80" s="291"/>
      <c r="BI80" s="290"/>
      <c r="BJ80" s="291"/>
      <c r="BK80" s="292"/>
      <c r="BL80" s="8"/>
      <c r="BM80" s="8"/>
      <c r="BN80" s="8"/>
      <c r="BO80" s="8"/>
      <c r="BP80" s="8"/>
      <c r="BQ80" s="8"/>
      <c r="BR80" s="8"/>
      <c r="BS80" s="2">
        <f t="shared" si="127"/>
        <v>0</v>
      </c>
      <c r="BT80" s="8">
        <f t="shared" si="128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20"/>
      <c r="CI80" s="91"/>
      <c r="CJ80" s="320"/>
      <c r="CK80" s="294"/>
      <c r="CL80" s="294"/>
      <c r="CM80" s="321"/>
      <c r="CN80" s="322"/>
      <c r="CO80" s="8">
        <f t="shared" si="129"/>
        <v>0</v>
      </c>
      <c r="CP80" s="8">
        <f t="shared" si="130"/>
        <v>0</v>
      </c>
      <c r="CQ80" s="338">
        <v>247.40625</v>
      </c>
      <c r="CR80" s="338"/>
      <c r="CS80" s="338"/>
      <c r="CT80" s="348"/>
      <c r="CU80" s="339">
        <v>18.556701030927837</v>
      </c>
      <c r="CV80" s="196"/>
      <c r="CW80" s="340">
        <v>63.814432989690722</v>
      </c>
      <c r="CX80" s="295"/>
      <c r="CY80" s="295"/>
      <c r="CZ80" s="295"/>
      <c r="DA80" s="7">
        <f t="shared" si="131"/>
        <v>329.77738402061857</v>
      </c>
      <c r="DB80" s="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3">
        <v>42.37</v>
      </c>
      <c r="DL80" s="323">
        <v>14.12</v>
      </c>
      <c r="DM80" s="321">
        <f t="shared" si="135"/>
        <v>42.37</v>
      </c>
      <c r="DN80" s="321">
        <f t="shared" si="136"/>
        <v>14.12</v>
      </c>
      <c r="DO80" s="323">
        <v>41.1</v>
      </c>
      <c r="DP80" s="323">
        <v>13.7</v>
      </c>
      <c r="DQ80" s="324">
        <v>0</v>
      </c>
      <c r="DR80" s="324">
        <v>0</v>
      </c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5">
        <v>32.99</v>
      </c>
      <c r="EH80" s="326">
        <v>8.2475000000000005</v>
      </c>
      <c r="EI80" s="94">
        <v>78.08</v>
      </c>
      <c r="EJ80" s="94">
        <v>19.52</v>
      </c>
      <c r="EK80" s="321">
        <v>27.07</v>
      </c>
      <c r="EL80" s="327">
        <v>6.7675000000000001</v>
      </c>
      <c r="EM80" s="328"/>
      <c r="EN80" s="328"/>
      <c r="EO80" s="328"/>
      <c r="EP80" s="328"/>
      <c r="EQ80" s="8">
        <f t="shared" si="138"/>
        <v>138.13999999999999</v>
      </c>
      <c r="ER80" s="8">
        <f t="shared" si="139"/>
        <v>34.534999999999997</v>
      </c>
      <c r="ES80" s="296"/>
      <c r="ET80" s="296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3">
        <v>29</v>
      </c>
      <c r="FB80" s="329"/>
      <c r="FC80" s="114">
        <v>30</v>
      </c>
      <c r="FD80" s="322"/>
      <c r="FE80" s="8"/>
      <c r="FF80" s="8"/>
      <c r="FG80" s="300"/>
      <c r="FH80" s="301"/>
      <c r="FI80" s="8"/>
      <c r="FJ80" s="8"/>
      <c r="FK80" s="8"/>
      <c r="FL80" s="8"/>
      <c r="FM80" s="322"/>
      <c r="FN80" s="322"/>
      <c r="FO80" s="4"/>
      <c r="FP80" s="8"/>
      <c r="FQ80" s="302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3"/>
      <c r="GJ80" s="303"/>
      <c r="GK80" s="292">
        <v>6</v>
      </c>
      <c r="GL80" s="292">
        <v>0</v>
      </c>
      <c r="GM80" s="304"/>
      <c r="GN80" s="305"/>
      <c r="GO80" s="294">
        <v>4</v>
      </c>
      <c r="GP80" s="306">
        <v>0</v>
      </c>
      <c r="GQ80" s="306"/>
      <c r="GR80" s="306"/>
      <c r="GS80" s="305"/>
      <c r="GT80" s="305"/>
      <c r="GU80" s="305">
        <v>6</v>
      </c>
      <c r="GV80" s="305">
        <v>0</v>
      </c>
      <c r="GW80" s="305">
        <v>2</v>
      </c>
      <c r="GX80" s="305">
        <v>0</v>
      </c>
      <c r="GY80" s="305">
        <v>2.4</v>
      </c>
      <c r="GZ80" s="305">
        <v>0</v>
      </c>
      <c r="HA80" s="8">
        <f t="shared" si="146"/>
        <v>20.399999999999999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8"/>
      <c r="HO80" s="8">
        <f t="shared" si="148"/>
        <v>0</v>
      </c>
      <c r="HP80" s="8">
        <f t="shared" si="149"/>
        <v>0</v>
      </c>
      <c r="HQ80" s="91">
        <v>400</v>
      </c>
      <c r="HR80" s="282"/>
      <c r="HS80" s="91"/>
      <c r="HT80" s="8"/>
      <c r="HU80" s="8">
        <f t="shared" si="150"/>
        <v>400</v>
      </c>
      <c r="HV80" s="8">
        <f t="shared" si="151"/>
        <v>0</v>
      </c>
      <c r="HW80" s="8"/>
      <c r="HX80" s="8"/>
      <c r="HY80" s="196">
        <v>2.2000000000000002</v>
      </c>
      <c r="HZ80" s="330">
        <v>0.55000000000000004</v>
      </c>
      <c r="IA80" s="307"/>
      <c r="IB80" s="299"/>
      <c r="IC80" s="332">
        <v>12</v>
      </c>
      <c r="ID80" s="130">
        <v>3</v>
      </c>
      <c r="IE80" s="308"/>
      <c r="IF80" s="308"/>
      <c r="IG80" s="8">
        <f t="shared" si="193"/>
        <v>14.2</v>
      </c>
      <c r="IH80" s="8">
        <f t="shared" si="152"/>
        <v>3.55</v>
      </c>
      <c r="II80" s="8"/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6"/>
        <v>0</v>
      </c>
      <c r="IV80" s="8">
        <f t="shared" si="117"/>
        <v>0</v>
      </c>
      <c r="IW80" s="8"/>
      <c r="IX80" s="8"/>
      <c r="IY80" s="71"/>
      <c r="IZ80" s="71"/>
      <c r="JA80" s="71">
        <v>0</v>
      </c>
      <c r="JB80" s="71">
        <v>0</v>
      </c>
      <c r="JC80" s="282"/>
      <c r="JD80" s="282"/>
      <c r="JE80" s="8">
        <f t="shared" si="153"/>
        <v>0</v>
      </c>
      <c r="JF80" s="8">
        <f t="shared" si="154"/>
        <v>0</v>
      </c>
      <c r="JG80" s="330">
        <v>6.5372000000000003</v>
      </c>
      <c r="JH80" s="330">
        <v>1</v>
      </c>
      <c r="JI80" s="330">
        <v>6.5373000000000001</v>
      </c>
      <c r="JJ80" s="330">
        <v>1</v>
      </c>
      <c r="JK80" s="330"/>
      <c r="JL80" s="330"/>
      <c r="JM80" s="91">
        <v>51.55</v>
      </c>
      <c r="JN80" s="330">
        <v>11</v>
      </c>
      <c r="JO80" s="91">
        <v>0</v>
      </c>
      <c r="JP80" s="330">
        <v>0</v>
      </c>
      <c r="JQ80" s="71">
        <v>0</v>
      </c>
      <c r="JR80" s="71">
        <v>0</v>
      </c>
      <c r="JS80" s="8"/>
      <c r="JT80" s="8"/>
      <c r="JU80" s="8">
        <f t="shared" si="155"/>
        <v>64.624499999999998</v>
      </c>
      <c r="JV80" s="8">
        <f t="shared" si="156"/>
        <v>13</v>
      </c>
      <c r="JW80" s="8"/>
      <c r="JX80" s="8"/>
      <c r="JY80" s="282"/>
      <c r="JZ80" s="282"/>
      <c r="KA80" s="8">
        <f t="shared" si="157"/>
        <v>0</v>
      </c>
      <c r="KB80" s="8">
        <f t="shared" si="158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59"/>
        <v>0</v>
      </c>
      <c r="KN80" s="4">
        <f t="shared" si="159"/>
        <v>0</v>
      </c>
      <c r="KO80" s="321"/>
      <c r="KP80" s="4"/>
      <c r="KQ80" s="4"/>
      <c r="KR80" s="4"/>
      <c r="KS80" s="1">
        <f t="shared" si="160"/>
        <v>0</v>
      </c>
      <c r="KT80" s="1">
        <f t="shared" si="161"/>
        <v>0</v>
      </c>
      <c r="KU80" s="4"/>
      <c r="KV80" s="4"/>
      <c r="KW80" s="4">
        <f t="shared" si="162"/>
        <v>0</v>
      </c>
      <c r="KX80" s="4">
        <f t="shared" si="163"/>
        <v>0</v>
      </c>
      <c r="KY80" s="4"/>
      <c r="KZ80" s="4"/>
      <c r="LA80" s="4"/>
      <c r="LB80" s="4"/>
      <c r="LC80" s="4">
        <f t="shared" si="164"/>
        <v>0</v>
      </c>
      <c r="LD80" s="4">
        <f t="shared" si="165"/>
        <v>0</v>
      </c>
      <c r="LE80" s="4"/>
      <c r="LF80" s="4"/>
      <c r="LG80" s="4">
        <f t="shared" si="166"/>
        <v>0</v>
      </c>
      <c r="LH80" s="4">
        <f t="shared" si="167"/>
        <v>0</v>
      </c>
      <c r="LI80" s="71">
        <v>24.2</v>
      </c>
      <c r="LJ80" s="330">
        <v>0</v>
      </c>
      <c r="LK80" s="79">
        <v>24.02</v>
      </c>
      <c r="LL80" s="350">
        <v>0</v>
      </c>
      <c r="LM80" s="79">
        <v>6.5750000000000002</v>
      </c>
      <c r="LN80" s="334">
        <v>0</v>
      </c>
      <c r="LO80" s="75"/>
      <c r="LP80" s="344"/>
      <c r="LQ80" s="317"/>
      <c r="LR80" s="317"/>
      <c r="LS80" s="4">
        <f t="shared" si="168"/>
        <v>54.795000000000002</v>
      </c>
      <c r="LT80" s="4">
        <f t="shared" si="169"/>
        <v>0</v>
      </c>
      <c r="LU80" s="318"/>
      <c r="LV80" s="4"/>
      <c r="LW80" s="4"/>
      <c r="LX80" s="4"/>
      <c r="LY80" s="4">
        <f t="shared" si="170"/>
        <v>0</v>
      </c>
      <c r="LZ80" s="4">
        <f t="shared" si="171"/>
        <v>0</v>
      </c>
      <c r="MA80" s="114"/>
      <c r="MB80" s="4"/>
      <c r="MC80" s="341">
        <v>25.75</v>
      </c>
      <c r="MD80" s="319"/>
      <c r="ME80" s="75">
        <v>25.75</v>
      </c>
      <c r="MF80" s="4"/>
      <c r="MG80" s="9"/>
      <c r="MH80" s="4"/>
      <c r="MI80" s="4">
        <f t="shared" si="172"/>
        <v>51.5</v>
      </c>
      <c r="MJ80" s="4">
        <f t="shared" si="173"/>
        <v>0</v>
      </c>
      <c r="MK80" s="335">
        <v>0.34199999999999997</v>
      </c>
      <c r="ML80" s="92"/>
      <c r="MM80" s="114">
        <v>0.22799999999999998</v>
      </c>
      <c r="MN80" s="336"/>
      <c r="MO80" s="4">
        <f t="shared" si="174"/>
        <v>0.56999999999999995</v>
      </c>
      <c r="MP80" s="4">
        <f t="shared" si="175"/>
        <v>0</v>
      </c>
      <c r="MQ80" s="4"/>
      <c r="MR80" s="4"/>
      <c r="MS80" s="4">
        <f t="shared" si="176"/>
        <v>0</v>
      </c>
      <c r="MT80" s="4">
        <f t="shared" si="177"/>
        <v>0</v>
      </c>
      <c r="MU80" s="4"/>
      <c r="MV80" s="4"/>
      <c r="MW80" s="4">
        <f t="shared" si="178"/>
        <v>0</v>
      </c>
      <c r="MX80" s="4">
        <f t="shared" si="179"/>
        <v>0</v>
      </c>
      <c r="MY80" s="92">
        <v>0</v>
      </c>
      <c r="MZ80" s="337">
        <v>0</v>
      </c>
      <c r="NA80" s="4">
        <f t="shared" si="180"/>
        <v>0</v>
      </c>
      <c r="NB80" s="4">
        <f t="shared" si="181"/>
        <v>0</v>
      </c>
      <c r="NC80" s="296"/>
      <c r="ND80" s="296"/>
      <c r="NE80" s="296">
        <f t="shared" si="182"/>
        <v>0</v>
      </c>
      <c r="NF80" s="296">
        <f t="shared" si="183"/>
        <v>0</v>
      </c>
      <c r="NG80" s="296"/>
      <c r="NH80" s="296"/>
      <c r="NI80" s="296">
        <f t="shared" si="184"/>
        <v>0</v>
      </c>
      <c r="NJ80" s="296">
        <f t="shared" si="185"/>
        <v>0</v>
      </c>
      <c r="NK80" s="292"/>
      <c r="NL80" s="296"/>
      <c r="NM80" s="296">
        <f t="shared" si="186"/>
        <v>0</v>
      </c>
      <c r="NN80" s="296">
        <f t="shared" si="187"/>
        <v>0</v>
      </c>
      <c r="NO80" s="74">
        <v>0.43</v>
      </c>
      <c r="NP80" s="74"/>
      <c r="NQ80" s="74">
        <v>0</v>
      </c>
      <c r="NR80" s="74"/>
      <c r="NS80" s="74">
        <v>0.73</v>
      </c>
      <c r="NT80" s="74"/>
      <c r="NU80" s="343">
        <v>0.15</v>
      </c>
      <c r="NV80" s="343"/>
      <c r="NW80" s="343">
        <v>0.23</v>
      </c>
      <c r="NX80" s="343"/>
      <c r="NY80" s="4">
        <f t="shared" si="188"/>
        <v>1.39</v>
      </c>
      <c r="NZ80" s="4">
        <f t="shared" si="120"/>
        <v>0</v>
      </c>
      <c r="OA80" s="74">
        <v>3</v>
      </c>
      <c r="OB80" s="74"/>
      <c r="OC80" s="349">
        <v>0</v>
      </c>
      <c r="OD80" s="74"/>
      <c r="OE80" s="349">
        <v>0</v>
      </c>
      <c r="OF80" s="74"/>
      <c r="OG80" s="74">
        <v>0</v>
      </c>
      <c r="OH80" s="74"/>
      <c r="OI80" s="4">
        <f t="shared" si="189"/>
        <v>3</v>
      </c>
      <c r="OJ80" s="4">
        <f t="shared" si="190"/>
        <v>0</v>
      </c>
      <c r="OK80" s="196">
        <v>0.33</v>
      </c>
      <c r="OL80" s="296"/>
      <c r="OM80" s="342">
        <v>0.09</v>
      </c>
      <c r="ON80" s="296"/>
      <c r="OO80" s="196"/>
      <c r="OP80" s="296"/>
      <c r="OQ80" s="296">
        <f t="shared" si="191"/>
        <v>0.42000000000000004</v>
      </c>
      <c r="OR80" s="296">
        <f t="shared" si="192"/>
        <v>0</v>
      </c>
      <c r="OS80" s="296"/>
      <c r="OT80" s="296"/>
      <c r="OU80" s="296">
        <f t="shared" si="121"/>
        <v>0</v>
      </c>
      <c r="OV80" s="296">
        <f t="shared" si="122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22"/>
      <c r="R81" s="78"/>
      <c r="S81" s="321"/>
      <c r="T81" s="321"/>
      <c r="U81" s="78"/>
      <c r="V81" s="78"/>
      <c r="W81" s="78">
        <f t="shared" si="123"/>
        <v>20.62</v>
      </c>
      <c r="X81" s="78">
        <f t="shared" si="124"/>
        <v>20.62</v>
      </c>
      <c r="Y81" s="78">
        <v>5</v>
      </c>
      <c r="Z81" s="78">
        <v>2.2222222222222223</v>
      </c>
      <c r="AA81" s="75"/>
      <c r="AB81" s="71"/>
      <c r="AC81" s="8">
        <f t="shared" si="125"/>
        <v>5</v>
      </c>
      <c r="AD81" s="8">
        <f t="shared" si="126"/>
        <v>2.2222222222222223</v>
      </c>
      <c r="AE81" s="71"/>
      <c r="AF81" s="71"/>
      <c r="AG81" s="71"/>
      <c r="AH81" s="71"/>
      <c r="AI81" s="122"/>
      <c r="AJ81" s="122"/>
      <c r="AK81" s="351"/>
      <c r="AL81" s="352"/>
      <c r="AM81" s="288"/>
      <c r="AN81" s="288"/>
      <c r="AO81" s="289"/>
      <c r="AP81" s="289"/>
      <c r="AQ81" s="289"/>
      <c r="AR81" s="289"/>
      <c r="AS81" s="289"/>
      <c r="AT81" s="289"/>
      <c r="AU81" s="4">
        <f t="shared" si="109"/>
        <v>0</v>
      </c>
      <c r="AV81" s="4">
        <f t="shared" si="110"/>
        <v>0</v>
      </c>
      <c r="AW81" s="78"/>
      <c r="AX81" s="78"/>
      <c r="AY81" s="310"/>
      <c r="AZ81" s="8"/>
      <c r="BA81" s="8"/>
      <c r="BB81" s="8"/>
      <c r="BC81" s="8">
        <f t="shared" si="111"/>
        <v>0</v>
      </c>
      <c r="BD81" s="8">
        <f t="shared" si="112"/>
        <v>0</v>
      </c>
      <c r="BE81" s="8"/>
      <c r="BF81" s="8"/>
      <c r="BG81" s="290"/>
      <c r="BH81" s="291"/>
      <c r="BI81" s="290"/>
      <c r="BJ81" s="291"/>
      <c r="BK81" s="292"/>
      <c r="BL81" s="8"/>
      <c r="BM81" s="8"/>
      <c r="BN81" s="8"/>
      <c r="BO81" s="8"/>
      <c r="BP81" s="8"/>
      <c r="BQ81" s="8"/>
      <c r="BR81" s="8"/>
      <c r="BS81" s="2">
        <f t="shared" si="127"/>
        <v>0</v>
      </c>
      <c r="BT81" s="8">
        <f t="shared" si="128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20"/>
      <c r="CI81" s="91"/>
      <c r="CJ81" s="320"/>
      <c r="CK81" s="294"/>
      <c r="CL81" s="294"/>
      <c r="CM81" s="321"/>
      <c r="CN81" s="322"/>
      <c r="CO81" s="8">
        <f t="shared" si="129"/>
        <v>0</v>
      </c>
      <c r="CP81" s="8">
        <f t="shared" si="130"/>
        <v>0</v>
      </c>
      <c r="CQ81" s="338">
        <v>247.40625</v>
      </c>
      <c r="CR81" s="338"/>
      <c r="CS81" s="338"/>
      <c r="CT81" s="348"/>
      <c r="CU81" s="339">
        <v>18.556701030927837</v>
      </c>
      <c r="CV81" s="196"/>
      <c r="CW81" s="340">
        <v>63.814432989690722</v>
      </c>
      <c r="CX81" s="295"/>
      <c r="CY81" s="295"/>
      <c r="CZ81" s="295"/>
      <c r="DA81" s="7">
        <f t="shared" si="131"/>
        <v>329.77738402061857</v>
      </c>
      <c r="DB81" s="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3">
        <v>42.37</v>
      </c>
      <c r="DL81" s="323">
        <v>14.12</v>
      </c>
      <c r="DM81" s="321">
        <f t="shared" si="135"/>
        <v>42.37</v>
      </c>
      <c r="DN81" s="321">
        <f t="shared" si="136"/>
        <v>14.12</v>
      </c>
      <c r="DO81" s="323">
        <v>41.1</v>
      </c>
      <c r="DP81" s="323">
        <v>13.7</v>
      </c>
      <c r="DQ81" s="324">
        <v>0</v>
      </c>
      <c r="DR81" s="324">
        <v>0</v>
      </c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5">
        <v>32.99</v>
      </c>
      <c r="EH81" s="326">
        <v>8.2475000000000005</v>
      </c>
      <c r="EI81" s="94">
        <v>78.08</v>
      </c>
      <c r="EJ81" s="94">
        <v>19.52</v>
      </c>
      <c r="EK81" s="321">
        <v>27.07</v>
      </c>
      <c r="EL81" s="327">
        <v>6.7675000000000001</v>
      </c>
      <c r="EM81" s="328"/>
      <c r="EN81" s="328"/>
      <c r="EO81" s="328"/>
      <c r="EP81" s="328"/>
      <c r="EQ81" s="8">
        <f t="shared" si="138"/>
        <v>138.13999999999999</v>
      </c>
      <c r="ER81" s="8">
        <f t="shared" si="139"/>
        <v>34.534999999999997</v>
      </c>
      <c r="ES81" s="296"/>
      <c r="ET81" s="296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3">
        <v>29</v>
      </c>
      <c r="FB81" s="329"/>
      <c r="FC81" s="114">
        <v>30</v>
      </c>
      <c r="FD81" s="322"/>
      <c r="FE81" s="8"/>
      <c r="FF81" s="8"/>
      <c r="FG81" s="300"/>
      <c r="FH81" s="301"/>
      <c r="FI81" s="8"/>
      <c r="FJ81" s="8"/>
      <c r="FK81" s="8"/>
      <c r="FL81" s="8"/>
      <c r="FM81" s="322"/>
      <c r="FN81" s="322"/>
      <c r="FO81" s="4"/>
      <c r="FP81" s="8"/>
      <c r="FQ81" s="302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3"/>
      <c r="GJ81" s="303"/>
      <c r="GK81" s="292">
        <v>6</v>
      </c>
      <c r="GL81" s="292">
        <v>0</v>
      </c>
      <c r="GM81" s="304"/>
      <c r="GN81" s="305"/>
      <c r="GO81" s="294">
        <v>4</v>
      </c>
      <c r="GP81" s="306">
        <v>0</v>
      </c>
      <c r="GQ81" s="306"/>
      <c r="GR81" s="306"/>
      <c r="GS81" s="305"/>
      <c r="GT81" s="305"/>
      <c r="GU81" s="305">
        <v>6</v>
      </c>
      <c r="GV81" s="305">
        <v>0</v>
      </c>
      <c r="GW81" s="305">
        <v>2</v>
      </c>
      <c r="GX81" s="305">
        <v>0</v>
      </c>
      <c r="GY81" s="305">
        <v>2.4</v>
      </c>
      <c r="GZ81" s="305">
        <v>0</v>
      </c>
      <c r="HA81" s="8">
        <f t="shared" si="146"/>
        <v>20.399999999999999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8"/>
      <c r="HO81" s="8">
        <f t="shared" si="148"/>
        <v>0</v>
      </c>
      <c r="HP81" s="8">
        <f t="shared" si="149"/>
        <v>0</v>
      </c>
      <c r="HQ81" s="91">
        <v>400</v>
      </c>
      <c r="HR81" s="282"/>
      <c r="HS81" s="91"/>
      <c r="HT81" s="8"/>
      <c r="HU81" s="8">
        <f t="shared" si="150"/>
        <v>400</v>
      </c>
      <c r="HV81" s="8">
        <f t="shared" si="151"/>
        <v>0</v>
      </c>
      <c r="HW81" s="8"/>
      <c r="HX81" s="8"/>
      <c r="HY81" s="196">
        <v>2.2000000000000002</v>
      </c>
      <c r="HZ81" s="330">
        <v>0.55000000000000004</v>
      </c>
      <c r="IA81" s="307"/>
      <c r="IB81" s="299"/>
      <c r="IC81" s="332">
        <v>12</v>
      </c>
      <c r="ID81" s="130">
        <v>3</v>
      </c>
      <c r="IE81" s="308"/>
      <c r="IF81" s="308"/>
      <c r="IG81" s="8">
        <f t="shared" si="193"/>
        <v>14.2</v>
      </c>
      <c r="IH81" s="8">
        <f t="shared" si="152"/>
        <v>3.55</v>
      </c>
      <c r="II81" s="8"/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6"/>
        <v>0</v>
      </c>
      <c r="IV81" s="8">
        <f t="shared" si="117"/>
        <v>0</v>
      </c>
      <c r="IW81" s="8"/>
      <c r="IX81" s="8"/>
      <c r="IY81" s="71"/>
      <c r="IZ81" s="71"/>
      <c r="JA81" s="71">
        <v>0</v>
      </c>
      <c r="JB81" s="71">
        <v>0</v>
      </c>
      <c r="JC81" s="282"/>
      <c r="JD81" s="282"/>
      <c r="JE81" s="8">
        <f t="shared" si="153"/>
        <v>0</v>
      </c>
      <c r="JF81" s="8">
        <f t="shared" si="154"/>
        <v>0</v>
      </c>
      <c r="JG81" s="330">
        <v>6.5372000000000003</v>
      </c>
      <c r="JH81" s="330">
        <v>1</v>
      </c>
      <c r="JI81" s="330">
        <v>6.5373000000000001</v>
      </c>
      <c r="JJ81" s="330">
        <v>1</v>
      </c>
      <c r="JK81" s="330"/>
      <c r="JL81" s="330"/>
      <c r="JM81" s="91">
        <v>51.55</v>
      </c>
      <c r="JN81" s="330">
        <v>11</v>
      </c>
      <c r="JO81" s="91">
        <v>0</v>
      </c>
      <c r="JP81" s="330">
        <v>0</v>
      </c>
      <c r="JQ81" s="71">
        <v>0</v>
      </c>
      <c r="JR81" s="71">
        <v>0</v>
      </c>
      <c r="JS81" s="8"/>
      <c r="JT81" s="8"/>
      <c r="JU81" s="8">
        <f t="shared" si="155"/>
        <v>64.624499999999998</v>
      </c>
      <c r="JV81" s="8">
        <f t="shared" si="156"/>
        <v>13</v>
      </c>
      <c r="JW81" s="8"/>
      <c r="JX81" s="8"/>
      <c r="JY81" s="282"/>
      <c r="JZ81" s="282"/>
      <c r="KA81" s="8">
        <f t="shared" si="157"/>
        <v>0</v>
      </c>
      <c r="KB81" s="8">
        <f t="shared" si="158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59"/>
        <v>0</v>
      </c>
      <c r="KN81" s="4">
        <f t="shared" si="159"/>
        <v>0</v>
      </c>
      <c r="KO81" s="321"/>
      <c r="KP81" s="4"/>
      <c r="KQ81" s="4"/>
      <c r="KR81" s="4"/>
      <c r="KS81" s="1">
        <f t="shared" si="160"/>
        <v>0</v>
      </c>
      <c r="KT81" s="1">
        <f t="shared" si="161"/>
        <v>0</v>
      </c>
      <c r="KU81" s="4"/>
      <c r="KV81" s="4"/>
      <c r="KW81" s="4">
        <f t="shared" si="162"/>
        <v>0</v>
      </c>
      <c r="KX81" s="4">
        <f t="shared" si="163"/>
        <v>0</v>
      </c>
      <c r="KY81" s="4"/>
      <c r="KZ81" s="4"/>
      <c r="LA81" s="4"/>
      <c r="LB81" s="4"/>
      <c r="LC81" s="4">
        <f t="shared" si="164"/>
        <v>0</v>
      </c>
      <c r="LD81" s="4">
        <f t="shared" si="165"/>
        <v>0</v>
      </c>
      <c r="LE81" s="4"/>
      <c r="LF81" s="4"/>
      <c r="LG81" s="4">
        <f t="shared" si="166"/>
        <v>0</v>
      </c>
      <c r="LH81" s="4">
        <f t="shared" si="167"/>
        <v>0</v>
      </c>
      <c r="LI81" s="71">
        <v>24.2</v>
      </c>
      <c r="LJ81" s="330">
        <v>0</v>
      </c>
      <c r="LK81" s="79">
        <v>24.02</v>
      </c>
      <c r="LL81" s="350">
        <v>0</v>
      </c>
      <c r="LM81" s="79">
        <v>6.5750000000000002</v>
      </c>
      <c r="LN81" s="334">
        <v>0</v>
      </c>
      <c r="LO81" s="75"/>
      <c r="LP81" s="344"/>
      <c r="LQ81" s="317"/>
      <c r="LR81" s="317"/>
      <c r="LS81" s="4">
        <f t="shared" si="168"/>
        <v>54.795000000000002</v>
      </c>
      <c r="LT81" s="4">
        <f t="shared" si="169"/>
        <v>0</v>
      </c>
      <c r="LU81" s="318"/>
      <c r="LV81" s="4"/>
      <c r="LW81" s="4"/>
      <c r="LX81" s="4"/>
      <c r="LY81" s="4">
        <f t="shared" si="170"/>
        <v>0</v>
      </c>
      <c r="LZ81" s="4">
        <f t="shared" si="171"/>
        <v>0</v>
      </c>
      <c r="MA81" s="114"/>
      <c r="MB81" s="4"/>
      <c r="MC81" s="341">
        <v>25.75</v>
      </c>
      <c r="MD81" s="319"/>
      <c r="ME81" s="75">
        <v>25.75</v>
      </c>
      <c r="MF81" s="4"/>
      <c r="MG81" s="9"/>
      <c r="MH81" s="4"/>
      <c r="MI81" s="4">
        <f t="shared" si="172"/>
        <v>51.5</v>
      </c>
      <c r="MJ81" s="4">
        <f t="shared" si="173"/>
        <v>0</v>
      </c>
      <c r="MK81" s="335">
        <v>0.3</v>
      </c>
      <c r="ML81" s="92"/>
      <c r="MM81" s="114">
        <v>0.2</v>
      </c>
      <c r="MN81" s="336"/>
      <c r="MO81" s="4">
        <f t="shared" si="174"/>
        <v>0.5</v>
      </c>
      <c r="MP81" s="4">
        <f t="shared" si="175"/>
        <v>0</v>
      </c>
      <c r="MQ81" s="4"/>
      <c r="MR81" s="4"/>
      <c r="MS81" s="4">
        <f t="shared" si="176"/>
        <v>0</v>
      </c>
      <c r="MT81" s="4">
        <f t="shared" si="177"/>
        <v>0</v>
      </c>
      <c r="MU81" s="4"/>
      <c r="MV81" s="4"/>
      <c r="MW81" s="4">
        <f t="shared" si="178"/>
        <v>0</v>
      </c>
      <c r="MX81" s="4">
        <f t="shared" si="179"/>
        <v>0</v>
      </c>
      <c r="MY81" s="92">
        <v>0</v>
      </c>
      <c r="MZ81" s="337">
        <v>0</v>
      </c>
      <c r="NA81" s="4">
        <f t="shared" si="180"/>
        <v>0</v>
      </c>
      <c r="NB81" s="4">
        <f t="shared" si="181"/>
        <v>0</v>
      </c>
      <c r="NC81" s="296"/>
      <c r="ND81" s="296"/>
      <c r="NE81" s="296">
        <f t="shared" si="182"/>
        <v>0</v>
      </c>
      <c r="NF81" s="296">
        <f t="shared" si="183"/>
        <v>0</v>
      </c>
      <c r="NG81" s="296"/>
      <c r="NH81" s="296"/>
      <c r="NI81" s="296">
        <f t="shared" si="184"/>
        <v>0</v>
      </c>
      <c r="NJ81" s="296">
        <f t="shared" si="185"/>
        <v>0</v>
      </c>
      <c r="NK81" s="292"/>
      <c r="NL81" s="296"/>
      <c r="NM81" s="296">
        <f t="shared" si="186"/>
        <v>0</v>
      </c>
      <c r="NN81" s="296">
        <f t="shared" si="187"/>
        <v>0</v>
      </c>
      <c r="NO81" s="74">
        <v>0.41</v>
      </c>
      <c r="NP81" s="74"/>
      <c r="NQ81" s="74">
        <v>0</v>
      </c>
      <c r="NR81" s="74"/>
      <c r="NS81" s="74">
        <v>0.69</v>
      </c>
      <c r="NT81" s="74"/>
      <c r="NU81" s="343">
        <v>0.15</v>
      </c>
      <c r="NV81" s="343"/>
      <c r="NW81" s="343">
        <v>0.22</v>
      </c>
      <c r="NX81" s="343"/>
      <c r="NY81" s="4">
        <f t="shared" si="188"/>
        <v>1.3199999999999998</v>
      </c>
      <c r="NZ81" s="4">
        <f t="shared" si="120"/>
        <v>0</v>
      </c>
      <c r="OA81" s="74">
        <v>2.1</v>
      </c>
      <c r="OB81" s="74"/>
      <c r="OC81" s="349">
        <v>0.02</v>
      </c>
      <c r="OD81" s="74"/>
      <c r="OE81" s="349">
        <v>0.01</v>
      </c>
      <c r="OF81" s="74"/>
      <c r="OG81" s="74">
        <v>0</v>
      </c>
      <c r="OH81" s="74"/>
      <c r="OI81" s="4">
        <f t="shared" si="189"/>
        <v>2.13</v>
      </c>
      <c r="OJ81" s="4">
        <f t="shared" si="190"/>
        <v>0</v>
      </c>
      <c r="OK81" s="196">
        <v>0.22</v>
      </c>
      <c r="OL81" s="296"/>
      <c r="OM81" s="342">
        <v>7.0000000000000007E-2</v>
      </c>
      <c r="ON81" s="296"/>
      <c r="OO81" s="196"/>
      <c r="OP81" s="296"/>
      <c r="OQ81" s="296">
        <f t="shared" si="191"/>
        <v>0.29000000000000004</v>
      </c>
      <c r="OR81" s="296">
        <f t="shared" si="192"/>
        <v>0</v>
      </c>
      <c r="OS81" s="296"/>
      <c r="OT81" s="296"/>
      <c r="OU81" s="296">
        <f t="shared" si="121"/>
        <v>0</v>
      </c>
      <c r="OV81" s="296">
        <f t="shared" si="122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22"/>
      <c r="R82" s="78"/>
      <c r="S82" s="321"/>
      <c r="T82" s="321"/>
      <c r="U82" s="78"/>
      <c r="V82" s="78"/>
      <c r="W82" s="78">
        <f t="shared" si="123"/>
        <v>20.62</v>
      </c>
      <c r="X82" s="78">
        <f t="shared" si="124"/>
        <v>20.62</v>
      </c>
      <c r="Y82" s="78">
        <v>5</v>
      </c>
      <c r="Z82" s="78">
        <v>2.2222222222222223</v>
      </c>
      <c r="AA82" s="75"/>
      <c r="AB82" s="71"/>
      <c r="AC82" s="8">
        <f t="shared" si="125"/>
        <v>5</v>
      </c>
      <c r="AD82" s="8">
        <f t="shared" si="126"/>
        <v>2.2222222222222223</v>
      </c>
      <c r="AE82" s="71"/>
      <c r="AF82" s="71"/>
      <c r="AG82" s="71"/>
      <c r="AH82" s="71"/>
      <c r="AI82" s="122"/>
      <c r="AJ82" s="122"/>
      <c r="AK82" s="351"/>
      <c r="AL82" s="352"/>
      <c r="AM82" s="288"/>
      <c r="AN82" s="288"/>
      <c r="AO82" s="289"/>
      <c r="AP82" s="289"/>
      <c r="AQ82" s="289"/>
      <c r="AR82" s="289"/>
      <c r="AS82" s="289"/>
      <c r="AT82" s="289"/>
      <c r="AU82" s="4">
        <f t="shared" si="109"/>
        <v>0</v>
      </c>
      <c r="AV82" s="4">
        <f t="shared" si="110"/>
        <v>0</v>
      </c>
      <c r="AW82" s="78"/>
      <c r="AX82" s="78"/>
      <c r="AY82" s="310"/>
      <c r="AZ82" s="8"/>
      <c r="BA82" s="8"/>
      <c r="BB82" s="8"/>
      <c r="BC82" s="8">
        <f t="shared" si="111"/>
        <v>0</v>
      </c>
      <c r="BD82" s="8">
        <f t="shared" si="112"/>
        <v>0</v>
      </c>
      <c r="BE82" s="8"/>
      <c r="BF82" s="8"/>
      <c r="BG82" s="290"/>
      <c r="BH82" s="291"/>
      <c r="BI82" s="290"/>
      <c r="BJ82" s="291"/>
      <c r="BK82" s="292"/>
      <c r="BL82" s="8"/>
      <c r="BM82" s="8"/>
      <c r="BN82" s="8"/>
      <c r="BO82" s="8"/>
      <c r="BP82" s="8"/>
      <c r="BQ82" s="8"/>
      <c r="BR82" s="8"/>
      <c r="BS82" s="2">
        <f t="shared" si="127"/>
        <v>0</v>
      </c>
      <c r="BT82" s="8">
        <f t="shared" si="128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20"/>
      <c r="CI82" s="91"/>
      <c r="CJ82" s="320"/>
      <c r="CK82" s="294"/>
      <c r="CL82" s="294"/>
      <c r="CM82" s="321"/>
      <c r="CN82" s="322"/>
      <c r="CO82" s="8">
        <f t="shared" si="129"/>
        <v>0</v>
      </c>
      <c r="CP82" s="8">
        <f t="shared" si="130"/>
        <v>0</v>
      </c>
      <c r="CQ82" s="338">
        <v>247.40625</v>
      </c>
      <c r="CR82" s="338"/>
      <c r="CS82" s="338"/>
      <c r="CT82" s="348"/>
      <c r="CU82" s="339">
        <v>18.556701030927837</v>
      </c>
      <c r="CV82" s="196"/>
      <c r="CW82" s="340">
        <v>63.814432989690722</v>
      </c>
      <c r="CX82" s="295"/>
      <c r="CY82" s="295"/>
      <c r="CZ82" s="295"/>
      <c r="DA82" s="7">
        <f t="shared" si="131"/>
        <v>329.77738402061857</v>
      </c>
      <c r="DB82" s="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3">
        <v>42.37</v>
      </c>
      <c r="DL82" s="323">
        <v>14.12</v>
      </c>
      <c r="DM82" s="321">
        <f t="shared" si="135"/>
        <v>42.37</v>
      </c>
      <c r="DN82" s="321">
        <f t="shared" si="136"/>
        <v>14.12</v>
      </c>
      <c r="DO82" s="323">
        <v>41.1</v>
      </c>
      <c r="DP82" s="323">
        <v>13.7</v>
      </c>
      <c r="DQ82" s="324">
        <v>0</v>
      </c>
      <c r="DR82" s="324">
        <v>0</v>
      </c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5">
        <v>32.99</v>
      </c>
      <c r="EH82" s="326">
        <v>8.2475000000000005</v>
      </c>
      <c r="EI82" s="94">
        <v>78.08</v>
      </c>
      <c r="EJ82" s="94">
        <v>19.52</v>
      </c>
      <c r="EK82" s="321">
        <v>27.07</v>
      </c>
      <c r="EL82" s="327">
        <v>6.7675000000000001</v>
      </c>
      <c r="EM82" s="328"/>
      <c r="EN82" s="328"/>
      <c r="EO82" s="328"/>
      <c r="EP82" s="328"/>
      <c r="EQ82" s="8">
        <f t="shared" si="138"/>
        <v>138.13999999999999</v>
      </c>
      <c r="ER82" s="8">
        <f t="shared" si="139"/>
        <v>34.534999999999997</v>
      </c>
      <c r="ES82" s="296"/>
      <c r="ET82" s="296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3">
        <v>29</v>
      </c>
      <c r="FB82" s="329"/>
      <c r="FC82" s="114">
        <v>30</v>
      </c>
      <c r="FD82" s="322"/>
      <c r="FE82" s="8"/>
      <c r="FF82" s="8"/>
      <c r="FG82" s="300"/>
      <c r="FH82" s="301"/>
      <c r="FI82" s="8"/>
      <c r="FJ82" s="8"/>
      <c r="FK82" s="8"/>
      <c r="FL82" s="8"/>
      <c r="FM82" s="322"/>
      <c r="FN82" s="322"/>
      <c r="FO82" s="4"/>
      <c r="FP82" s="8"/>
      <c r="FQ82" s="302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3"/>
      <c r="GJ82" s="303"/>
      <c r="GK82" s="292">
        <v>6</v>
      </c>
      <c r="GL82" s="292">
        <v>0</v>
      </c>
      <c r="GM82" s="304"/>
      <c r="GN82" s="305"/>
      <c r="GO82" s="294">
        <v>4</v>
      </c>
      <c r="GP82" s="306">
        <v>0</v>
      </c>
      <c r="GQ82" s="306"/>
      <c r="GR82" s="306"/>
      <c r="GS82" s="305"/>
      <c r="GT82" s="305"/>
      <c r="GU82" s="305">
        <v>6</v>
      </c>
      <c r="GV82" s="305">
        <v>0</v>
      </c>
      <c r="GW82" s="305">
        <v>2</v>
      </c>
      <c r="GX82" s="305">
        <v>0</v>
      </c>
      <c r="GY82" s="305">
        <v>2.4</v>
      </c>
      <c r="GZ82" s="305">
        <v>0</v>
      </c>
      <c r="HA82" s="8">
        <f t="shared" si="146"/>
        <v>20.399999999999999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8"/>
      <c r="HO82" s="8">
        <f t="shared" si="148"/>
        <v>0</v>
      </c>
      <c r="HP82" s="8">
        <f t="shared" si="149"/>
        <v>0</v>
      </c>
      <c r="HQ82" s="91">
        <v>400</v>
      </c>
      <c r="HR82" s="282"/>
      <c r="HS82" s="91"/>
      <c r="HT82" s="8"/>
      <c r="HU82" s="8">
        <f t="shared" si="150"/>
        <v>400</v>
      </c>
      <c r="HV82" s="8">
        <f t="shared" si="151"/>
        <v>0</v>
      </c>
      <c r="HW82" s="8"/>
      <c r="HX82" s="8"/>
      <c r="HY82" s="196">
        <v>2.2000000000000002</v>
      </c>
      <c r="HZ82" s="330">
        <v>0.55000000000000004</v>
      </c>
      <c r="IA82" s="307"/>
      <c r="IB82" s="299"/>
      <c r="IC82" s="332">
        <v>12</v>
      </c>
      <c r="ID82" s="130">
        <v>3</v>
      </c>
      <c r="IE82" s="308"/>
      <c r="IF82" s="308"/>
      <c r="IG82" s="8">
        <f t="shared" si="193"/>
        <v>14.2</v>
      </c>
      <c r="IH82" s="8">
        <f t="shared" si="152"/>
        <v>3.55</v>
      </c>
      <c r="II82" s="8"/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6"/>
        <v>0</v>
      </c>
      <c r="IV82" s="8">
        <f t="shared" si="117"/>
        <v>0</v>
      </c>
      <c r="IW82" s="8"/>
      <c r="IX82" s="8"/>
      <c r="IY82" s="71"/>
      <c r="IZ82" s="71"/>
      <c r="JA82" s="71">
        <v>0</v>
      </c>
      <c r="JB82" s="71">
        <v>0</v>
      </c>
      <c r="JC82" s="282"/>
      <c r="JD82" s="282"/>
      <c r="JE82" s="8">
        <f t="shared" si="153"/>
        <v>0</v>
      </c>
      <c r="JF82" s="8">
        <f t="shared" si="154"/>
        <v>0</v>
      </c>
      <c r="JG82" s="330">
        <v>6.5372000000000003</v>
      </c>
      <c r="JH82" s="330">
        <v>1</v>
      </c>
      <c r="JI82" s="330">
        <v>6.5373000000000001</v>
      </c>
      <c r="JJ82" s="330">
        <v>1</v>
      </c>
      <c r="JK82" s="330"/>
      <c r="JL82" s="330"/>
      <c r="JM82" s="91">
        <v>51.55</v>
      </c>
      <c r="JN82" s="330">
        <v>11</v>
      </c>
      <c r="JO82" s="91">
        <v>0</v>
      </c>
      <c r="JP82" s="330">
        <v>0</v>
      </c>
      <c r="JQ82" s="71">
        <v>0</v>
      </c>
      <c r="JR82" s="71">
        <v>0</v>
      </c>
      <c r="JS82" s="8"/>
      <c r="JT82" s="8"/>
      <c r="JU82" s="8">
        <f t="shared" si="155"/>
        <v>64.624499999999998</v>
      </c>
      <c r="JV82" s="8">
        <f t="shared" si="156"/>
        <v>13</v>
      </c>
      <c r="JW82" s="8"/>
      <c r="JX82" s="8"/>
      <c r="JY82" s="282"/>
      <c r="JZ82" s="282"/>
      <c r="KA82" s="8">
        <f t="shared" si="157"/>
        <v>0</v>
      </c>
      <c r="KB82" s="8">
        <f t="shared" si="158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59"/>
        <v>0</v>
      </c>
      <c r="KN82" s="4">
        <f t="shared" si="159"/>
        <v>0</v>
      </c>
      <c r="KO82" s="321"/>
      <c r="KP82" s="4"/>
      <c r="KQ82" s="4"/>
      <c r="KR82" s="4"/>
      <c r="KS82" s="1">
        <f t="shared" si="160"/>
        <v>0</v>
      </c>
      <c r="KT82" s="1">
        <f t="shared" si="161"/>
        <v>0</v>
      </c>
      <c r="KU82" s="4"/>
      <c r="KV82" s="4"/>
      <c r="KW82" s="4">
        <f t="shared" si="162"/>
        <v>0</v>
      </c>
      <c r="KX82" s="4">
        <f t="shared" si="163"/>
        <v>0</v>
      </c>
      <c r="KY82" s="4"/>
      <c r="KZ82" s="4"/>
      <c r="LA82" s="4"/>
      <c r="LB82" s="4"/>
      <c r="LC82" s="4">
        <f t="shared" si="164"/>
        <v>0</v>
      </c>
      <c r="LD82" s="4">
        <f t="shared" si="165"/>
        <v>0</v>
      </c>
      <c r="LE82" s="4"/>
      <c r="LF82" s="4"/>
      <c r="LG82" s="4">
        <f t="shared" si="166"/>
        <v>0</v>
      </c>
      <c r="LH82" s="4">
        <f t="shared" si="167"/>
        <v>0</v>
      </c>
      <c r="LI82" s="71">
        <v>24.2</v>
      </c>
      <c r="LJ82" s="330">
        <v>0</v>
      </c>
      <c r="LK82" s="79">
        <v>24.02</v>
      </c>
      <c r="LL82" s="350">
        <v>0</v>
      </c>
      <c r="LM82" s="79">
        <v>6.5750000000000002</v>
      </c>
      <c r="LN82" s="334">
        <v>0</v>
      </c>
      <c r="LO82" s="75"/>
      <c r="LP82" s="344"/>
      <c r="LQ82" s="317"/>
      <c r="LR82" s="317"/>
      <c r="LS82" s="4">
        <f t="shared" si="168"/>
        <v>54.795000000000002</v>
      </c>
      <c r="LT82" s="4">
        <f t="shared" si="169"/>
        <v>0</v>
      </c>
      <c r="LU82" s="318"/>
      <c r="LV82" s="4"/>
      <c r="LW82" s="4"/>
      <c r="LX82" s="4"/>
      <c r="LY82" s="4">
        <f t="shared" si="170"/>
        <v>0</v>
      </c>
      <c r="LZ82" s="4">
        <f t="shared" si="171"/>
        <v>0</v>
      </c>
      <c r="MA82" s="114"/>
      <c r="MB82" s="4"/>
      <c r="MC82" s="341">
        <v>25.75</v>
      </c>
      <c r="MD82" s="319"/>
      <c r="ME82" s="75">
        <v>25.75</v>
      </c>
      <c r="MF82" s="4"/>
      <c r="MG82" s="9"/>
      <c r="MH82" s="4"/>
      <c r="MI82" s="4">
        <f t="shared" si="172"/>
        <v>51.5</v>
      </c>
      <c r="MJ82" s="4">
        <f t="shared" si="173"/>
        <v>0</v>
      </c>
      <c r="MK82" s="335">
        <v>0.216</v>
      </c>
      <c r="ML82" s="92"/>
      <c r="MM82" s="114">
        <v>0.14399999999999999</v>
      </c>
      <c r="MN82" s="336"/>
      <c r="MO82" s="4">
        <f t="shared" si="174"/>
        <v>0.36</v>
      </c>
      <c r="MP82" s="4">
        <f t="shared" si="175"/>
        <v>0</v>
      </c>
      <c r="MQ82" s="4"/>
      <c r="MR82" s="4"/>
      <c r="MS82" s="4">
        <f t="shared" si="176"/>
        <v>0</v>
      </c>
      <c r="MT82" s="4">
        <f t="shared" si="177"/>
        <v>0</v>
      </c>
      <c r="MU82" s="4"/>
      <c r="MV82" s="4"/>
      <c r="MW82" s="4">
        <f t="shared" si="178"/>
        <v>0</v>
      </c>
      <c r="MX82" s="4">
        <f t="shared" si="179"/>
        <v>0</v>
      </c>
      <c r="MY82" s="92">
        <v>0</v>
      </c>
      <c r="MZ82" s="337">
        <v>0</v>
      </c>
      <c r="NA82" s="4">
        <f t="shared" si="180"/>
        <v>0</v>
      </c>
      <c r="NB82" s="4">
        <f t="shared" si="181"/>
        <v>0</v>
      </c>
      <c r="NC82" s="296"/>
      <c r="ND82" s="296"/>
      <c r="NE82" s="296">
        <f t="shared" si="182"/>
        <v>0</v>
      </c>
      <c r="NF82" s="296">
        <f t="shared" si="183"/>
        <v>0</v>
      </c>
      <c r="NG82" s="296"/>
      <c r="NH82" s="296"/>
      <c r="NI82" s="296">
        <f t="shared" si="184"/>
        <v>0</v>
      </c>
      <c r="NJ82" s="296">
        <f t="shared" si="185"/>
        <v>0</v>
      </c>
      <c r="NK82" s="292"/>
      <c r="NL82" s="296"/>
      <c r="NM82" s="296">
        <f t="shared" si="186"/>
        <v>0</v>
      </c>
      <c r="NN82" s="296">
        <f t="shared" si="187"/>
        <v>0</v>
      </c>
      <c r="NO82" s="74">
        <v>0.39</v>
      </c>
      <c r="NP82" s="74"/>
      <c r="NQ82" s="74">
        <v>0</v>
      </c>
      <c r="NR82" s="74"/>
      <c r="NS82" s="74">
        <v>0.67</v>
      </c>
      <c r="NT82" s="74"/>
      <c r="NU82" s="343">
        <v>0.14000000000000001</v>
      </c>
      <c r="NV82" s="343"/>
      <c r="NW82" s="343">
        <v>0.21</v>
      </c>
      <c r="NX82" s="343"/>
      <c r="NY82" s="4">
        <f t="shared" si="188"/>
        <v>1.27</v>
      </c>
      <c r="NZ82" s="4">
        <f t="shared" si="120"/>
        <v>0</v>
      </c>
      <c r="OA82" s="74">
        <v>1.4</v>
      </c>
      <c r="OB82" s="74"/>
      <c r="OC82" s="349">
        <v>0.02</v>
      </c>
      <c r="OD82" s="74"/>
      <c r="OE82" s="349">
        <v>0</v>
      </c>
      <c r="OF82" s="74"/>
      <c r="OG82" s="74">
        <v>0</v>
      </c>
      <c r="OH82" s="74"/>
      <c r="OI82" s="4">
        <f t="shared" si="189"/>
        <v>1.42</v>
      </c>
      <c r="OJ82" s="4">
        <f t="shared" si="190"/>
        <v>0</v>
      </c>
      <c r="OK82" s="196">
        <v>0.1</v>
      </c>
      <c r="OL82" s="296"/>
      <c r="OM82" s="342">
        <v>0.03</v>
      </c>
      <c r="ON82" s="296"/>
      <c r="OO82" s="196"/>
      <c r="OP82" s="296"/>
      <c r="OQ82" s="296">
        <f t="shared" si="191"/>
        <v>0.13</v>
      </c>
      <c r="OR82" s="296">
        <f t="shared" si="192"/>
        <v>0</v>
      </c>
      <c r="OS82" s="296"/>
      <c r="OT82" s="296"/>
      <c r="OU82" s="296">
        <f t="shared" si="121"/>
        <v>0</v>
      </c>
      <c r="OV82" s="296">
        <f t="shared" si="122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22"/>
      <c r="R83" s="78"/>
      <c r="S83" s="321"/>
      <c r="T83" s="321"/>
      <c r="U83" s="78"/>
      <c r="V83" s="78"/>
      <c r="W83" s="78">
        <f t="shared" si="123"/>
        <v>40.21</v>
      </c>
      <c r="X83" s="78">
        <f t="shared" si="124"/>
        <v>40.21</v>
      </c>
      <c r="Y83" s="78">
        <v>5</v>
      </c>
      <c r="Z83" s="78">
        <v>2.2222222222222223</v>
      </c>
      <c r="AA83" s="75"/>
      <c r="AB83" s="71"/>
      <c r="AC83" s="8">
        <f t="shared" si="125"/>
        <v>5</v>
      </c>
      <c r="AD83" s="8">
        <f t="shared" si="126"/>
        <v>2.2222222222222223</v>
      </c>
      <c r="AE83" s="71"/>
      <c r="AF83" s="71"/>
      <c r="AG83" s="71"/>
      <c r="AH83" s="71"/>
      <c r="AI83" s="122"/>
      <c r="AJ83" s="122"/>
      <c r="AK83" s="351"/>
      <c r="AL83" s="352"/>
      <c r="AM83" s="288"/>
      <c r="AN83" s="288"/>
      <c r="AO83" s="289"/>
      <c r="AP83" s="289"/>
      <c r="AQ83" s="289"/>
      <c r="AR83" s="289"/>
      <c r="AS83" s="289"/>
      <c r="AT83" s="289"/>
      <c r="AU83" s="4">
        <f t="shared" si="109"/>
        <v>0</v>
      </c>
      <c r="AV83" s="4">
        <f t="shared" si="110"/>
        <v>0</v>
      </c>
      <c r="AW83" s="78"/>
      <c r="AX83" s="78"/>
      <c r="AY83" s="310"/>
      <c r="AZ83" s="8"/>
      <c r="BA83" s="8"/>
      <c r="BB83" s="8"/>
      <c r="BC83" s="8">
        <f t="shared" si="111"/>
        <v>0</v>
      </c>
      <c r="BD83" s="8">
        <f t="shared" si="112"/>
        <v>0</v>
      </c>
      <c r="BE83" s="8"/>
      <c r="BF83" s="8"/>
      <c r="BG83" s="290"/>
      <c r="BH83" s="291"/>
      <c r="BI83" s="290"/>
      <c r="BJ83" s="291"/>
      <c r="BK83" s="292"/>
      <c r="BL83" s="8"/>
      <c r="BM83" s="8"/>
      <c r="BN83" s="8"/>
      <c r="BO83" s="8"/>
      <c r="BP83" s="8"/>
      <c r="BQ83" s="8"/>
      <c r="BR83" s="8"/>
      <c r="BS83" s="2">
        <f t="shared" si="127"/>
        <v>0</v>
      </c>
      <c r="BT83" s="8">
        <f t="shared" si="128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3"/>
        <v>0</v>
      </c>
      <c r="CD83" s="4">
        <f t="shared" si="113"/>
        <v>0</v>
      </c>
      <c r="CE83" s="4"/>
      <c r="CF83" s="4"/>
      <c r="CG83" s="114"/>
      <c r="CH83" s="320"/>
      <c r="CI83" s="91"/>
      <c r="CJ83" s="320"/>
      <c r="CK83" s="294"/>
      <c r="CL83" s="294"/>
      <c r="CM83" s="321"/>
      <c r="CN83" s="322"/>
      <c r="CO83" s="8">
        <f t="shared" si="129"/>
        <v>0</v>
      </c>
      <c r="CP83" s="8">
        <f t="shared" si="130"/>
        <v>0</v>
      </c>
      <c r="CQ83" s="338">
        <v>247.40625</v>
      </c>
      <c r="CR83" s="338"/>
      <c r="CS83" s="338"/>
      <c r="CT83" s="348"/>
      <c r="CU83" s="339">
        <v>18.556701030927837</v>
      </c>
      <c r="CV83" s="196"/>
      <c r="CW83" s="340">
        <v>63.814432989690722</v>
      </c>
      <c r="CX83" s="295"/>
      <c r="CY83" s="295"/>
      <c r="CZ83" s="295"/>
      <c r="DA83" s="7">
        <f t="shared" si="131"/>
        <v>329.77738402061857</v>
      </c>
      <c r="DB83" s="4">
        <f t="shared" si="132"/>
        <v>0</v>
      </c>
      <c r="DC83" s="8"/>
      <c r="DD83" s="8"/>
      <c r="DE83" s="4"/>
      <c r="DF83" s="8"/>
      <c r="DG83" s="8"/>
      <c r="DH83" s="8"/>
      <c r="DI83" s="8">
        <f t="shared" si="133"/>
        <v>0</v>
      </c>
      <c r="DJ83" s="8">
        <f t="shared" si="134"/>
        <v>0</v>
      </c>
      <c r="DK83" s="323">
        <v>42.37</v>
      </c>
      <c r="DL83" s="323">
        <v>14.12</v>
      </c>
      <c r="DM83" s="321">
        <f t="shared" si="135"/>
        <v>42.37</v>
      </c>
      <c r="DN83" s="321">
        <f t="shared" si="136"/>
        <v>14.12</v>
      </c>
      <c r="DO83" s="323">
        <v>41.1</v>
      </c>
      <c r="DP83" s="323">
        <v>13.7</v>
      </c>
      <c r="DQ83" s="324">
        <v>0</v>
      </c>
      <c r="DR83" s="324">
        <v>0</v>
      </c>
      <c r="DS83" s="8"/>
      <c r="DT83" s="8"/>
      <c r="DU83" s="297"/>
      <c r="DV83" s="298"/>
      <c r="DW83" s="298"/>
      <c r="DX83" s="298"/>
      <c r="DY83" s="8"/>
      <c r="DZ83" s="8"/>
      <c r="EA83" s="4"/>
      <c r="EB83" s="8"/>
      <c r="EC83" s="8">
        <f t="shared" si="137"/>
        <v>0</v>
      </c>
      <c r="ED83" s="8">
        <f t="shared" si="137"/>
        <v>0</v>
      </c>
      <c r="EE83" s="4"/>
      <c r="EF83" s="4"/>
      <c r="EG83" s="325">
        <v>32.99</v>
      </c>
      <c r="EH83" s="326">
        <v>8.2475000000000005</v>
      </c>
      <c r="EI83" s="94">
        <v>78.08</v>
      </c>
      <c r="EJ83" s="94">
        <v>19.52</v>
      </c>
      <c r="EK83" s="321">
        <v>27.07</v>
      </c>
      <c r="EL83" s="327">
        <v>6.7675000000000001</v>
      </c>
      <c r="EM83" s="328"/>
      <c r="EN83" s="328"/>
      <c r="EO83" s="328"/>
      <c r="EP83" s="328"/>
      <c r="EQ83" s="8">
        <f t="shared" si="138"/>
        <v>138.13999999999999</v>
      </c>
      <c r="ER83" s="8">
        <f t="shared" si="139"/>
        <v>34.534999999999997</v>
      </c>
      <c r="ES83" s="296"/>
      <c r="ET83" s="296"/>
      <c r="EU83" s="6"/>
      <c r="EV83" s="6"/>
      <c r="EW83" s="4">
        <f t="shared" si="140"/>
        <v>0</v>
      </c>
      <c r="EX83" s="4">
        <f t="shared" si="141"/>
        <v>0</v>
      </c>
      <c r="EY83" s="8"/>
      <c r="EZ83" s="8"/>
      <c r="FA83" s="353">
        <v>31</v>
      </c>
      <c r="FB83" s="329"/>
      <c r="FC83" s="114">
        <v>32</v>
      </c>
      <c r="FD83" s="322"/>
      <c r="FE83" s="8"/>
      <c r="FF83" s="8"/>
      <c r="FG83" s="300"/>
      <c r="FH83" s="301"/>
      <c r="FI83" s="8"/>
      <c r="FJ83" s="8"/>
      <c r="FK83" s="8"/>
      <c r="FL83" s="8"/>
      <c r="FM83" s="322"/>
      <c r="FN83" s="322"/>
      <c r="FO83" s="4"/>
      <c r="FP83" s="8"/>
      <c r="FQ83" s="302">
        <f t="shared" si="142"/>
        <v>0</v>
      </c>
      <c r="FR83" s="8">
        <f t="shared" si="143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4"/>
        <v>0</v>
      </c>
      <c r="GH83" s="8">
        <f t="shared" si="145"/>
        <v>0</v>
      </c>
      <c r="GI83" s="303"/>
      <c r="GJ83" s="303"/>
      <c r="GK83" s="292">
        <v>6</v>
      </c>
      <c r="GL83" s="292">
        <v>0</v>
      </c>
      <c r="GM83" s="304"/>
      <c r="GN83" s="305"/>
      <c r="GO83" s="294">
        <v>4</v>
      </c>
      <c r="GP83" s="306">
        <v>0</v>
      </c>
      <c r="GQ83" s="306"/>
      <c r="GR83" s="306"/>
      <c r="GS83" s="305"/>
      <c r="GT83" s="305"/>
      <c r="GU83" s="305">
        <v>6</v>
      </c>
      <c r="GV83" s="305">
        <v>0</v>
      </c>
      <c r="GW83" s="305">
        <v>2</v>
      </c>
      <c r="GX83" s="305">
        <v>0</v>
      </c>
      <c r="GY83" s="305">
        <v>2.4</v>
      </c>
      <c r="GZ83" s="305">
        <v>0</v>
      </c>
      <c r="HA83" s="8">
        <f t="shared" si="146"/>
        <v>20.399999999999999</v>
      </c>
      <c r="HB83" s="8">
        <f t="shared" si="147"/>
        <v>0</v>
      </c>
      <c r="HC83" s="4"/>
      <c r="HD83" s="4"/>
      <c r="HE83" s="4"/>
      <c r="HF83" s="4"/>
      <c r="HG83" s="4"/>
      <c r="HH83" s="4"/>
      <c r="HI83" s="4">
        <f t="shared" si="114"/>
        <v>0</v>
      </c>
      <c r="HJ83" s="4">
        <f t="shared" si="115"/>
        <v>0</v>
      </c>
      <c r="HK83" s="8"/>
      <c r="HL83" s="8"/>
      <c r="HM83" s="8"/>
      <c r="HN83" s="298"/>
      <c r="HO83" s="8">
        <f t="shared" si="148"/>
        <v>0</v>
      </c>
      <c r="HP83" s="8">
        <f t="shared" si="149"/>
        <v>0</v>
      </c>
      <c r="HQ83" s="91">
        <v>400</v>
      </c>
      <c r="HR83" s="282"/>
      <c r="HS83" s="91"/>
      <c r="HT83" s="8"/>
      <c r="HU83" s="8">
        <f t="shared" si="150"/>
        <v>400</v>
      </c>
      <c r="HV83" s="8">
        <f t="shared" si="151"/>
        <v>0</v>
      </c>
      <c r="HW83" s="8"/>
      <c r="HX83" s="8"/>
      <c r="HY83" s="196">
        <v>2.2000000000000002</v>
      </c>
      <c r="HZ83" s="330">
        <v>0.55000000000000004</v>
      </c>
      <c r="IA83" s="307"/>
      <c r="IB83" s="299"/>
      <c r="IC83" s="332">
        <v>12</v>
      </c>
      <c r="ID83" s="130">
        <v>3</v>
      </c>
      <c r="IE83" s="308"/>
      <c r="IF83" s="308"/>
      <c r="IG83" s="8">
        <f t="shared" si="193"/>
        <v>14.2</v>
      </c>
      <c r="IH83" s="8">
        <f t="shared" si="152"/>
        <v>3.55</v>
      </c>
      <c r="II83" s="8"/>
      <c r="IJ83" s="8"/>
      <c r="IK83" s="8"/>
      <c r="IL83" s="8"/>
      <c r="IM83" s="4"/>
      <c r="IN83" s="298"/>
      <c r="IO83" s="8"/>
      <c r="IP83" s="8"/>
      <c r="IQ83" s="8"/>
      <c r="IR83" s="8"/>
      <c r="IS83" s="8"/>
      <c r="IT83" s="8"/>
      <c r="IU83" s="8">
        <f t="shared" si="116"/>
        <v>0</v>
      </c>
      <c r="IV83" s="8">
        <f t="shared" si="117"/>
        <v>0</v>
      </c>
      <c r="IW83" s="8"/>
      <c r="IX83" s="8"/>
      <c r="IY83" s="71"/>
      <c r="IZ83" s="71"/>
      <c r="JA83" s="71">
        <v>0</v>
      </c>
      <c r="JB83" s="71">
        <v>0</v>
      </c>
      <c r="JC83" s="282"/>
      <c r="JD83" s="282"/>
      <c r="JE83" s="8">
        <f t="shared" si="153"/>
        <v>0</v>
      </c>
      <c r="JF83" s="8">
        <f t="shared" si="154"/>
        <v>0</v>
      </c>
      <c r="JG83" s="330">
        <v>6.5372000000000003</v>
      </c>
      <c r="JH83" s="330">
        <v>1</v>
      </c>
      <c r="JI83" s="330">
        <v>6.5373000000000001</v>
      </c>
      <c r="JJ83" s="330">
        <v>1</v>
      </c>
      <c r="JK83" s="330"/>
      <c r="JL83" s="330"/>
      <c r="JM83" s="91">
        <v>51.55</v>
      </c>
      <c r="JN83" s="330">
        <v>11</v>
      </c>
      <c r="JO83" s="91">
        <v>0</v>
      </c>
      <c r="JP83" s="330">
        <v>0</v>
      </c>
      <c r="JQ83" s="71">
        <v>0</v>
      </c>
      <c r="JR83" s="71">
        <v>0</v>
      </c>
      <c r="JS83" s="8"/>
      <c r="JT83" s="8"/>
      <c r="JU83" s="8">
        <f t="shared" si="155"/>
        <v>64.624499999999998</v>
      </c>
      <c r="JV83" s="8">
        <f t="shared" si="156"/>
        <v>13</v>
      </c>
      <c r="JW83" s="8"/>
      <c r="JX83" s="8"/>
      <c r="JY83" s="282"/>
      <c r="JZ83" s="282"/>
      <c r="KA83" s="8">
        <f t="shared" si="157"/>
        <v>0</v>
      </c>
      <c r="KB83" s="8">
        <f t="shared" si="158"/>
        <v>0</v>
      </c>
      <c r="KC83" s="4"/>
      <c r="KD83" s="4"/>
      <c r="KE83" s="4"/>
      <c r="KF83" s="4"/>
      <c r="KG83" s="4">
        <f t="shared" si="118"/>
        <v>0</v>
      </c>
      <c r="KH83" s="4">
        <f t="shared" si="119"/>
        <v>0</v>
      </c>
      <c r="KI83" s="4"/>
      <c r="KJ83" s="4"/>
      <c r="KK83" s="4"/>
      <c r="KL83" s="4"/>
      <c r="KM83" s="4">
        <f t="shared" si="159"/>
        <v>0</v>
      </c>
      <c r="KN83" s="4">
        <f t="shared" si="159"/>
        <v>0</v>
      </c>
      <c r="KO83" s="321">
        <v>6.19</v>
      </c>
      <c r="KP83" s="4"/>
      <c r="KQ83" s="4"/>
      <c r="KR83" s="4"/>
      <c r="KS83" s="1">
        <f t="shared" si="160"/>
        <v>6.19</v>
      </c>
      <c r="KT83" s="1">
        <f t="shared" si="161"/>
        <v>0</v>
      </c>
      <c r="KU83" s="4"/>
      <c r="KV83" s="4"/>
      <c r="KW83" s="4">
        <f t="shared" si="162"/>
        <v>0</v>
      </c>
      <c r="KX83" s="4">
        <f t="shared" si="163"/>
        <v>0</v>
      </c>
      <c r="KY83" s="4"/>
      <c r="KZ83" s="4"/>
      <c r="LA83" s="4"/>
      <c r="LB83" s="4"/>
      <c r="LC83" s="4">
        <f t="shared" si="164"/>
        <v>0</v>
      </c>
      <c r="LD83" s="4">
        <f t="shared" si="165"/>
        <v>0</v>
      </c>
      <c r="LE83" s="4"/>
      <c r="LF83" s="4"/>
      <c r="LG83" s="4">
        <f t="shared" si="166"/>
        <v>0</v>
      </c>
      <c r="LH83" s="4">
        <f t="shared" si="167"/>
        <v>0</v>
      </c>
      <c r="LI83" s="71">
        <v>24.2</v>
      </c>
      <c r="LJ83" s="330">
        <v>0</v>
      </c>
      <c r="LK83" s="79">
        <v>24.02</v>
      </c>
      <c r="LL83" s="350">
        <v>0</v>
      </c>
      <c r="LM83" s="79">
        <v>6.5750000000000002</v>
      </c>
      <c r="LN83" s="334">
        <v>0</v>
      </c>
      <c r="LO83" s="75"/>
      <c r="LP83" s="344"/>
      <c r="LQ83" s="317"/>
      <c r="LR83" s="317"/>
      <c r="LS83" s="4">
        <f t="shared" si="168"/>
        <v>54.795000000000002</v>
      </c>
      <c r="LT83" s="4">
        <f t="shared" si="169"/>
        <v>0</v>
      </c>
      <c r="LU83" s="318"/>
      <c r="LV83" s="4"/>
      <c r="LW83" s="4"/>
      <c r="LX83" s="4"/>
      <c r="LY83" s="4">
        <f t="shared" si="170"/>
        <v>0</v>
      </c>
      <c r="LZ83" s="4">
        <f t="shared" si="171"/>
        <v>0</v>
      </c>
      <c r="MA83" s="114"/>
      <c r="MB83" s="4"/>
      <c r="MC83" s="341">
        <v>25.75</v>
      </c>
      <c r="MD83" s="319"/>
      <c r="ME83" s="75">
        <v>25.75</v>
      </c>
      <c r="MF83" s="4"/>
      <c r="MG83" s="9"/>
      <c r="MH83" s="4"/>
      <c r="MI83" s="4">
        <f t="shared" si="172"/>
        <v>51.5</v>
      </c>
      <c r="MJ83" s="4">
        <f t="shared" si="173"/>
        <v>0</v>
      </c>
      <c r="MK83" s="335">
        <v>0.12</v>
      </c>
      <c r="ML83" s="92"/>
      <c r="MM83" s="114">
        <v>8.0000000000000016E-2</v>
      </c>
      <c r="MN83" s="336"/>
      <c r="MO83" s="4">
        <f t="shared" si="174"/>
        <v>0.2</v>
      </c>
      <c r="MP83" s="4">
        <f t="shared" si="175"/>
        <v>0</v>
      </c>
      <c r="MQ83" s="4"/>
      <c r="MR83" s="4"/>
      <c r="MS83" s="4">
        <f t="shared" si="176"/>
        <v>0</v>
      </c>
      <c r="MT83" s="4">
        <f t="shared" si="177"/>
        <v>0</v>
      </c>
      <c r="MU83" s="4"/>
      <c r="MV83" s="4"/>
      <c r="MW83" s="4">
        <f t="shared" si="178"/>
        <v>0</v>
      </c>
      <c r="MX83" s="4">
        <f t="shared" si="179"/>
        <v>0</v>
      </c>
      <c r="MY83" s="92">
        <v>0</v>
      </c>
      <c r="MZ83" s="337">
        <v>0</v>
      </c>
      <c r="NA83" s="4">
        <f t="shared" si="180"/>
        <v>0</v>
      </c>
      <c r="NB83" s="4">
        <f t="shared" si="181"/>
        <v>0</v>
      </c>
      <c r="NC83" s="296"/>
      <c r="ND83" s="296"/>
      <c r="NE83" s="296">
        <f t="shared" si="182"/>
        <v>0</v>
      </c>
      <c r="NF83" s="296">
        <f t="shared" si="183"/>
        <v>0</v>
      </c>
      <c r="NG83" s="296"/>
      <c r="NH83" s="296"/>
      <c r="NI83" s="296">
        <f t="shared" si="184"/>
        <v>0</v>
      </c>
      <c r="NJ83" s="296">
        <f t="shared" si="185"/>
        <v>0</v>
      </c>
      <c r="NK83" s="292"/>
      <c r="NL83" s="296"/>
      <c r="NM83" s="296">
        <f t="shared" si="186"/>
        <v>0</v>
      </c>
      <c r="NN83" s="296">
        <f t="shared" si="187"/>
        <v>0</v>
      </c>
      <c r="NO83" s="74">
        <v>0.23</v>
      </c>
      <c r="NP83" s="74"/>
      <c r="NQ83" s="74">
        <v>0</v>
      </c>
      <c r="NR83" s="74"/>
      <c r="NS83" s="74">
        <v>0.39</v>
      </c>
      <c r="NT83" s="74"/>
      <c r="NU83" s="343">
        <v>0.08</v>
      </c>
      <c r="NV83" s="343"/>
      <c r="NW83" s="343">
        <v>0.12</v>
      </c>
      <c r="NX83" s="343"/>
      <c r="NY83" s="4">
        <f t="shared" si="188"/>
        <v>0.74</v>
      </c>
      <c r="NZ83" s="4">
        <f t="shared" si="120"/>
        <v>0</v>
      </c>
      <c r="OA83" s="74">
        <v>0.7</v>
      </c>
      <c r="OB83" s="74"/>
      <c r="OC83" s="349">
        <v>0.02</v>
      </c>
      <c r="OD83" s="74"/>
      <c r="OE83" s="349">
        <v>0</v>
      </c>
      <c r="OF83" s="74"/>
      <c r="OG83" s="74">
        <v>0</v>
      </c>
      <c r="OH83" s="74"/>
      <c r="OI83" s="4">
        <f t="shared" si="189"/>
        <v>0.72</v>
      </c>
      <c r="OJ83" s="4">
        <f t="shared" si="190"/>
        <v>0</v>
      </c>
      <c r="OK83" s="196">
        <v>0.01</v>
      </c>
      <c r="OL83" s="296"/>
      <c r="OM83" s="342">
        <v>0</v>
      </c>
      <c r="ON83" s="296"/>
      <c r="OO83" s="196"/>
      <c r="OP83" s="296"/>
      <c r="OQ83" s="296">
        <f t="shared" si="191"/>
        <v>0.01</v>
      </c>
      <c r="OR83" s="296">
        <f t="shared" si="192"/>
        <v>0</v>
      </c>
      <c r="OS83" s="296"/>
      <c r="OT83" s="296"/>
      <c r="OU83" s="296">
        <f t="shared" si="121"/>
        <v>0</v>
      </c>
      <c r="OV83" s="296">
        <f t="shared" si="122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22"/>
      <c r="R84" s="78"/>
      <c r="S84" s="321"/>
      <c r="T84" s="321"/>
      <c r="U84" s="78"/>
      <c r="V84" s="78"/>
      <c r="W84" s="78">
        <f t="shared" si="123"/>
        <v>40.21</v>
      </c>
      <c r="X84" s="78">
        <f t="shared" si="124"/>
        <v>40.21</v>
      </c>
      <c r="Y84" s="78">
        <v>5</v>
      </c>
      <c r="Z84" s="78">
        <v>2.2222222222222223</v>
      </c>
      <c r="AA84" s="75"/>
      <c r="AB84" s="71"/>
      <c r="AC84" s="8">
        <f t="shared" si="125"/>
        <v>5</v>
      </c>
      <c r="AD84" s="8">
        <f t="shared" si="126"/>
        <v>2.2222222222222223</v>
      </c>
      <c r="AE84" s="71"/>
      <c r="AF84" s="71"/>
      <c r="AG84" s="71"/>
      <c r="AH84" s="71"/>
      <c r="AI84" s="122"/>
      <c r="AJ84" s="122"/>
      <c r="AK84" s="351"/>
      <c r="AL84" s="352"/>
      <c r="AM84" s="288"/>
      <c r="AN84" s="288"/>
      <c r="AO84" s="289"/>
      <c r="AP84" s="289"/>
      <c r="AQ84" s="289"/>
      <c r="AR84" s="289"/>
      <c r="AS84" s="289"/>
      <c r="AT84" s="289"/>
      <c r="AU84" s="4">
        <f t="shared" si="109"/>
        <v>0</v>
      </c>
      <c r="AV84" s="4">
        <f t="shared" si="110"/>
        <v>0</v>
      </c>
      <c r="AW84" s="78"/>
      <c r="AX84" s="78"/>
      <c r="AY84" s="310"/>
      <c r="AZ84" s="8"/>
      <c r="BA84" s="8"/>
      <c r="BB84" s="8"/>
      <c r="BC84" s="8">
        <f t="shared" si="111"/>
        <v>0</v>
      </c>
      <c r="BD84" s="8">
        <f t="shared" si="112"/>
        <v>0</v>
      </c>
      <c r="BE84" s="8"/>
      <c r="BF84" s="8"/>
      <c r="BG84" s="290"/>
      <c r="BH84" s="291"/>
      <c r="BI84" s="290"/>
      <c r="BJ84" s="291"/>
      <c r="BK84" s="292"/>
      <c r="BL84" s="8"/>
      <c r="BM84" s="8"/>
      <c r="BN84" s="8"/>
      <c r="BO84" s="8"/>
      <c r="BP84" s="8"/>
      <c r="BQ84" s="8"/>
      <c r="BR84" s="8"/>
      <c r="BS84" s="2">
        <f t="shared" si="127"/>
        <v>0</v>
      </c>
      <c r="BT84" s="8">
        <f t="shared" si="128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20"/>
      <c r="CI84" s="91"/>
      <c r="CJ84" s="320"/>
      <c r="CK84" s="294"/>
      <c r="CL84" s="294"/>
      <c r="CM84" s="321"/>
      <c r="CN84" s="322"/>
      <c r="CO84" s="8">
        <f t="shared" si="129"/>
        <v>0</v>
      </c>
      <c r="CP84" s="8">
        <f t="shared" si="130"/>
        <v>0</v>
      </c>
      <c r="CQ84" s="338">
        <v>247.40625</v>
      </c>
      <c r="CR84" s="338"/>
      <c r="CS84" s="338"/>
      <c r="CT84" s="348"/>
      <c r="CU84" s="339">
        <v>18.556701030927837</v>
      </c>
      <c r="CV84" s="196"/>
      <c r="CW84" s="340">
        <v>63.814432989690722</v>
      </c>
      <c r="CX84" s="295"/>
      <c r="CY84" s="295"/>
      <c r="CZ84" s="295"/>
      <c r="DA84" s="7">
        <f t="shared" si="131"/>
        <v>329.77738402061857</v>
      </c>
      <c r="DB84" s="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3">
        <v>42.37</v>
      </c>
      <c r="DL84" s="323">
        <v>14.12</v>
      </c>
      <c r="DM84" s="321">
        <f t="shared" si="135"/>
        <v>42.37</v>
      </c>
      <c r="DN84" s="321">
        <f t="shared" si="136"/>
        <v>14.12</v>
      </c>
      <c r="DO84" s="323">
        <v>41.1</v>
      </c>
      <c r="DP84" s="323">
        <v>13.7</v>
      </c>
      <c r="DQ84" s="324">
        <v>0</v>
      </c>
      <c r="DR84" s="324">
        <v>0</v>
      </c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5">
        <v>32.99</v>
      </c>
      <c r="EH84" s="326">
        <v>8.2475000000000005</v>
      </c>
      <c r="EI84" s="94">
        <v>78.08</v>
      </c>
      <c r="EJ84" s="94">
        <v>19.52</v>
      </c>
      <c r="EK84" s="321">
        <v>27.07</v>
      </c>
      <c r="EL84" s="327">
        <v>6.7675000000000001</v>
      </c>
      <c r="EM84" s="328"/>
      <c r="EN84" s="328"/>
      <c r="EO84" s="328"/>
      <c r="EP84" s="328"/>
      <c r="EQ84" s="8">
        <f t="shared" si="138"/>
        <v>138.13999999999999</v>
      </c>
      <c r="ER84" s="8">
        <f t="shared" si="139"/>
        <v>34.534999999999997</v>
      </c>
      <c r="ES84" s="296"/>
      <c r="ET84" s="296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3">
        <v>31</v>
      </c>
      <c r="FB84" s="329"/>
      <c r="FC84" s="114">
        <v>32</v>
      </c>
      <c r="FD84" s="322"/>
      <c r="FE84" s="8"/>
      <c r="FF84" s="8"/>
      <c r="FG84" s="300"/>
      <c r="FH84" s="301"/>
      <c r="FI84" s="8"/>
      <c r="FJ84" s="8"/>
      <c r="FK84" s="8"/>
      <c r="FL84" s="8"/>
      <c r="FM84" s="322"/>
      <c r="FN84" s="322"/>
      <c r="FO84" s="4"/>
      <c r="FP84" s="8"/>
      <c r="FQ84" s="302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3"/>
      <c r="GJ84" s="303"/>
      <c r="GK84" s="292">
        <v>6</v>
      </c>
      <c r="GL84" s="292">
        <v>0</v>
      </c>
      <c r="GM84" s="304"/>
      <c r="GN84" s="305"/>
      <c r="GO84" s="294">
        <v>4</v>
      </c>
      <c r="GP84" s="306">
        <v>0</v>
      </c>
      <c r="GQ84" s="306"/>
      <c r="GR84" s="306"/>
      <c r="GS84" s="305"/>
      <c r="GT84" s="305"/>
      <c r="GU84" s="305">
        <v>6</v>
      </c>
      <c r="GV84" s="305">
        <v>0</v>
      </c>
      <c r="GW84" s="305">
        <v>2</v>
      </c>
      <c r="GX84" s="305">
        <v>0</v>
      </c>
      <c r="GY84" s="305">
        <v>2.4</v>
      </c>
      <c r="GZ84" s="305">
        <v>0</v>
      </c>
      <c r="HA84" s="8">
        <f t="shared" si="146"/>
        <v>20.399999999999999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8"/>
      <c r="HO84" s="8">
        <f t="shared" si="148"/>
        <v>0</v>
      </c>
      <c r="HP84" s="8">
        <f t="shared" si="149"/>
        <v>0</v>
      </c>
      <c r="HQ84" s="91">
        <v>400</v>
      </c>
      <c r="HR84" s="282"/>
      <c r="HS84" s="91"/>
      <c r="HT84" s="8"/>
      <c r="HU84" s="8">
        <f t="shared" si="150"/>
        <v>400</v>
      </c>
      <c r="HV84" s="8">
        <f t="shared" si="151"/>
        <v>0</v>
      </c>
      <c r="HW84" s="8"/>
      <c r="HX84" s="8"/>
      <c r="HY84" s="196">
        <v>2.2000000000000002</v>
      </c>
      <c r="HZ84" s="330">
        <v>0.55000000000000004</v>
      </c>
      <c r="IA84" s="307"/>
      <c r="IB84" s="299"/>
      <c r="IC84" s="332">
        <v>12</v>
      </c>
      <c r="ID84" s="130">
        <v>3</v>
      </c>
      <c r="IE84" s="308"/>
      <c r="IF84" s="308"/>
      <c r="IG84" s="8">
        <f t="shared" si="193"/>
        <v>14.2</v>
      </c>
      <c r="IH84" s="8">
        <f t="shared" si="152"/>
        <v>3.55</v>
      </c>
      <c r="II84" s="8"/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6"/>
        <v>0</v>
      </c>
      <c r="IV84" s="8">
        <f t="shared" si="117"/>
        <v>0</v>
      </c>
      <c r="IW84" s="8"/>
      <c r="IX84" s="8"/>
      <c r="IY84" s="71"/>
      <c r="IZ84" s="71"/>
      <c r="JA84" s="71">
        <v>0</v>
      </c>
      <c r="JB84" s="71">
        <v>0</v>
      </c>
      <c r="JC84" s="282"/>
      <c r="JD84" s="282"/>
      <c r="JE84" s="8">
        <f t="shared" si="153"/>
        <v>0</v>
      </c>
      <c r="JF84" s="8">
        <f t="shared" si="154"/>
        <v>0</v>
      </c>
      <c r="JG84" s="330">
        <v>6.5372000000000003</v>
      </c>
      <c r="JH84" s="330">
        <v>1</v>
      </c>
      <c r="JI84" s="330">
        <v>6.5373000000000001</v>
      </c>
      <c r="JJ84" s="330">
        <v>1</v>
      </c>
      <c r="JK84" s="330"/>
      <c r="JL84" s="330"/>
      <c r="JM84" s="91">
        <v>51.55</v>
      </c>
      <c r="JN84" s="330">
        <v>11</v>
      </c>
      <c r="JO84" s="91">
        <v>0</v>
      </c>
      <c r="JP84" s="330">
        <v>0</v>
      </c>
      <c r="JQ84" s="71">
        <v>0</v>
      </c>
      <c r="JR84" s="71">
        <v>0</v>
      </c>
      <c r="JS84" s="8"/>
      <c r="JT84" s="8"/>
      <c r="JU84" s="8">
        <f t="shared" si="155"/>
        <v>64.624499999999998</v>
      </c>
      <c r="JV84" s="8">
        <f t="shared" si="156"/>
        <v>13</v>
      </c>
      <c r="JW84" s="8"/>
      <c r="JX84" s="8"/>
      <c r="JY84" s="282"/>
      <c r="JZ84" s="282"/>
      <c r="KA84" s="8">
        <f t="shared" si="157"/>
        <v>0</v>
      </c>
      <c r="KB84" s="8">
        <f t="shared" si="158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59"/>
        <v>0</v>
      </c>
      <c r="KN84" s="4">
        <f t="shared" si="159"/>
        <v>0</v>
      </c>
      <c r="KO84" s="321">
        <v>6.19</v>
      </c>
      <c r="KP84" s="4"/>
      <c r="KQ84" s="4"/>
      <c r="KR84" s="4"/>
      <c r="KS84" s="1">
        <f t="shared" si="160"/>
        <v>6.19</v>
      </c>
      <c r="KT84" s="1">
        <f t="shared" si="161"/>
        <v>0</v>
      </c>
      <c r="KU84" s="4"/>
      <c r="KV84" s="4"/>
      <c r="KW84" s="4">
        <f t="shared" si="162"/>
        <v>0</v>
      </c>
      <c r="KX84" s="4">
        <f t="shared" si="163"/>
        <v>0</v>
      </c>
      <c r="KY84" s="4"/>
      <c r="KZ84" s="4"/>
      <c r="LA84" s="4"/>
      <c r="LB84" s="4"/>
      <c r="LC84" s="4">
        <f t="shared" si="164"/>
        <v>0</v>
      </c>
      <c r="LD84" s="4">
        <f t="shared" si="165"/>
        <v>0</v>
      </c>
      <c r="LE84" s="4"/>
      <c r="LF84" s="4"/>
      <c r="LG84" s="4">
        <f t="shared" si="166"/>
        <v>0</v>
      </c>
      <c r="LH84" s="4">
        <f t="shared" si="167"/>
        <v>0</v>
      </c>
      <c r="LI84" s="71">
        <v>24.2</v>
      </c>
      <c r="LJ84" s="330">
        <v>0</v>
      </c>
      <c r="LK84" s="79">
        <v>24.02</v>
      </c>
      <c r="LL84" s="350">
        <v>0</v>
      </c>
      <c r="LM84" s="79">
        <v>6.5750000000000002</v>
      </c>
      <c r="LN84" s="334">
        <v>0</v>
      </c>
      <c r="LO84" s="75"/>
      <c r="LP84" s="344"/>
      <c r="LQ84" s="317"/>
      <c r="LR84" s="317"/>
      <c r="LS84" s="4">
        <f t="shared" si="168"/>
        <v>54.795000000000002</v>
      </c>
      <c r="LT84" s="4">
        <f t="shared" si="169"/>
        <v>0</v>
      </c>
      <c r="LU84" s="318"/>
      <c r="LV84" s="4"/>
      <c r="LW84" s="4"/>
      <c r="LX84" s="4"/>
      <c r="LY84" s="4">
        <f t="shared" si="170"/>
        <v>0</v>
      </c>
      <c r="LZ84" s="4">
        <f t="shared" si="171"/>
        <v>0</v>
      </c>
      <c r="MA84" s="114"/>
      <c r="MB84" s="4"/>
      <c r="MC84" s="341">
        <v>25.75</v>
      </c>
      <c r="MD84" s="319"/>
      <c r="ME84" s="75">
        <v>25.75</v>
      </c>
      <c r="MF84" s="4"/>
      <c r="MG84" s="9"/>
      <c r="MH84" s="4"/>
      <c r="MI84" s="4">
        <f t="shared" si="172"/>
        <v>51.5</v>
      </c>
      <c r="MJ84" s="4">
        <f t="shared" si="173"/>
        <v>0</v>
      </c>
      <c r="MK84" s="335">
        <v>7.1999999999999995E-2</v>
      </c>
      <c r="ML84" s="92"/>
      <c r="MM84" s="114">
        <v>4.8000000000000001E-2</v>
      </c>
      <c r="MN84" s="336"/>
      <c r="MO84" s="4">
        <f t="shared" si="174"/>
        <v>0.12</v>
      </c>
      <c r="MP84" s="4">
        <f t="shared" si="175"/>
        <v>0</v>
      </c>
      <c r="MQ84" s="4"/>
      <c r="MR84" s="4"/>
      <c r="MS84" s="4">
        <f t="shared" si="176"/>
        <v>0</v>
      </c>
      <c r="MT84" s="4">
        <f t="shared" si="177"/>
        <v>0</v>
      </c>
      <c r="MU84" s="4"/>
      <c r="MV84" s="4"/>
      <c r="MW84" s="4">
        <f t="shared" si="178"/>
        <v>0</v>
      </c>
      <c r="MX84" s="4">
        <f t="shared" si="179"/>
        <v>0</v>
      </c>
      <c r="MY84" s="92">
        <v>0</v>
      </c>
      <c r="MZ84" s="337">
        <v>0</v>
      </c>
      <c r="NA84" s="4">
        <f t="shared" si="180"/>
        <v>0</v>
      </c>
      <c r="NB84" s="4">
        <f t="shared" si="181"/>
        <v>0</v>
      </c>
      <c r="NC84" s="296"/>
      <c r="ND84" s="296"/>
      <c r="NE84" s="296">
        <f t="shared" si="182"/>
        <v>0</v>
      </c>
      <c r="NF84" s="296">
        <f t="shared" si="183"/>
        <v>0</v>
      </c>
      <c r="NG84" s="296"/>
      <c r="NH84" s="296"/>
      <c r="NI84" s="296">
        <f t="shared" si="184"/>
        <v>0</v>
      </c>
      <c r="NJ84" s="296">
        <f t="shared" si="185"/>
        <v>0</v>
      </c>
      <c r="NK84" s="292"/>
      <c r="NL84" s="296"/>
      <c r="NM84" s="296">
        <f t="shared" si="186"/>
        <v>0</v>
      </c>
      <c r="NN84" s="296">
        <f t="shared" si="187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3">
        <v>0</v>
      </c>
      <c r="NV84" s="343"/>
      <c r="NW84" s="343">
        <v>0</v>
      </c>
      <c r="NX84" s="343"/>
      <c r="NY84" s="4">
        <f t="shared" si="188"/>
        <v>0</v>
      </c>
      <c r="NZ84" s="4">
        <f t="shared" si="120"/>
        <v>0</v>
      </c>
      <c r="OA84" s="74">
        <v>0</v>
      </c>
      <c r="OB84" s="74"/>
      <c r="OC84" s="349">
        <v>0</v>
      </c>
      <c r="OD84" s="74"/>
      <c r="OE84" s="349">
        <v>0</v>
      </c>
      <c r="OF84" s="74"/>
      <c r="OG84" s="74">
        <v>0</v>
      </c>
      <c r="OH84" s="74"/>
      <c r="OI84" s="4">
        <f t="shared" si="189"/>
        <v>0</v>
      </c>
      <c r="OJ84" s="4">
        <f t="shared" si="190"/>
        <v>0</v>
      </c>
      <c r="OK84" s="196">
        <v>0</v>
      </c>
      <c r="OL84" s="296"/>
      <c r="OM84" s="342">
        <v>0</v>
      </c>
      <c r="ON84" s="296"/>
      <c r="OO84" s="196"/>
      <c r="OP84" s="296"/>
      <c r="OQ84" s="296">
        <f t="shared" si="191"/>
        <v>0</v>
      </c>
      <c r="OR84" s="296">
        <f t="shared" si="192"/>
        <v>0</v>
      </c>
      <c r="OS84" s="296"/>
      <c r="OT84" s="296"/>
      <c r="OU84" s="296">
        <f t="shared" si="121"/>
        <v>0</v>
      </c>
      <c r="OV84" s="296">
        <f t="shared" si="122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22"/>
      <c r="R85" s="78"/>
      <c r="S85" s="321"/>
      <c r="T85" s="321"/>
      <c r="U85" s="78"/>
      <c r="V85" s="78"/>
      <c r="W85" s="78">
        <f t="shared" si="123"/>
        <v>40.21</v>
      </c>
      <c r="X85" s="78">
        <f t="shared" si="124"/>
        <v>40.21</v>
      </c>
      <c r="Y85" s="78">
        <v>5</v>
      </c>
      <c r="Z85" s="78">
        <v>2.2222222222222223</v>
      </c>
      <c r="AA85" s="75"/>
      <c r="AB85" s="71"/>
      <c r="AC85" s="8">
        <f t="shared" si="125"/>
        <v>5</v>
      </c>
      <c r="AD85" s="8">
        <f t="shared" si="126"/>
        <v>2.2222222222222223</v>
      </c>
      <c r="AE85" s="71"/>
      <c r="AF85" s="71"/>
      <c r="AG85" s="71"/>
      <c r="AH85" s="71"/>
      <c r="AI85" s="122"/>
      <c r="AJ85" s="122"/>
      <c r="AK85" s="351"/>
      <c r="AL85" s="352"/>
      <c r="AM85" s="288"/>
      <c r="AN85" s="288"/>
      <c r="AO85" s="289"/>
      <c r="AP85" s="289"/>
      <c r="AQ85" s="289"/>
      <c r="AR85" s="289"/>
      <c r="AS85" s="289"/>
      <c r="AT85" s="289"/>
      <c r="AU85" s="4">
        <f t="shared" si="109"/>
        <v>0</v>
      </c>
      <c r="AV85" s="4">
        <f t="shared" si="110"/>
        <v>0</v>
      </c>
      <c r="AW85" s="78"/>
      <c r="AX85" s="78"/>
      <c r="AY85" s="310"/>
      <c r="AZ85" s="8"/>
      <c r="BA85" s="8"/>
      <c r="BB85" s="8"/>
      <c r="BC85" s="8">
        <f t="shared" si="111"/>
        <v>0</v>
      </c>
      <c r="BD85" s="8">
        <f t="shared" si="112"/>
        <v>0</v>
      </c>
      <c r="BE85" s="8"/>
      <c r="BF85" s="8"/>
      <c r="BG85" s="290"/>
      <c r="BH85" s="291"/>
      <c r="BI85" s="290"/>
      <c r="BJ85" s="291"/>
      <c r="BK85" s="292"/>
      <c r="BL85" s="8"/>
      <c r="BM85" s="8"/>
      <c r="BN85" s="8"/>
      <c r="BO85" s="8"/>
      <c r="BP85" s="8"/>
      <c r="BQ85" s="8"/>
      <c r="BR85" s="8"/>
      <c r="BS85" s="2">
        <f t="shared" si="127"/>
        <v>0</v>
      </c>
      <c r="BT85" s="8">
        <f t="shared" si="128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20"/>
      <c r="CI85" s="91"/>
      <c r="CJ85" s="320"/>
      <c r="CK85" s="294"/>
      <c r="CL85" s="294"/>
      <c r="CM85" s="321"/>
      <c r="CN85" s="322"/>
      <c r="CO85" s="8">
        <f t="shared" si="129"/>
        <v>0</v>
      </c>
      <c r="CP85" s="8">
        <f t="shared" si="130"/>
        <v>0</v>
      </c>
      <c r="CQ85" s="338">
        <v>247.40625</v>
      </c>
      <c r="CR85" s="338"/>
      <c r="CS85" s="338"/>
      <c r="CT85" s="348"/>
      <c r="CU85" s="339">
        <v>18.556701030927837</v>
      </c>
      <c r="CV85" s="196"/>
      <c r="CW85" s="340">
        <v>63.814432989690722</v>
      </c>
      <c r="CX85" s="295"/>
      <c r="CY85" s="295"/>
      <c r="CZ85" s="295"/>
      <c r="DA85" s="7">
        <f t="shared" si="131"/>
        <v>329.77738402061857</v>
      </c>
      <c r="DB85" s="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3">
        <v>42.37</v>
      </c>
      <c r="DL85" s="323">
        <v>14.12</v>
      </c>
      <c r="DM85" s="321">
        <f t="shared" si="135"/>
        <v>42.37</v>
      </c>
      <c r="DN85" s="321">
        <f t="shared" si="136"/>
        <v>14.12</v>
      </c>
      <c r="DO85" s="323">
        <v>41.1</v>
      </c>
      <c r="DP85" s="323">
        <v>13.7</v>
      </c>
      <c r="DQ85" s="324">
        <v>0</v>
      </c>
      <c r="DR85" s="324">
        <v>0</v>
      </c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5">
        <v>32.99</v>
      </c>
      <c r="EH85" s="326">
        <v>8.2475000000000005</v>
      </c>
      <c r="EI85" s="94">
        <v>78.08</v>
      </c>
      <c r="EJ85" s="94">
        <v>19.52</v>
      </c>
      <c r="EK85" s="321">
        <v>27.07</v>
      </c>
      <c r="EL85" s="327">
        <v>6.7675000000000001</v>
      </c>
      <c r="EM85" s="328"/>
      <c r="EN85" s="328"/>
      <c r="EO85" s="328"/>
      <c r="EP85" s="328"/>
      <c r="EQ85" s="8">
        <f t="shared" si="138"/>
        <v>138.13999999999999</v>
      </c>
      <c r="ER85" s="8">
        <f t="shared" si="139"/>
        <v>34.534999999999997</v>
      </c>
      <c r="ES85" s="296"/>
      <c r="ET85" s="296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3">
        <v>31</v>
      </c>
      <c r="FB85" s="329"/>
      <c r="FC85" s="114">
        <v>32</v>
      </c>
      <c r="FD85" s="322"/>
      <c r="FE85" s="8"/>
      <c r="FF85" s="8"/>
      <c r="FG85" s="300"/>
      <c r="FH85" s="301"/>
      <c r="FI85" s="8"/>
      <c r="FJ85" s="8"/>
      <c r="FK85" s="8"/>
      <c r="FL85" s="8"/>
      <c r="FM85" s="322"/>
      <c r="FN85" s="322"/>
      <c r="FO85" s="4"/>
      <c r="FP85" s="8"/>
      <c r="FQ85" s="302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3"/>
      <c r="GJ85" s="303"/>
      <c r="GK85" s="292">
        <v>6</v>
      </c>
      <c r="GL85" s="292">
        <v>0</v>
      </c>
      <c r="GM85" s="304"/>
      <c r="GN85" s="305"/>
      <c r="GO85" s="294">
        <v>4</v>
      </c>
      <c r="GP85" s="306">
        <v>0</v>
      </c>
      <c r="GQ85" s="306"/>
      <c r="GR85" s="306"/>
      <c r="GS85" s="305"/>
      <c r="GT85" s="305"/>
      <c r="GU85" s="305">
        <v>6</v>
      </c>
      <c r="GV85" s="305">
        <v>0</v>
      </c>
      <c r="GW85" s="305">
        <v>2</v>
      </c>
      <c r="GX85" s="305">
        <v>0</v>
      </c>
      <c r="GY85" s="305">
        <v>2.4</v>
      </c>
      <c r="GZ85" s="305">
        <v>0</v>
      </c>
      <c r="HA85" s="8">
        <f t="shared" si="146"/>
        <v>20.399999999999999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8"/>
      <c r="HO85" s="8">
        <f t="shared" si="148"/>
        <v>0</v>
      </c>
      <c r="HP85" s="8">
        <f t="shared" si="149"/>
        <v>0</v>
      </c>
      <c r="HQ85" s="91">
        <v>400</v>
      </c>
      <c r="HR85" s="282"/>
      <c r="HS85" s="91"/>
      <c r="HT85" s="8"/>
      <c r="HU85" s="8">
        <f t="shared" si="150"/>
        <v>400</v>
      </c>
      <c r="HV85" s="8">
        <f t="shared" si="151"/>
        <v>0</v>
      </c>
      <c r="HW85" s="8"/>
      <c r="HX85" s="8"/>
      <c r="HY85" s="196">
        <v>2.2000000000000002</v>
      </c>
      <c r="HZ85" s="330">
        <v>0.55000000000000004</v>
      </c>
      <c r="IA85" s="307"/>
      <c r="IB85" s="299"/>
      <c r="IC85" s="332">
        <v>12</v>
      </c>
      <c r="ID85" s="130">
        <v>3</v>
      </c>
      <c r="IE85" s="308"/>
      <c r="IF85" s="308"/>
      <c r="IG85" s="8">
        <f t="shared" si="193"/>
        <v>14.2</v>
      </c>
      <c r="IH85" s="8">
        <f t="shared" si="152"/>
        <v>3.55</v>
      </c>
      <c r="II85" s="8"/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6"/>
        <v>0</v>
      </c>
      <c r="IV85" s="8">
        <f t="shared" si="117"/>
        <v>0</v>
      </c>
      <c r="IW85" s="8"/>
      <c r="IX85" s="8"/>
      <c r="IY85" s="71"/>
      <c r="IZ85" s="71"/>
      <c r="JA85" s="71">
        <v>0</v>
      </c>
      <c r="JB85" s="71">
        <v>0</v>
      </c>
      <c r="JC85" s="282"/>
      <c r="JD85" s="282"/>
      <c r="JE85" s="8">
        <f t="shared" si="153"/>
        <v>0</v>
      </c>
      <c r="JF85" s="8">
        <f t="shared" si="154"/>
        <v>0</v>
      </c>
      <c r="JG85" s="330">
        <v>6.5372000000000003</v>
      </c>
      <c r="JH85" s="330">
        <v>1</v>
      </c>
      <c r="JI85" s="330">
        <v>6.5373000000000001</v>
      </c>
      <c r="JJ85" s="330">
        <v>1</v>
      </c>
      <c r="JK85" s="330"/>
      <c r="JL85" s="330"/>
      <c r="JM85" s="91">
        <v>51.55</v>
      </c>
      <c r="JN85" s="330">
        <v>11</v>
      </c>
      <c r="JO85" s="91">
        <v>0</v>
      </c>
      <c r="JP85" s="330">
        <v>0</v>
      </c>
      <c r="JQ85" s="71">
        <v>0</v>
      </c>
      <c r="JR85" s="71">
        <v>0</v>
      </c>
      <c r="JS85" s="8"/>
      <c r="JT85" s="8"/>
      <c r="JU85" s="8">
        <f t="shared" si="155"/>
        <v>64.624499999999998</v>
      </c>
      <c r="JV85" s="8">
        <f t="shared" si="156"/>
        <v>13</v>
      </c>
      <c r="JW85" s="8"/>
      <c r="JX85" s="8"/>
      <c r="JY85" s="282"/>
      <c r="JZ85" s="282"/>
      <c r="KA85" s="8">
        <f t="shared" si="157"/>
        <v>0</v>
      </c>
      <c r="KB85" s="8">
        <f t="shared" si="158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59"/>
        <v>0</v>
      </c>
      <c r="KN85" s="4">
        <f t="shared" si="159"/>
        <v>0</v>
      </c>
      <c r="KO85" s="321">
        <v>6.19</v>
      </c>
      <c r="KP85" s="4"/>
      <c r="KQ85" s="4"/>
      <c r="KR85" s="4"/>
      <c r="KS85" s="1">
        <f t="shared" si="160"/>
        <v>6.19</v>
      </c>
      <c r="KT85" s="1">
        <f t="shared" si="161"/>
        <v>0</v>
      </c>
      <c r="KU85" s="4"/>
      <c r="KV85" s="4"/>
      <c r="KW85" s="4">
        <f t="shared" si="162"/>
        <v>0</v>
      </c>
      <c r="KX85" s="4">
        <f t="shared" si="163"/>
        <v>0</v>
      </c>
      <c r="KY85" s="4"/>
      <c r="KZ85" s="4"/>
      <c r="LA85" s="4"/>
      <c r="LB85" s="4"/>
      <c r="LC85" s="4">
        <f t="shared" si="164"/>
        <v>0</v>
      </c>
      <c r="LD85" s="4">
        <f t="shared" si="165"/>
        <v>0</v>
      </c>
      <c r="LE85" s="4"/>
      <c r="LF85" s="4"/>
      <c r="LG85" s="4">
        <f t="shared" si="166"/>
        <v>0</v>
      </c>
      <c r="LH85" s="4">
        <f t="shared" si="167"/>
        <v>0</v>
      </c>
      <c r="LI85" s="71">
        <v>24.2</v>
      </c>
      <c r="LJ85" s="330">
        <v>0</v>
      </c>
      <c r="LK85" s="79">
        <v>24.02</v>
      </c>
      <c r="LL85" s="350">
        <v>0</v>
      </c>
      <c r="LM85" s="79">
        <v>6.5750000000000002</v>
      </c>
      <c r="LN85" s="334">
        <v>0</v>
      </c>
      <c r="LO85" s="75"/>
      <c r="LP85" s="344"/>
      <c r="LQ85" s="317"/>
      <c r="LR85" s="317"/>
      <c r="LS85" s="4">
        <f t="shared" si="168"/>
        <v>54.795000000000002</v>
      </c>
      <c r="LT85" s="4">
        <f t="shared" si="169"/>
        <v>0</v>
      </c>
      <c r="LU85" s="318"/>
      <c r="LV85" s="4"/>
      <c r="LW85" s="4"/>
      <c r="LX85" s="4"/>
      <c r="LY85" s="4">
        <f t="shared" si="170"/>
        <v>0</v>
      </c>
      <c r="LZ85" s="4">
        <f t="shared" si="171"/>
        <v>0</v>
      </c>
      <c r="MA85" s="114"/>
      <c r="MB85" s="4"/>
      <c r="MC85" s="341">
        <v>25.75</v>
      </c>
      <c r="MD85" s="319"/>
      <c r="ME85" s="75">
        <v>25.75</v>
      </c>
      <c r="MF85" s="4"/>
      <c r="MG85" s="9"/>
      <c r="MH85" s="4"/>
      <c r="MI85" s="4">
        <f t="shared" si="172"/>
        <v>51.5</v>
      </c>
      <c r="MJ85" s="4">
        <f t="shared" si="173"/>
        <v>0</v>
      </c>
      <c r="MK85" s="335">
        <v>1.2E-2</v>
      </c>
      <c r="ML85" s="92"/>
      <c r="MM85" s="114">
        <v>8.0000000000000002E-3</v>
      </c>
      <c r="MN85" s="336"/>
      <c r="MO85" s="4">
        <f t="shared" si="174"/>
        <v>0.02</v>
      </c>
      <c r="MP85" s="4">
        <f t="shared" si="175"/>
        <v>0</v>
      </c>
      <c r="MQ85" s="4"/>
      <c r="MR85" s="4"/>
      <c r="MS85" s="4">
        <f t="shared" si="176"/>
        <v>0</v>
      </c>
      <c r="MT85" s="4">
        <f t="shared" si="177"/>
        <v>0</v>
      </c>
      <c r="MU85" s="4"/>
      <c r="MV85" s="4"/>
      <c r="MW85" s="4">
        <f t="shared" si="178"/>
        <v>0</v>
      </c>
      <c r="MX85" s="4">
        <f t="shared" si="179"/>
        <v>0</v>
      </c>
      <c r="MY85" s="92">
        <v>0</v>
      </c>
      <c r="MZ85" s="337">
        <v>0</v>
      </c>
      <c r="NA85" s="4">
        <f t="shared" si="180"/>
        <v>0</v>
      </c>
      <c r="NB85" s="4">
        <f t="shared" si="181"/>
        <v>0</v>
      </c>
      <c r="NC85" s="296"/>
      <c r="ND85" s="296"/>
      <c r="NE85" s="296">
        <f t="shared" si="182"/>
        <v>0</v>
      </c>
      <c r="NF85" s="296">
        <f t="shared" si="183"/>
        <v>0</v>
      </c>
      <c r="NG85" s="296"/>
      <c r="NH85" s="296"/>
      <c r="NI85" s="296">
        <f t="shared" si="184"/>
        <v>0</v>
      </c>
      <c r="NJ85" s="296">
        <f t="shared" si="185"/>
        <v>0</v>
      </c>
      <c r="NK85" s="292"/>
      <c r="NL85" s="296"/>
      <c r="NM85" s="296">
        <f t="shared" si="186"/>
        <v>0</v>
      </c>
      <c r="NN85" s="296">
        <f t="shared" si="187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3">
        <v>0</v>
      </c>
      <c r="NV85" s="343"/>
      <c r="NW85" s="343">
        <v>0</v>
      </c>
      <c r="NX85" s="343"/>
      <c r="NY85" s="4">
        <f t="shared" si="188"/>
        <v>0</v>
      </c>
      <c r="NZ85" s="4">
        <f t="shared" si="120"/>
        <v>0</v>
      </c>
      <c r="OA85" s="74">
        <v>0</v>
      </c>
      <c r="OB85" s="74"/>
      <c r="OC85" s="349">
        <v>0</v>
      </c>
      <c r="OD85" s="74"/>
      <c r="OE85" s="349">
        <v>0</v>
      </c>
      <c r="OF85" s="74"/>
      <c r="OG85" s="74">
        <v>0</v>
      </c>
      <c r="OH85" s="74"/>
      <c r="OI85" s="4">
        <f t="shared" si="189"/>
        <v>0</v>
      </c>
      <c r="OJ85" s="4">
        <f t="shared" si="190"/>
        <v>0</v>
      </c>
      <c r="OK85" s="196">
        <v>0</v>
      </c>
      <c r="OL85" s="296"/>
      <c r="OM85" s="342">
        <v>0</v>
      </c>
      <c r="ON85" s="296"/>
      <c r="OO85" s="196"/>
      <c r="OP85" s="296"/>
      <c r="OQ85" s="296">
        <f t="shared" si="191"/>
        <v>0</v>
      </c>
      <c r="OR85" s="296">
        <f t="shared" si="192"/>
        <v>0</v>
      </c>
      <c r="OS85" s="296"/>
      <c r="OT85" s="296"/>
      <c r="OU85" s="296">
        <f t="shared" si="121"/>
        <v>0</v>
      </c>
      <c r="OV85" s="296">
        <f t="shared" si="122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22"/>
      <c r="R86" s="78"/>
      <c r="S86" s="321"/>
      <c r="T86" s="321"/>
      <c r="U86" s="78"/>
      <c r="V86" s="78"/>
      <c r="W86" s="78">
        <f t="shared" si="123"/>
        <v>40.21</v>
      </c>
      <c r="X86" s="78">
        <f t="shared" si="124"/>
        <v>40.21</v>
      </c>
      <c r="Y86" s="78">
        <v>5</v>
      </c>
      <c r="Z86" s="78">
        <v>2.2222222222222223</v>
      </c>
      <c r="AA86" s="75"/>
      <c r="AB86" s="71"/>
      <c r="AC86" s="8">
        <f t="shared" si="125"/>
        <v>5</v>
      </c>
      <c r="AD86" s="8">
        <f t="shared" si="126"/>
        <v>2.2222222222222223</v>
      </c>
      <c r="AE86" s="71"/>
      <c r="AF86" s="71"/>
      <c r="AG86" s="71"/>
      <c r="AH86" s="71"/>
      <c r="AI86" s="122"/>
      <c r="AJ86" s="122"/>
      <c r="AK86" s="351"/>
      <c r="AL86" s="352"/>
      <c r="AM86" s="288"/>
      <c r="AN86" s="288"/>
      <c r="AO86" s="289"/>
      <c r="AP86" s="289"/>
      <c r="AQ86" s="289"/>
      <c r="AR86" s="289"/>
      <c r="AS86" s="289"/>
      <c r="AT86" s="289"/>
      <c r="AU86" s="4">
        <f t="shared" si="109"/>
        <v>0</v>
      </c>
      <c r="AV86" s="4">
        <f t="shared" si="110"/>
        <v>0</v>
      </c>
      <c r="AW86" s="78"/>
      <c r="AX86" s="78"/>
      <c r="AY86" s="310"/>
      <c r="AZ86" s="8"/>
      <c r="BA86" s="8"/>
      <c r="BB86" s="8"/>
      <c r="BC86" s="8">
        <f t="shared" si="111"/>
        <v>0</v>
      </c>
      <c r="BD86" s="8">
        <f t="shared" si="112"/>
        <v>0</v>
      </c>
      <c r="BE86" s="8"/>
      <c r="BF86" s="8"/>
      <c r="BG86" s="290"/>
      <c r="BH86" s="291"/>
      <c r="BI86" s="290"/>
      <c r="BJ86" s="291"/>
      <c r="BK86" s="292"/>
      <c r="BL86" s="8"/>
      <c r="BM86" s="8"/>
      <c r="BN86" s="8"/>
      <c r="BO86" s="8"/>
      <c r="BP86" s="8"/>
      <c r="BQ86" s="8"/>
      <c r="BR86" s="8"/>
      <c r="BS86" s="2">
        <f t="shared" si="127"/>
        <v>0</v>
      </c>
      <c r="BT86" s="8">
        <f t="shared" si="128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20"/>
      <c r="CI86" s="91"/>
      <c r="CJ86" s="320"/>
      <c r="CK86" s="294"/>
      <c r="CL86" s="294"/>
      <c r="CM86" s="321"/>
      <c r="CN86" s="322"/>
      <c r="CO86" s="8">
        <f t="shared" si="129"/>
        <v>0</v>
      </c>
      <c r="CP86" s="8">
        <f t="shared" si="130"/>
        <v>0</v>
      </c>
      <c r="CQ86" s="338">
        <v>247.40625</v>
      </c>
      <c r="CR86" s="338"/>
      <c r="CS86" s="338"/>
      <c r="CT86" s="348"/>
      <c r="CU86" s="339">
        <v>18.556701030927837</v>
      </c>
      <c r="CV86" s="196"/>
      <c r="CW86" s="340">
        <v>63.814432989690722</v>
      </c>
      <c r="CX86" s="295"/>
      <c r="CY86" s="295"/>
      <c r="CZ86" s="295"/>
      <c r="DA86" s="7">
        <f t="shared" si="131"/>
        <v>329.77738402061857</v>
      </c>
      <c r="DB86" s="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3">
        <v>42.37</v>
      </c>
      <c r="DL86" s="323">
        <v>14.12</v>
      </c>
      <c r="DM86" s="321">
        <f t="shared" si="135"/>
        <v>42.37</v>
      </c>
      <c r="DN86" s="321">
        <f t="shared" si="136"/>
        <v>14.12</v>
      </c>
      <c r="DO86" s="323">
        <v>41.1</v>
      </c>
      <c r="DP86" s="323">
        <v>13.7</v>
      </c>
      <c r="DQ86" s="324">
        <v>0</v>
      </c>
      <c r="DR86" s="324">
        <v>0</v>
      </c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5">
        <v>32.99</v>
      </c>
      <c r="EH86" s="326">
        <v>8.2475000000000005</v>
      </c>
      <c r="EI86" s="94">
        <v>78.08</v>
      </c>
      <c r="EJ86" s="94">
        <v>19.52</v>
      </c>
      <c r="EK86" s="321">
        <v>27.07</v>
      </c>
      <c r="EL86" s="327">
        <v>6.7675000000000001</v>
      </c>
      <c r="EM86" s="328"/>
      <c r="EN86" s="328"/>
      <c r="EO86" s="328"/>
      <c r="EP86" s="328"/>
      <c r="EQ86" s="8">
        <f t="shared" si="138"/>
        <v>138.13999999999999</v>
      </c>
      <c r="ER86" s="8">
        <f t="shared" si="139"/>
        <v>34.534999999999997</v>
      </c>
      <c r="ES86" s="296"/>
      <c r="ET86" s="296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3">
        <v>31</v>
      </c>
      <c r="FB86" s="329"/>
      <c r="FC86" s="114">
        <v>32</v>
      </c>
      <c r="FD86" s="322"/>
      <c r="FE86" s="8"/>
      <c r="FF86" s="8"/>
      <c r="FG86" s="300"/>
      <c r="FH86" s="301"/>
      <c r="FI86" s="8"/>
      <c r="FJ86" s="8"/>
      <c r="FK86" s="8"/>
      <c r="FL86" s="8"/>
      <c r="FM86" s="322"/>
      <c r="FN86" s="322"/>
      <c r="FO86" s="4"/>
      <c r="FP86" s="8"/>
      <c r="FQ86" s="302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3"/>
      <c r="GJ86" s="303"/>
      <c r="GK86" s="292">
        <v>6</v>
      </c>
      <c r="GL86" s="292">
        <v>0</v>
      </c>
      <c r="GM86" s="304"/>
      <c r="GN86" s="305"/>
      <c r="GO86" s="294">
        <v>4</v>
      </c>
      <c r="GP86" s="306">
        <v>0</v>
      </c>
      <c r="GQ86" s="306"/>
      <c r="GR86" s="306"/>
      <c r="GS86" s="305"/>
      <c r="GT86" s="305"/>
      <c r="GU86" s="305">
        <v>6</v>
      </c>
      <c r="GV86" s="305">
        <v>0</v>
      </c>
      <c r="GW86" s="305">
        <v>2</v>
      </c>
      <c r="GX86" s="305">
        <v>0</v>
      </c>
      <c r="GY86" s="305">
        <v>2.4</v>
      </c>
      <c r="GZ86" s="305">
        <v>0</v>
      </c>
      <c r="HA86" s="8">
        <f t="shared" si="146"/>
        <v>20.399999999999999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8"/>
      <c r="HO86" s="8">
        <f t="shared" si="148"/>
        <v>0</v>
      </c>
      <c r="HP86" s="8">
        <f t="shared" si="149"/>
        <v>0</v>
      </c>
      <c r="HQ86" s="91">
        <v>400</v>
      </c>
      <c r="HR86" s="282"/>
      <c r="HS86" s="91"/>
      <c r="HT86" s="8"/>
      <c r="HU86" s="8">
        <f t="shared" si="150"/>
        <v>400</v>
      </c>
      <c r="HV86" s="8">
        <f t="shared" si="151"/>
        <v>0</v>
      </c>
      <c r="HW86" s="8"/>
      <c r="HX86" s="8"/>
      <c r="HY86" s="196">
        <v>2.2000000000000002</v>
      </c>
      <c r="HZ86" s="330">
        <v>0.55000000000000004</v>
      </c>
      <c r="IA86" s="307"/>
      <c r="IB86" s="299"/>
      <c r="IC86" s="332">
        <v>12</v>
      </c>
      <c r="ID86" s="130">
        <v>3</v>
      </c>
      <c r="IE86" s="308"/>
      <c r="IF86" s="308"/>
      <c r="IG86" s="8">
        <f t="shared" si="193"/>
        <v>14.2</v>
      </c>
      <c r="IH86" s="8">
        <f t="shared" si="152"/>
        <v>3.55</v>
      </c>
      <c r="II86" s="8"/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6"/>
        <v>0</v>
      </c>
      <c r="IV86" s="8">
        <f t="shared" si="117"/>
        <v>0</v>
      </c>
      <c r="IW86" s="8"/>
      <c r="IX86" s="8"/>
      <c r="IY86" s="71"/>
      <c r="IZ86" s="71"/>
      <c r="JA86" s="71">
        <v>0</v>
      </c>
      <c r="JB86" s="71">
        <v>0</v>
      </c>
      <c r="JC86" s="282"/>
      <c r="JD86" s="282"/>
      <c r="JE86" s="8">
        <f t="shared" si="153"/>
        <v>0</v>
      </c>
      <c r="JF86" s="8">
        <f t="shared" si="154"/>
        <v>0</v>
      </c>
      <c r="JG86" s="330">
        <v>6.5372000000000003</v>
      </c>
      <c r="JH86" s="330">
        <v>1</v>
      </c>
      <c r="JI86" s="330">
        <v>6.5373000000000001</v>
      </c>
      <c r="JJ86" s="330">
        <v>1</v>
      </c>
      <c r="JK86" s="330"/>
      <c r="JL86" s="330"/>
      <c r="JM86" s="91">
        <v>51.55</v>
      </c>
      <c r="JN86" s="330">
        <v>11</v>
      </c>
      <c r="JO86" s="91">
        <v>0</v>
      </c>
      <c r="JP86" s="330">
        <v>0</v>
      </c>
      <c r="JQ86" s="71">
        <v>0</v>
      </c>
      <c r="JR86" s="71">
        <v>0</v>
      </c>
      <c r="JS86" s="8"/>
      <c r="JT86" s="8"/>
      <c r="JU86" s="8">
        <f t="shared" si="155"/>
        <v>64.624499999999998</v>
      </c>
      <c r="JV86" s="8">
        <f t="shared" si="156"/>
        <v>13</v>
      </c>
      <c r="JW86" s="8"/>
      <c r="JX86" s="8"/>
      <c r="JY86" s="282"/>
      <c r="JZ86" s="282"/>
      <c r="KA86" s="8">
        <f t="shared" si="157"/>
        <v>0</v>
      </c>
      <c r="KB86" s="8">
        <f t="shared" si="158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59"/>
        <v>0</v>
      </c>
      <c r="KN86" s="4">
        <f t="shared" si="159"/>
        <v>0</v>
      </c>
      <c r="KO86" s="321">
        <v>6.19</v>
      </c>
      <c r="KP86" s="4"/>
      <c r="KQ86" s="4"/>
      <c r="KR86" s="4"/>
      <c r="KS86" s="1">
        <f t="shared" si="160"/>
        <v>6.19</v>
      </c>
      <c r="KT86" s="1">
        <f t="shared" si="161"/>
        <v>0</v>
      </c>
      <c r="KU86" s="4"/>
      <c r="KV86" s="4"/>
      <c r="KW86" s="4">
        <f t="shared" si="162"/>
        <v>0</v>
      </c>
      <c r="KX86" s="4">
        <f t="shared" si="163"/>
        <v>0</v>
      </c>
      <c r="KY86" s="4"/>
      <c r="KZ86" s="4"/>
      <c r="LA86" s="4"/>
      <c r="LB86" s="4"/>
      <c r="LC86" s="4">
        <f t="shared" si="164"/>
        <v>0</v>
      </c>
      <c r="LD86" s="4">
        <f t="shared" si="165"/>
        <v>0</v>
      </c>
      <c r="LE86" s="4"/>
      <c r="LF86" s="4"/>
      <c r="LG86" s="4">
        <f t="shared" si="166"/>
        <v>0</v>
      </c>
      <c r="LH86" s="4">
        <f t="shared" si="167"/>
        <v>0</v>
      </c>
      <c r="LI86" s="71">
        <v>24.2</v>
      </c>
      <c r="LJ86" s="330">
        <v>0</v>
      </c>
      <c r="LK86" s="79">
        <v>24.02</v>
      </c>
      <c r="LL86" s="350">
        <v>0</v>
      </c>
      <c r="LM86" s="79">
        <v>6.5750000000000002</v>
      </c>
      <c r="LN86" s="334">
        <v>0</v>
      </c>
      <c r="LO86" s="75"/>
      <c r="LP86" s="344"/>
      <c r="LQ86" s="317"/>
      <c r="LR86" s="317"/>
      <c r="LS86" s="4">
        <f t="shared" si="168"/>
        <v>54.795000000000002</v>
      </c>
      <c r="LT86" s="4">
        <f t="shared" si="169"/>
        <v>0</v>
      </c>
      <c r="LU86" s="318"/>
      <c r="LV86" s="4"/>
      <c r="LW86" s="4"/>
      <c r="LX86" s="4"/>
      <c r="LY86" s="4">
        <f t="shared" si="170"/>
        <v>0</v>
      </c>
      <c r="LZ86" s="4">
        <f t="shared" si="171"/>
        <v>0</v>
      </c>
      <c r="MA86" s="114"/>
      <c r="MB86" s="4"/>
      <c r="MC86" s="341">
        <v>25.75</v>
      </c>
      <c r="MD86" s="319"/>
      <c r="ME86" s="75">
        <v>25.75</v>
      </c>
      <c r="MF86" s="4"/>
      <c r="MG86" s="9"/>
      <c r="MH86" s="4"/>
      <c r="MI86" s="4">
        <f t="shared" si="172"/>
        <v>51.5</v>
      </c>
      <c r="MJ86" s="4">
        <f t="shared" si="173"/>
        <v>0</v>
      </c>
      <c r="MK86" s="335">
        <v>0</v>
      </c>
      <c r="ML86" s="92"/>
      <c r="MM86" s="114">
        <v>0</v>
      </c>
      <c r="MN86" s="336"/>
      <c r="MO86" s="4">
        <f t="shared" si="174"/>
        <v>0</v>
      </c>
      <c r="MP86" s="4">
        <f t="shared" si="175"/>
        <v>0</v>
      </c>
      <c r="MQ86" s="4"/>
      <c r="MR86" s="4"/>
      <c r="MS86" s="4">
        <f t="shared" si="176"/>
        <v>0</v>
      </c>
      <c r="MT86" s="4">
        <f t="shared" si="177"/>
        <v>0</v>
      </c>
      <c r="MU86" s="4"/>
      <c r="MV86" s="4"/>
      <c r="MW86" s="4">
        <f t="shared" si="178"/>
        <v>0</v>
      </c>
      <c r="MX86" s="4">
        <f t="shared" si="179"/>
        <v>0</v>
      </c>
      <c r="MY86" s="92">
        <v>0</v>
      </c>
      <c r="MZ86" s="337">
        <v>0</v>
      </c>
      <c r="NA86" s="4">
        <f t="shared" si="180"/>
        <v>0</v>
      </c>
      <c r="NB86" s="4">
        <f t="shared" si="181"/>
        <v>0</v>
      </c>
      <c r="NC86" s="296"/>
      <c r="ND86" s="296"/>
      <c r="NE86" s="296">
        <f t="shared" si="182"/>
        <v>0</v>
      </c>
      <c r="NF86" s="296">
        <f t="shared" si="183"/>
        <v>0</v>
      </c>
      <c r="NG86" s="296"/>
      <c r="NH86" s="296"/>
      <c r="NI86" s="296">
        <f t="shared" si="184"/>
        <v>0</v>
      </c>
      <c r="NJ86" s="296">
        <f t="shared" si="185"/>
        <v>0</v>
      </c>
      <c r="NK86" s="292"/>
      <c r="NL86" s="296"/>
      <c r="NM86" s="296">
        <f t="shared" si="186"/>
        <v>0</v>
      </c>
      <c r="NN86" s="296">
        <f t="shared" si="187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3">
        <v>0</v>
      </c>
      <c r="NV86" s="343"/>
      <c r="NW86" s="343">
        <v>0</v>
      </c>
      <c r="NX86" s="343"/>
      <c r="NY86" s="4">
        <f t="shared" si="188"/>
        <v>0</v>
      </c>
      <c r="NZ86" s="4">
        <f t="shared" si="120"/>
        <v>0</v>
      </c>
      <c r="OA86" s="74">
        <v>0</v>
      </c>
      <c r="OB86" s="74"/>
      <c r="OC86" s="349">
        <v>0</v>
      </c>
      <c r="OD86" s="74"/>
      <c r="OE86" s="349">
        <v>0</v>
      </c>
      <c r="OF86" s="74"/>
      <c r="OG86" s="74">
        <v>0</v>
      </c>
      <c r="OH86" s="74"/>
      <c r="OI86" s="4">
        <f t="shared" si="189"/>
        <v>0</v>
      </c>
      <c r="OJ86" s="4">
        <f t="shared" si="190"/>
        <v>0</v>
      </c>
      <c r="OK86" s="196">
        <v>0</v>
      </c>
      <c r="OL86" s="296"/>
      <c r="OM86" s="342">
        <v>0</v>
      </c>
      <c r="ON86" s="296"/>
      <c r="OO86" s="196"/>
      <c r="OP86" s="296"/>
      <c r="OQ86" s="296">
        <f t="shared" si="191"/>
        <v>0</v>
      </c>
      <c r="OR86" s="296">
        <f t="shared" si="192"/>
        <v>0</v>
      </c>
      <c r="OS86" s="296"/>
      <c r="OT86" s="296"/>
      <c r="OU86" s="296">
        <f t="shared" si="121"/>
        <v>0</v>
      </c>
      <c r="OV86" s="296">
        <f t="shared" si="122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22"/>
      <c r="R87" s="78"/>
      <c r="S87" s="321"/>
      <c r="T87" s="321"/>
      <c r="U87" s="78"/>
      <c r="V87" s="78"/>
      <c r="W87" s="78">
        <f t="shared" si="123"/>
        <v>40.21</v>
      </c>
      <c r="X87" s="78">
        <f t="shared" si="124"/>
        <v>40.21</v>
      </c>
      <c r="Y87" s="78">
        <v>5</v>
      </c>
      <c r="Z87" s="78">
        <v>2.2222222222222223</v>
      </c>
      <c r="AA87" s="75"/>
      <c r="AB87" s="71"/>
      <c r="AC87" s="8">
        <f t="shared" si="125"/>
        <v>5</v>
      </c>
      <c r="AD87" s="8">
        <f t="shared" si="126"/>
        <v>2.2222222222222223</v>
      </c>
      <c r="AE87" s="71"/>
      <c r="AF87" s="71"/>
      <c r="AG87" s="71"/>
      <c r="AH87" s="71"/>
      <c r="AI87" s="122"/>
      <c r="AJ87" s="122"/>
      <c r="AK87" s="351"/>
      <c r="AL87" s="352"/>
      <c r="AM87" s="288"/>
      <c r="AN87" s="288"/>
      <c r="AO87" s="289"/>
      <c r="AP87" s="289"/>
      <c r="AQ87" s="289"/>
      <c r="AR87" s="289"/>
      <c r="AS87" s="289"/>
      <c r="AT87" s="289"/>
      <c r="AU87" s="4">
        <f t="shared" si="109"/>
        <v>0</v>
      </c>
      <c r="AV87" s="4">
        <f t="shared" si="110"/>
        <v>0</v>
      </c>
      <c r="AW87" s="78"/>
      <c r="AX87" s="78"/>
      <c r="AY87" s="310"/>
      <c r="AZ87" s="8"/>
      <c r="BA87" s="8"/>
      <c r="BB87" s="8"/>
      <c r="BC87" s="8">
        <f t="shared" si="111"/>
        <v>0</v>
      </c>
      <c r="BD87" s="8">
        <f t="shared" si="112"/>
        <v>0</v>
      </c>
      <c r="BE87" s="8"/>
      <c r="BF87" s="8"/>
      <c r="BG87" s="290"/>
      <c r="BH87" s="291"/>
      <c r="BI87" s="290"/>
      <c r="BJ87" s="291"/>
      <c r="BK87" s="292"/>
      <c r="BL87" s="8"/>
      <c r="BM87" s="8"/>
      <c r="BN87" s="8"/>
      <c r="BO87" s="8"/>
      <c r="BP87" s="8"/>
      <c r="BQ87" s="8"/>
      <c r="BR87" s="8"/>
      <c r="BS87" s="2">
        <f t="shared" si="127"/>
        <v>0</v>
      </c>
      <c r="BT87" s="8">
        <f t="shared" si="128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3"/>
        <v>0</v>
      </c>
      <c r="CD87" s="4">
        <f t="shared" si="113"/>
        <v>0</v>
      </c>
      <c r="CE87" s="4"/>
      <c r="CF87" s="4"/>
      <c r="CG87" s="114"/>
      <c r="CH87" s="320"/>
      <c r="CI87" s="91"/>
      <c r="CJ87" s="320"/>
      <c r="CK87" s="294"/>
      <c r="CL87" s="294"/>
      <c r="CM87" s="321"/>
      <c r="CN87" s="322"/>
      <c r="CO87" s="8">
        <f t="shared" si="129"/>
        <v>0</v>
      </c>
      <c r="CP87" s="8">
        <f t="shared" si="130"/>
        <v>0</v>
      </c>
      <c r="CQ87" s="338">
        <v>247.40625</v>
      </c>
      <c r="CR87" s="338"/>
      <c r="CS87" s="338"/>
      <c r="CT87" s="348"/>
      <c r="CU87" s="339">
        <v>18.556701030927837</v>
      </c>
      <c r="CV87" s="196"/>
      <c r="CW87" s="340">
        <v>63.814432989690722</v>
      </c>
      <c r="CX87" s="295"/>
      <c r="CY87" s="295"/>
      <c r="CZ87" s="295"/>
      <c r="DA87" s="7">
        <f t="shared" si="131"/>
        <v>329.77738402061857</v>
      </c>
      <c r="DB87" s="4">
        <f t="shared" si="132"/>
        <v>0</v>
      </c>
      <c r="DC87" s="8"/>
      <c r="DD87" s="8"/>
      <c r="DE87" s="4"/>
      <c r="DF87" s="8"/>
      <c r="DG87" s="8"/>
      <c r="DH87" s="8"/>
      <c r="DI87" s="8">
        <f t="shared" si="133"/>
        <v>0</v>
      </c>
      <c r="DJ87" s="8">
        <f t="shared" si="134"/>
        <v>0</v>
      </c>
      <c r="DK87" s="323">
        <v>42.37</v>
      </c>
      <c r="DL87" s="323">
        <v>14.12</v>
      </c>
      <c r="DM87" s="321">
        <f t="shared" si="135"/>
        <v>42.37</v>
      </c>
      <c r="DN87" s="321">
        <f t="shared" si="136"/>
        <v>14.12</v>
      </c>
      <c r="DO87" s="323">
        <v>41.1</v>
      </c>
      <c r="DP87" s="323">
        <v>13.7</v>
      </c>
      <c r="DQ87" s="324">
        <v>0</v>
      </c>
      <c r="DR87" s="324">
        <v>0</v>
      </c>
      <c r="DS87" s="8"/>
      <c r="DT87" s="8"/>
      <c r="DU87" s="297"/>
      <c r="DV87" s="298"/>
      <c r="DW87" s="298"/>
      <c r="DX87" s="298"/>
      <c r="DY87" s="8"/>
      <c r="DZ87" s="8"/>
      <c r="EA87" s="4"/>
      <c r="EB87" s="8"/>
      <c r="EC87" s="8">
        <f t="shared" si="137"/>
        <v>0</v>
      </c>
      <c r="ED87" s="8">
        <f t="shared" si="137"/>
        <v>0</v>
      </c>
      <c r="EE87" s="4"/>
      <c r="EF87" s="4"/>
      <c r="EG87" s="325">
        <v>32.99</v>
      </c>
      <c r="EH87" s="326">
        <v>8.2475000000000005</v>
      </c>
      <c r="EI87" s="94">
        <v>78.08</v>
      </c>
      <c r="EJ87" s="94">
        <v>19.52</v>
      </c>
      <c r="EK87" s="321">
        <v>27.07</v>
      </c>
      <c r="EL87" s="327">
        <v>6.7675000000000001</v>
      </c>
      <c r="EM87" s="328"/>
      <c r="EN87" s="328"/>
      <c r="EO87" s="328"/>
      <c r="EP87" s="328"/>
      <c r="EQ87" s="8">
        <f t="shared" si="138"/>
        <v>138.13999999999999</v>
      </c>
      <c r="ER87" s="8">
        <f t="shared" si="139"/>
        <v>34.534999999999997</v>
      </c>
      <c r="ES87" s="296"/>
      <c r="ET87" s="296"/>
      <c r="EU87" s="6"/>
      <c r="EV87" s="6"/>
      <c r="EW87" s="4">
        <f t="shared" si="140"/>
        <v>0</v>
      </c>
      <c r="EX87" s="4">
        <f t="shared" si="141"/>
        <v>0</v>
      </c>
      <c r="EY87" s="8"/>
      <c r="EZ87" s="8"/>
      <c r="FA87" s="353">
        <v>31</v>
      </c>
      <c r="FB87" s="329"/>
      <c r="FC87" s="114">
        <v>32</v>
      </c>
      <c r="FD87" s="322"/>
      <c r="FE87" s="8"/>
      <c r="FF87" s="8"/>
      <c r="FG87" s="300"/>
      <c r="FH87" s="301"/>
      <c r="FI87" s="8"/>
      <c r="FJ87" s="8"/>
      <c r="FK87" s="8"/>
      <c r="FL87" s="8"/>
      <c r="FM87" s="322"/>
      <c r="FN87" s="322"/>
      <c r="FO87" s="4"/>
      <c r="FP87" s="8"/>
      <c r="FQ87" s="302">
        <f t="shared" si="142"/>
        <v>0</v>
      </c>
      <c r="FR87" s="8">
        <f t="shared" si="143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4"/>
        <v>0</v>
      </c>
      <c r="GH87" s="8">
        <f t="shared" si="145"/>
        <v>0</v>
      </c>
      <c r="GI87" s="303"/>
      <c r="GJ87" s="303"/>
      <c r="GK87" s="292">
        <v>6</v>
      </c>
      <c r="GL87" s="292">
        <v>0</v>
      </c>
      <c r="GM87" s="304"/>
      <c r="GN87" s="305"/>
      <c r="GO87" s="294">
        <v>4</v>
      </c>
      <c r="GP87" s="306">
        <v>0</v>
      </c>
      <c r="GQ87" s="306"/>
      <c r="GR87" s="306"/>
      <c r="GS87" s="305"/>
      <c r="GT87" s="305"/>
      <c r="GU87" s="305">
        <v>6</v>
      </c>
      <c r="GV87" s="305">
        <v>0</v>
      </c>
      <c r="GW87" s="305">
        <v>2</v>
      </c>
      <c r="GX87" s="305">
        <v>0</v>
      </c>
      <c r="GY87" s="305">
        <v>2.4</v>
      </c>
      <c r="GZ87" s="305">
        <v>0</v>
      </c>
      <c r="HA87" s="8">
        <f t="shared" si="146"/>
        <v>20.399999999999999</v>
      </c>
      <c r="HB87" s="8">
        <f t="shared" si="147"/>
        <v>0</v>
      </c>
      <c r="HC87" s="4"/>
      <c r="HD87" s="4"/>
      <c r="HE87" s="4"/>
      <c r="HF87" s="4"/>
      <c r="HG87" s="4"/>
      <c r="HH87" s="4"/>
      <c r="HI87" s="4">
        <f t="shared" si="114"/>
        <v>0</v>
      </c>
      <c r="HJ87" s="4">
        <f t="shared" si="115"/>
        <v>0</v>
      </c>
      <c r="HK87" s="8"/>
      <c r="HL87" s="8"/>
      <c r="HM87" s="8"/>
      <c r="HN87" s="298"/>
      <c r="HO87" s="8">
        <f t="shared" si="148"/>
        <v>0</v>
      </c>
      <c r="HP87" s="8">
        <f t="shared" si="149"/>
        <v>0</v>
      </c>
      <c r="HQ87" s="91">
        <v>400</v>
      </c>
      <c r="HR87" s="282"/>
      <c r="HS87" s="91"/>
      <c r="HT87" s="8"/>
      <c r="HU87" s="8">
        <f t="shared" si="150"/>
        <v>400</v>
      </c>
      <c r="HV87" s="8">
        <f t="shared" si="151"/>
        <v>0</v>
      </c>
      <c r="HW87" s="8"/>
      <c r="HX87" s="8"/>
      <c r="HY87" s="196">
        <v>2.2000000000000002</v>
      </c>
      <c r="HZ87" s="330">
        <v>0.55000000000000004</v>
      </c>
      <c r="IA87" s="307"/>
      <c r="IB87" s="299"/>
      <c r="IC87" s="332">
        <v>12</v>
      </c>
      <c r="ID87" s="130">
        <v>3</v>
      </c>
      <c r="IE87" s="308"/>
      <c r="IF87" s="308"/>
      <c r="IG87" s="8">
        <f t="shared" si="193"/>
        <v>14.2</v>
      </c>
      <c r="IH87" s="8">
        <f t="shared" si="152"/>
        <v>3.55</v>
      </c>
      <c r="II87" s="8"/>
      <c r="IJ87" s="8"/>
      <c r="IK87" s="8"/>
      <c r="IL87" s="8"/>
      <c r="IM87" s="4"/>
      <c r="IN87" s="298"/>
      <c r="IO87" s="8"/>
      <c r="IP87" s="8"/>
      <c r="IQ87" s="8"/>
      <c r="IR87" s="8"/>
      <c r="IS87" s="8"/>
      <c r="IT87" s="8"/>
      <c r="IU87" s="8">
        <f t="shared" si="116"/>
        <v>0</v>
      </c>
      <c r="IV87" s="8">
        <f t="shared" si="117"/>
        <v>0</v>
      </c>
      <c r="IW87" s="8"/>
      <c r="IX87" s="8"/>
      <c r="IY87" s="71"/>
      <c r="IZ87" s="71"/>
      <c r="JA87" s="71">
        <v>10.31</v>
      </c>
      <c r="JB87" s="71">
        <v>0</v>
      </c>
      <c r="JC87" s="282"/>
      <c r="JD87" s="282"/>
      <c r="JE87" s="8">
        <f t="shared" si="153"/>
        <v>10.31</v>
      </c>
      <c r="JF87" s="8">
        <f t="shared" si="154"/>
        <v>0</v>
      </c>
      <c r="JG87" s="330">
        <v>6.5372000000000003</v>
      </c>
      <c r="JH87" s="330">
        <v>1</v>
      </c>
      <c r="JI87" s="330">
        <v>6.5373000000000001</v>
      </c>
      <c r="JJ87" s="330">
        <v>1</v>
      </c>
      <c r="JK87" s="330"/>
      <c r="JL87" s="330"/>
      <c r="JM87" s="91">
        <v>51.55</v>
      </c>
      <c r="JN87" s="330">
        <v>11</v>
      </c>
      <c r="JO87" s="91">
        <v>44.33</v>
      </c>
      <c r="JP87" s="330">
        <v>9</v>
      </c>
      <c r="JQ87" s="71">
        <v>0</v>
      </c>
      <c r="JR87" s="71">
        <v>0</v>
      </c>
      <c r="JS87" s="8"/>
      <c r="JT87" s="8"/>
      <c r="JU87" s="8">
        <f t="shared" si="155"/>
        <v>108.9545</v>
      </c>
      <c r="JV87" s="8">
        <f t="shared" si="156"/>
        <v>22</v>
      </c>
      <c r="JW87" s="8"/>
      <c r="JX87" s="8"/>
      <c r="JY87" s="282"/>
      <c r="JZ87" s="282"/>
      <c r="KA87" s="8">
        <f t="shared" si="157"/>
        <v>0</v>
      </c>
      <c r="KB87" s="8">
        <f t="shared" si="158"/>
        <v>0</v>
      </c>
      <c r="KC87" s="4"/>
      <c r="KD87" s="4"/>
      <c r="KE87" s="4"/>
      <c r="KF87" s="4"/>
      <c r="KG87" s="4">
        <f t="shared" si="118"/>
        <v>0</v>
      </c>
      <c r="KH87" s="4">
        <f t="shared" si="119"/>
        <v>0</v>
      </c>
      <c r="KI87" s="4"/>
      <c r="KJ87" s="4"/>
      <c r="KK87" s="4"/>
      <c r="KL87" s="4"/>
      <c r="KM87" s="4">
        <f t="shared" si="159"/>
        <v>0</v>
      </c>
      <c r="KN87" s="4">
        <f t="shared" si="159"/>
        <v>0</v>
      </c>
      <c r="KO87" s="321">
        <v>6.19</v>
      </c>
      <c r="KP87" s="4"/>
      <c r="KQ87" s="4"/>
      <c r="KR87" s="4"/>
      <c r="KS87" s="1">
        <f t="shared" si="160"/>
        <v>6.19</v>
      </c>
      <c r="KT87" s="1">
        <f t="shared" si="161"/>
        <v>0</v>
      </c>
      <c r="KU87" s="4"/>
      <c r="KV87" s="4"/>
      <c r="KW87" s="4">
        <f t="shared" si="162"/>
        <v>0</v>
      </c>
      <c r="KX87" s="4">
        <f t="shared" si="163"/>
        <v>0</v>
      </c>
      <c r="KY87" s="4"/>
      <c r="KZ87" s="4"/>
      <c r="LA87" s="4"/>
      <c r="LB87" s="4"/>
      <c r="LC87" s="4">
        <f t="shared" si="164"/>
        <v>0</v>
      </c>
      <c r="LD87" s="4">
        <f t="shared" si="165"/>
        <v>0</v>
      </c>
      <c r="LE87" s="4"/>
      <c r="LF87" s="4"/>
      <c r="LG87" s="4">
        <f t="shared" si="166"/>
        <v>0</v>
      </c>
      <c r="LH87" s="4">
        <f t="shared" si="167"/>
        <v>0</v>
      </c>
      <c r="LI87" s="71">
        <v>24.2</v>
      </c>
      <c r="LJ87" s="330">
        <v>0</v>
      </c>
      <c r="LK87" s="79">
        <v>24.02</v>
      </c>
      <c r="LL87" s="350">
        <v>0</v>
      </c>
      <c r="LM87" s="79">
        <v>6.5750000000000002</v>
      </c>
      <c r="LN87" s="334">
        <v>0</v>
      </c>
      <c r="LO87" s="75"/>
      <c r="LP87" s="344"/>
      <c r="LQ87" s="317"/>
      <c r="LR87" s="317"/>
      <c r="LS87" s="4">
        <f t="shared" si="168"/>
        <v>54.795000000000002</v>
      </c>
      <c r="LT87" s="4">
        <f t="shared" si="169"/>
        <v>0</v>
      </c>
      <c r="LU87" s="318"/>
      <c r="LV87" s="4"/>
      <c r="LW87" s="4"/>
      <c r="LX87" s="4"/>
      <c r="LY87" s="4">
        <f t="shared" si="170"/>
        <v>0</v>
      </c>
      <c r="LZ87" s="4">
        <f t="shared" si="171"/>
        <v>0</v>
      </c>
      <c r="MA87" s="114"/>
      <c r="MB87" s="4"/>
      <c r="MC87" s="341">
        <v>25.75</v>
      </c>
      <c r="MD87" s="319"/>
      <c r="ME87" s="75">
        <v>25.75</v>
      </c>
      <c r="MF87" s="4"/>
      <c r="MG87" s="9"/>
      <c r="MH87" s="4"/>
      <c r="MI87" s="4">
        <f t="shared" si="172"/>
        <v>51.5</v>
      </c>
      <c r="MJ87" s="4">
        <f t="shared" si="173"/>
        <v>0</v>
      </c>
      <c r="MK87" s="335">
        <v>0</v>
      </c>
      <c r="ML87" s="92"/>
      <c r="MM87" s="114">
        <v>0</v>
      </c>
      <c r="MN87" s="336"/>
      <c r="MO87" s="4">
        <f t="shared" si="174"/>
        <v>0</v>
      </c>
      <c r="MP87" s="4">
        <f t="shared" si="175"/>
        <v>0</v>
      </c>
      <c r="MQ87" s="4"/>
      <c r="MR87" s="4"/>
      <c r="MS87" s="4">
        <f t="shared" si="176"/>
        <v>0</v>
      </c>
      <c r="MT87" s="4">
        <f t="shared" si="177"/>
        <v>0</v>
      </c>
      <c r="MU87" s="4"/>
      <c r="MV87" s="4"/>
      <c r="MW87" s="4">
        <f t="shared" si="178"/>
        <v>0</v>
      </c>
      <c r="MX87" s="4">
        <f t="shared" si="179"/>
        <v>0</v>
      </c>
      <c r="MY87" s="92">
        <v>0</v>
      </c>
      <c r="MZ87" s="337">
        <v>0</v>
      </c>
      <c r="NA87" s="4">
        <f t="shared" si="180"/>
        <v>0</v>
      </c>
      <c r="NB87" s="4">
        <f t="shared" si="181"/>
        <v>0</v>
      </c>
      <c r="NC87" s="296"/>
      <c r="ND87" s="296"/>
      <c r="NE87" s="296">
        <f t="shared" si="182"/>
        <v>0</v>
      </c>
      <c r="NF87" s="296">
        <f t="shared" si="183"/>
        <v>0</v>
      </c>
      <c r="NG87" s="296"/>
      <c r="NH87" s="296"/>
      <c r="NI87" s="296">
        <f t="shared" si="184"/>
        <v>0</v>
      </c>
      <c r="NJ87" s="296">
        <f t="shared" si="185"/>
        <v>0</v>
      </c>
      <c r="NK87" s="292"/>
      <c r="NL87" s="296"/>
      <c r="NM87" s="296">
        <f t="shared" si="186"/>
        <v>0</v>
      </c>
      <c r="NN87" s="296">
        <f t="shared" si="187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3">
        <v>0</v>
      </c>
      <c r="NV87" s="343"/>
      <c r="NW87" s="343">
        <v>0</v>
      </c>
      <c r="NX87" s="343"/>
      <c r="NY87" s="4">
        <f t="shared" si="188"/>
        <v>0</v>
      </c>
      <c r="NZ87" s="4">
        <f t="shared" si="120"/>
        <v>0</v>
      </c>
      <c r="OA87" s="74">
        <v>0</v>
      </c>
      <c r="OB87" s="74"/>
      <c r="OC87" s="349">
        <v>0</v>
      </c>
      <c r="OD87" s="74"/>
      <c r="OE87" s="349">
        <v>0</v>
      </c>
      <c r="OF87" s="74"/>
      <c r="OG87" s="74">
        <v>0</v>
      </c>
      <c r="OH87" s="74"/>
      <c r="OI87" s="4">
        <f t="shared" si="189"/>
        <v>0</v>
      </c>
      <c r="OJ87" s="4">
        <f t="shared" si="190"/>
        <v>0</v>
      </c>
      <c r="OK87" s="196">
        <v>0</v>
      </c>
      <c r="OL87" s="296"/>
      <c r="OM87" s="342">
        <v>0</v>
      </c>
      <c r="ON87" s="296"/>
      <c r="OO87" s="196"/>
      <c r="OP87" s="296"/>
      <c r="OQ87" s="296">
        <f t="shared" si="191"/>
        <v>0</v>
      </c>
      <c r="OR87" s="296">
        <f t="shared" si="192"/>
        <v>0</v>
      </c>
      <c r="OS87" s="296"/>
      <c r="OT87" s="296"/>
      <c r="OU87" s="296">
        <f t="shared" si="121"/>
        <v>0</v>
      </c>
      <c r="OV87" s="296">
        <f t="shared" si="122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22"/>
      <c r="R88" s="78"/>
      <c r="S88" s="321"/>
      <c r="T88" s="321"/>
      <c r="U88" s="78"/>
      <c r="V88" s="78"/>
      <c r="W88" s="78">
        <f t="shared" si="123"/>
        <v>40.21</v>
      </c>
      <c r="X88" s="78">
        <f t="shared" si="124"/>
        <v>40.21</v>
      </c>
      <c r="Y88" s="78">
        <v>5</v>
      </c>
      <c r="Z88" s="78">
        <v>2.2222222222222223</v>
      </c>
      <c r="AA88" s="75"/>
      <c r="AB88" s="71"/>
      <c r="AC88" s="8">
        <f t="shared" si="125"/>
        <v>5</v>
      </c>
      <c r="AD88" s="8">
        <f t="shared" si="126"/>
        <v>2.2222222222222223</v>
      </c>
      <c r="AE88" s="71"/>
      <c r="AF88" s="71"/>
      <c r="AG88" s="71"/>
      <c r="AH88" s="71"/>
      <c r="AI88" s="122"/>
      <c r="AJ88" s="122"/>
      <c r="AK88" s="351"/>
      <c r="AL88" s="352"/>
      <c r="AM88" s="288"/>
      <c r="AN88" s="288"/>
      <c r="AO88" s="289"/>
      <c r="AP88" s="289"/>
      <c r="AQ88" s="289"/>
      <c r="AR88" s="289"/>
      <c r="AS88" s="289"/>
      <c r="AT88" s="289"/>
      <c r="AU88" s="4">
        <f t="shared" si="109"/>
        <v>0</v>
      </c>
      <c r="AV88" s="4">
        <f t="shared" si="110"/>
        <v>0</v>
      </c>
      <c r="AW88" s="78"/>
      <c r="AX88" s="78"/>
      <c r="AY88" s="310"/>
      <c r="AZ88" s="8"/>
      <c r="BA88" s="8"/>
      <c r="BB88" s="8"/>
      <c r="BC88" s="8">
        <f t="shared" si="111"/>
        <v>0</v>
      </c>
      <c r="BD88" s="8">
        <f t="shared" si="112"/>
        <v>0</v>
      </c>
      <c r="BE88" s="8"/>
      <c r="BF88" s="8"/>
      <c r="BG88" s="290"/>
      <c r="BH88" s="291"/>
      <c r="BI88" s="290"/>
      <c r="BJ88" s="291"/>
      <c r="BK88" s="292"/>
      <c r="BL88" s="8"/>
      <c r="BM88" s="8"/>
      <c r="BN88" s="8"/>
      <c r="BO88" s="8"/>
      <c r="BP88" s="8"/>
      <c r="BQ88" s="8"/>
      <c r="BR88" s="8"/>
      <c r="BS88" s="2">
        <f t="shared" si="127"/>
        <v>0</v>
      </c>
      <c r="BT88" s="8">
        <f t="shared" si="128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20"/>
      <c r="CI88" s="91"/>
      <c r="CJ88" s="320"/>
      <c r="CK88" s="294"/>
      <c r="CL88" s="294"/>
      <c r="CM88" s="321"/>
      <c r="CN88" s="322"/>
      <c r="CO88" s="8">
        <f t="shared" si="129"/>
        <v>0</v>
      </c>
      <c r="CP88" s="8">
        <f t="shared" si="130"/>
        <v>0</v>
      </c>
      <c r="CQ88" s="338">
        <v>247.40625</v>
      </c>
      <c r="CR88" s="338"/>
      <c r="CS88" s="338"/>
      <c r="CT88" s="348"/>
      <c r="CU88" s="339">
        <v>18.556701030927837</v>
      </c>
      <c r="CV88" s="196"/>
      <c r="CW88" s="340">
        <v>63.814432989690722</v>
      </c>
      <c r="CX88" s="295"/>
      <c r="CY88" s="295"/>
      <c r="CZ88" s="295"/>
      <c r="DA88" s="7">
        <f t="shared" si="131"/>
        <v>329.77738402061857</v>
      </c>
      <c r="DB88" s="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3">
        <v>42.37</v>
      </c>
      <c r="DL88" s="323">
        <v>14.12</v>
      </c>
      <c r="DM88" s="321">
        <f t="shared" si="135"/>
        <v>42.37</v>
      </c>
      <c r="DN88" s="321">
        <f t="shared" si="136"/>
        <v>14.12</v>
      </c>
      <c r="DO88" s="323">
        <v>41.1</v>
      </c>
      <c r="DP88" s="323">
        <v>13.7</v>
      </c>
      <c r="DQ88" s="324">
        <v>0</v>
      </c>
      <c r="DR88" s="324">
        <v>0</v>
      </c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5">
        <v>32.99</v>
      </c>
      <c r="EH88" s="326">
        <v>8.2475000000000005</v>
      </c>
      <c r="EI88" s="94">
        <v>78.08</v>
      </c>
      <c r="EJ88" s="94">
        <v>19.52</v>
      </c>
      <c r="EK88" s="321">
        <v>27.07</v>
      </c>
      <c r="EL88" s="327">
        <v>6.7675000000000001</v>
      </c>
      <c r="EM88" s="328"/>
      <c r="EN88" s="328"/>
      <c r="EO88" s="328"/>
      <c r="EP88" s="328"/>
      <c r="EQ88" s="8">
        <f t="shared" si="138"/>
        <v>138.13999999999999</v>
      </c>
      <c r="ER88" s="8">
        <f t="shared" si="139"/>
        <v>34.534999999999997</v>
      </c>
      <c r="ES88" s="296"/>
      <c r="ET88" s="296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3">
        <v>31</v>
      </c>
      <c r="FB88" s="329"/>
      <c r="FC88" s="114">
        <v>32</v>
      </c>
      <c r="FD88" s="322"/>
      <c r="FE88" s="8"/>
      <c r="FF88" s="8"/>
      <c r="FG88" s="300"/>
      <c r="FH88" s="301"/>
      <c r="FI88" s="8"/>
      <c r="FJ88" s="8"/>
      <c r="FK88" s="8"/>
      <c r="FL88" s="8"/>
      <c r="FM88" s="322"/>
      <c r="FN88" s="322"/>
      <c r="FO88" s="4"/>
      <c r="FP88" s="8"/>
      <c r="FQ88" s="302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3"/>
      <c r="GJ88" s="303"/>
      <c r="GK88" s="292">
        <v>6</v>
      </c>
      <c r="GL88" s="292">
        <v>0</v>
      </c>
      <c r="GM88" s="304"/>
      <c r="GN88" s="305"/>
      <c r="GO88" s="294">
        <v>4</v>
      </c>
      <c r="GP88" s="306">
        <v>0</v>
      </c>
      <c r="GQ88" s="306"/>
      <c r="GR88" s="306"/>
      <c r="GS88" s="305"/>
      <c r="GT88" s="305"/>
      <c r="GU88" s="305">
        <v>6</v>
      </c>
      <c r="GV88" s="305">
        <v>0</v>
      </c>
      <c r="GW88" s="305">
        <v>2</v>
      </c>
      <c r="GX88" s="305">
        <v>0</v>
      </c>
      <c r="GY88" s="305">
        <v>2.4</v>
      </c>
      <c r="GZ88" s="305">
        <v>0</v>
      </c>
      <c r="HA88" s="8">
        <f t="shared" si="146"/>
        <v>20.399999999999999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8"/>
      <c r="HO88" s="8">
        <f t="shared" si="148"/>
        <v>0</v>
      </c>
      <c r="HP88" s="8">
        <f t="shared" si="149"/>
        <v>0</v>
      </c>
      <c r="HQ88" s="91">
        <v>400</v>
      </c>
      <c r="HR88" s="282"/>
      <c r="HS88" s="91"/>
      <c r="HT88" s="8"/>
      <c r="HU88" s="8">
        <f t="shared" si="150"/>
        <v>400</v>
      </c>
      <c r="HV88" s="8">
        <f t="shared" si="151"/>
        <v>0</v>
      </c>
      <c r="HW88" s="8"/>
      <c r="HX88" s="8"/>
      <c r="HY88" s="196">
        <v>2.2000000000000002</v>
      </c>
      <c r="HZ88" s="330">
        <v>0.55000000000000004</v>
      </c>
      <c r="IA88" s="307"/>
      <c r="IB88" s="299"/>
      <c r="IC88" s="332">
        <v>12</v>
      </c>
      <c r="ID88" s="130">
        <v>3</v>
      </c>
      <c r="IE88" s="308"/>
      <c r="IF88" s="308"/>
      <c r="IG88" s="8">
        <f t="shared" si="193"/>
        <v>14.2</v>
      </c>
      <c r="IH88" s="8">
        <f t="shared" si="152"/>
        <v>3.55</v>
      </c>
      <c r="II88" s="8"/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6"/>
        <v>0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282"/>
      <c r="JD88" s="282"/>
      <c r="JE88" s="8">
        <f t="shared" si="153"/>
        <v>10.31</v>
      </c>
      <c r="JF88" s="8">
        <f t="shared" si="154"/>
        <v>0</v>
      </c>
      <c r="JG88" s="330">
        <v>6.5372000000000003</v>
      </c>
      <c r="JH88" s="330">
        <v>1</v>
      </c>
      <c r="JI88" s="330">
        <v>6.5373000000000001</v>
      </c>
      <c r="JJ88" s="330">
        <v>1</v>
      </c>
      <c r="JK88" s="330"/>
      <c r="JL88" s="330"/>
      <c r="JM88" s="91">
        <v>51.55</v>
      </c>
      <c r="JN88" s="330">
        <v>11</v>
      </c>
      <c r="JO88" s="91">
        <v>44.33</v>
      </c>
      <c r="JP88" s="330">
        <v>9</v>
      </c>
      <c r="JQ88" s="71">
        <v>0</v>
      </c>
      <c r="JR88" s="71">
        <v>0</v>
      </c>
      <c r="JS88" s="8"/>
      <c r="JT88" s="8"/>
      <c r="JU88" s="8">
        <f t="shared" si="155"/>
        <v>108.9545</v>
      </c>
      <c r="JV88" s="8">
        <f t="shared" si="156"/>
        <v>22</v>
      </c>
      <c r="JW88" s="8"/>
      <c r="JX88" s="8"/>
      <c r="JY88" s="282"/>
      <c r="JZ88" s="282"/>
      <c r="KA88" s="8">
        <f t="shared" si="157"/>
        <v>0</v>
      </c>
      <c r="KB88" s="8">
        <f t="shared" si="158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59"/>
        <v>0</v>
      </c>
      <c r="KN88" s="4">
        <f t="shared" si="159"/>
        <v>0</v>
      </c>
      <c r="KO88" s="321">
        <v>6.19</v>
      </c>
      <c r="KP88" s="4"/>
      <c r="KQ88" s="4"/>
      <c r="KR88" s="4"/>
      <c r="KS88" s="1">
        <f t="shared" si="160"/>
        <v>6.19</v>
      </c>
      <c r="KT88" s="1">
        <f t="shared" si="161"/>
        <v>0</v>
      </c>
      <c r="KU88" s="4"/>
      <c r="KV88" s="4"/>
      <c r="KW88" s="4">
        <f t="shared" si="162"/>
        <v>0</v>
      </c>
      <c r="KX88" s="4">
        <f t="shared" si="163"/>
        <v>0</v>
      </c>
      <c r="KY88" s="4"/>
      <c r="KZ88" s="4"/>
      <c r="LA88" s="4"/>
      <c r="LB88" s="4"/>
      <c r="LC88" s="4">
        <f t="shared" si="164"/>
        <v>0</v>
      </c>
      <c r="LD88" s="4">
        <f t="shared" si="165"/>
        <v>0</v>
      </c>
      <c r="LE88" s="4"/>
      <c r="LF88" s="4"/>
      <c r="LG88" s="4">
        <f t="shared" si="166"/>
        <v>0</v>
      </c>
      <c r="LH88" s="4">
        <f t="shared" si="167"/>
        <v>0</v>
      </c>
      <c r="LI88" s="71">
        <v>24.2</v>
      </c>
      <c r="LJ88" s="330">
        <v>0</v>
      </c>
      <c r="LK88" s="79">
        <v>24.02</v>
      </c>
      <c r="LL88" s="350">
        <v>0</v>
      </c>
      <c r="LM88" s="79">
        <v>6.5750000000000002</v>
      </c>
      <c r="LN88" s="334">
        <v>0</v>
      </c>
      <c r="LO88" s="75"/>
      <c r="LP88" s="344"/>
      <c r="LQ88" s="317"/>
      <c r="LR88" s="317"/>
      <c r="LS88" s="4">
        <f t="shared" si="168"/>
        <v>54.795000000000002</v>
      </c>
      <c r="LT88" s="4">
        <f t="shared" si="169"/>
        <v>0</v>
      </c>
      <c r="LU88" s="318"/>
      <c r="LV88" s="4"/>
      <c r="LW88" s="4"/>
      <c r="LX88" s="4"/>
      <c r="LY88" s="4">
        <f t="shared" si="170"/>
        <v>0</v>
      </c>
      <c r="LZ88" s="4">
        <f t="shared" si="171"/>
        <v>0</v>
      </c>
      <c r="MA88" s="114"/>
      <c r="MB88" s="4"/>
      <c r="MC88" s="341">
        <v>25.75</v>
      </c>
      <c r="MD88" s="319"/>
      <c r="ME88" s="75">
        <v>25.75</v>
      </c>
      <c r="MF88" s="4"/>
      <c r="MG88" s="9"/>
      <c r="MH88" s="4"/>
      <c r="MI88" s="4">
        <f t="shared" si="172"/>
        <v>51.5</v>
      </c>
      <c r="MJ88" s="4">
        <f t="shared" si="173"/>
        <v>0</v>
      </c>
      <c r="MK88" s="335">
        <v>0</v>
      </c>
      <c r="ML88" s="92"/>
      <c r="MM88" s="114">
        <v>0</v>
      </c>
      <c r="MN88" s="336"/>
      <c r="MO88" s="4">
        <f t="shared" si="174"/>
        <v>0</v>
      </c>
      <c r="MP88" s="4">
        <f t="shared" si="175"/>
        <v>0</v>
      </c>
      <c r="MQ88" s="4"/>
      <c r="MR88" s="4"/>
      <c r="MS88" s="4">
        <f t="shared" si="176"/>
        <v>0</v>
      </c>
      <c r="MT88" s="4">
        <f t="shared" si="177"/>
        <v>0</v>
      </c>
      <c r="MU88" s="4"/>
      <c r="MV88" s="4"/>
      <c r="MW88" s="4">
        <f t="shared" si="178"/>
        <v>0</v>
      </c>
      <c r="MX88" s="4">
        <f t="shared" si="179"/>
        <v>0</v>
      </c>
      <c r="MY88" s="92">
        <v>0</v>
      </c>
      <c r="MZ88" s="337">
        <v>0</v>
      </c>
      <c r="NA88" s="4">
        <f t="shared" si="180"/>
        <v>0</v>
      </c>
      <c r="NB88" s="4">
        <f t="shared" si="181"/>
        <v>0</v>
      </c>
      <c r="NC88" s="296"/>
      <c r="ND88" s="296"/>
      <c r="NE88" s="296">
        <f t="shared" si="182"/>
        <v>0</v>
      </c>
      <c r="NF88" s="296">
        <f t="shared" si="183"/>
        <v>0</v>
      </c>
      <c r="NG88" s="296"/>
      <c r="NH88" s="296"/>
      <c r="NI88" s="296">
        <f t="shared" si="184"/>
        <v>0</v>
      </c>
      <c r="NJ88" s="296">
        <f t="shared" si="185"/>
        <v>0</v>
      </c>
      <c r="NK88" s="292"/>
      <c r="NL88" s="296"/>
      <c r="NM88" s="296">
        <f t="shared" si="186"/>
        <v>0</v>
      </c>
      <c r="NN88" s="296">
        <f t="shared" si="187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3">
        <v>0</v>
      </c>
      <c r="NV88" s="343"/>
      <c r="NW88" s="343">
        <v>0</v>
      </c>
      <c r="NX88" s="343"/>
      <c r="NY88" s="4">
        <f t="shared" si="188"/>
        <v>0</v>
      </c>
      <c r="NZ88" s="4">
        <f t="shared" si="120"/>
        <v>0</v>
      </c>
      <c r="OA88" s="74">
        <v>0</v>
      </c>
      <c r="OB88" s="74"/>
      <c r="OC88" s="349">
        <v>0</v>
      </c>
      <c r="OD88" s="74"/>
      <c r="OE88" s="349">
        <v>0</v>
      </c>
      <c r="OF88" s="74"/>
      <c r="OG88" s="74">
        <v>0</v>
      </c>
      <c r="OH88" s="74"/>
      <c r="OI88" s="4">
        <f t="shared" si="189"/>
        <v>0</v>
      </c>
      <c r="OJ88" s="4">
        <f t="shared" si="190"/>
        <v>0</v>
      </c>
      <c r="OK88" s="196">
        <v>0</v>
      </c>
      <c r="OL88" s="296"/>
      <c r="OM88" s="342">
        <v>0</v>
      </c>
      <c r="ON88" s="296"/>
      <c r="OO88" s="196"/>
      <c r="OP88" s="296"/>
      <c r="OQ88" s="296">
        <f t="shared" si="191"/>
        <v>0</v>
      </c>
      <c r="OR88" s="296">
        <f t="shared" si="192"/>
        <v>0</v>
      </c>
      <c r="OS88" s="296"/>
      <c r="OT88" s="296"/>
      <c r="OU88" s="296">
        <f t="shared" si="121"/>
        <v>0</v>
      </c>
      <c r="OV88" s="296">
        <f t="shared" si="122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22"/>
      <c r="R89" s="78"/>
      <c r="S89" s="321"/>
      <c r="T89" s="321"/>
      <c r="U89" s="78"/>
      <c r="V89" s="78"/>
      <c r="W89" s="78">
        <f t="shared" si="123"/>
        <v>40.21</v>
      </c>
      <c r="X89" s="78">
        <f t="shared" si="124"/>
        <v>40.21</v>
      </c>
      <c r="Y89" s="78">
        <v>5</v>
      </c>
      <c r="Z89" s="78">
        <v>2.2222222222222223</v>
      </c>
      <c r="AA89" s="75"/>
      <c r="AB89" s="71"/>
      <c r="AC89" s="8">
        <f t="shared" si="125"/>
        <v>5</v>
      </c>
      <c r="AD89" s="8">
        <f t="shared" si="126"/>
        <v>2.2222222222222223</v>
      </c>
      <c r="AE89" s="71"/>
      <c r="AF89" s="71"/>
      <c r="AG89" s="71"/>
      <c r="AH89" s="71"/>
      <c r="AI89" s="122"/>
      <c r="AJ89" s="122"/>
      <c r="AK89" s="351"/>
      <c r="AL89" s="352"/>
      <c r="AM89" s="288"/>
      <c r="AN89" s="288"/>
      <c r="AO89" s="289"/>
      <c r="AP89" s="289"/>
      <c r="AQ89" s="289"/>
      <c r="AR89" s="289"/>
      <c r="AS89" s="289"/>
      <c r="AT89" s="289"/>
      <c r="AU89" s="4">
        <f t="shared" si="109"/>
        <v>0</v>
      </c>
      <c r="AV89" s="4">
        <f t="shared" si="110"/>
        <v>0</v>
      </c>
      <c r="AW89" s="78"/>
      <c r="AX89" s="78"/>
      <c r="AY89" s="310"/>
      <c r="AZ89" s="8"/>
      <c r="BA89" s="8"/>
      <c r="BB89" s="8"/>
      <c r="BC89" s="8">
        <f t="shared" si="111"/>
        <v>0</v>
      </c>
      <c r="BD89" s="8">
        <f t="shared" si="112"/>
        <v>0</v>
      </c>
      <c r="BE89" s="8"/>
      <c r="BF89" s="8"/>
      <c r="BG89" s="290"/>
      <c r="BH89" s="291"/>
      <c r="BI89" s="290"/>
      <c r="BJ89" s="291"/>
      <c r="BK89" s="292"/>
      <c r="BL89" s="8"/>
      <c r="BM89" s="8"/>
      <c r="BN89" s="8"/>
      <c r="BO89" s="8"/>
      <c r="BP89" s="8"/>
      <c r="BQ89" s="8"/>
      <c r="BR89" s="8"/>
      <c r="BS89" s="2">
        <f t="shared" si="127"/>
        <v>0</v>
      </c>
      <c r="BT89" s="8">
        <f t="shared" si="128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20"/>
      <c r="CI89" s="91"/>
      <c r="CJ89" s="320"/>
      <c r="CK89" s="294"/>
      <c r="CL89" s="294"/>
      <c r="CM89" s="321"/>
      <c r="CN89" s="322"/>
      <c r="CO89" s="8">
        <f t="shared" si="129"/>
        <v>0</v>
      </c>
      <c r="CP89" s="8">
        <f t="shared" si="130"/>
        <v>0</v>
      </c>
      <c r="CQ89" s="338">
        <v>247.40625</v>
      </c>
      <c r="CR89" s="338"/>
      <c r="CS89" s="338"/>
      <c r="CT89" s="348"/>
      <c r="CU89" s="339">
        <v>18.556701030927837</v>
      </c>
      <c r="CV89" s="196"/>
      <c r="CW89" s="340">
        <v>63.814432989690722</v>
      </c>
      <c r="CX89" s="295"/>
      <c r="CY89" s="295"/>
      <c r="CZ89" s="295"/>
      <c r="DA89" s="7">
        <f t="shared" si="131"/>
        <v>329.77738402061857</v>
      </c>
      <c r="DB89" s="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3">
        <v>42.37</v>
      </c>
      <c r="DL89" s="323">
        <v>14.12</v>
      </c>
      <c r="DM89" s="321">
        <f t="shared" si="135"/>
        <v>42.37</v>
      </c>
      <c r="DN89" s="321">
        <f t="shared" si="136"/>
        <v>14.12</v>
      </c>
      <c r="DO89" s="323">
        <v>41.1</v>
      </c>
      <c r="DP89" s="323">
        <v>13.7</v>
      </c>
      <c r="DQ89" s="324">
        <v>0</v>
      </c>
      <c r="DR89" s="324">
        <v>0</v>
      </c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5">
        <v>32.99</v>
      </c>
      <c r="EH89" s="326">
        <v>8.2475000000000005</v>
      </c>
      <c r="EI89" s="94">
        <v>78.08</v>
      </c>
      <c r="EJ89" s="94">
        <v>19.52</v>
      </c>
      <c r="EK89" s="321">
        <v>27.07</v>
      </c>
      <c r="EL89" s="327">
        <v>6.7675000000000001</v>
      </c>
      <c r="EM89" s="328"/>
      <c r="EN89" s="328"/>
      <c r="EO89" s="328"/>
      <c r="EP89" s="328"/>
      <c r="EQ89" s="8">
        <f t="shared" si="138"/>
        <v>138.13999999999999</v>
      </c>
      <c r="ER89" s="8">
        <f t="shared" si="139"/>
        <v>34.534999999999997</v>
      </c>
      <c r="ES89" s="296"/>
      <c r="ET89" s="296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3">
        <v>31</v>
      </c>
      <c r="FB89" s="329"/>
      <c r="FC89" s="114">
        <v>32</v>
      </c>
      <c r="FD89" s="322"/>
      <c r="FE89" s="8"/>
      <c r="FF89" s="8"/>
      <c r="FG89" s="300"/>
      <c r="FH89" s="301"/>
      <c r="FI89" s="8"/>
      <c r="FJ89" s="8"/>
      <c r="FK89" s="8"/>
      <c r="FL89" s="8"/>
      <c r="FM89" s="322"/>
      <c r="FN89" s="322"/>
      <c r="FO89" s="4"/>
      <c r="FP89" s="8"/>
      <c r="FQ89" s="302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3"/>
      <c r="GJ89" s="303"/>
      <c r="GK89" s="292">
        <v>6</v>
      </c>
      <c r="GL89" s="292">
        <v>0</v>
      </c>
      <c r="GM89" s="304"/>
      <c r="GN89" s="305"/>
      <c r="GO89" s="294">
        <v>4</v>
      </c>
      <c r="GP89" s="306">
        <v>0</v>
      </c>
      <c r="GQ89" s="306"/>
      <c r="GR89" s="306"/>
      <c r="GS89" s="305"/>
      <c r="GT89" s="305"/>
      <c r="GU89" s="305">
        <v>6</v>
      </c>
      <c r="GV89" s="305">
        <v>0</v>
      </c>
      <c r="GW89" s="305">
        <v>2</v>
      </c>
      <c r="GX89" s="305">
        <v>0</v>
      </c>
      <c r="GY89" s="305">
        <v>2.4</v>
      </c>
      <c r="GZ89" s="305">
        <v>0</v>
      </c>
      <c r="HA89" s="8">
        <f t="shared" si="146"/>
        <v>20.399999999999999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8"/>
      <c r="HO89" s="8">
        <f t="shared" si="148"/>
        <v>0</v>
      </c>
      <c r="HP89" s="8">
        <f t="shared" si="149"/>
        <v>0</v>
      </c>
      <c r="HQ89" s="91">
        <v>400</v>
      </c>
      <c r="HR89" s="282"/>
      <c r="HS89" s="91"/>
      <c r="HT89" s="8"/>
      <c r="HU89" s="8">
        <f t="shared" si="150"/>
        <v>400</v>
      </c>
      <c r="HV89" s="8">
        <f t="shared" si="151"/>
        <v>0</v>
      </c>
      <c r="HW89" s="8"/>
      <c r="HX89" s="8"/>
      <c r="HY89" s="196">
        <v>2.2000000000000002</v>
      </c>
      <c r="HZ89" s="330">
        <v>0.55000000000000004</v>
      </c>
      <c r="IA89" s="307"/>
      <c r="IB89" s="299"/>
      <c r="IC89" s="332">
        <v>12</v>
      </c>
      <c r="ID89" s="130">
        <v>3</v>
      </c>
      <c r="IE89" s="308"/>
      <c r="IF89" s="308"/>
      <c r="IG89" s="8">
        <f t="shared" si="193"/>
        <v>14.2</v>
      </c>
      <c r="IH89" s="8">
        <f t="shared" si="152"/>
        <v>3.55</v>
      </c>
      <c r="II89" s="8"/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6"/>
        <v>0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282"/>
      <c r="JD89" s="282"/>
      <c r="JE89" s="8">
        <f t="shared" si="153"/>
        <v>10.31</v>
      </c>
      <c r="JF89" s="8">
        <f t="shared" si="154"/>
        <v>0</v>
      </c>
      <c r="JG89" s="330">
        <v>6.5372000000000003</v>
      </c>
      <c r="JH89" s="330">
        <v>1</v>
      </c>
      <c r="JI89" s="330">
        <v>6.5373000000000001</v>
      </c>
      <c r="JJ89" s="330">
        <v>1</v>
      </c>
      <c r="JK89" s="330"/>
      <c r="JL89" s="330"/>
      <c r="JM89" s="91">
        <v>51.55</v>
      </c>
      <c r="JN89" s="330">
        <v>11</v>
      </c>
      <c r="JO89" s="91">
        <v>44.33</v>
      </c>
      <c r="JP89" s="330">
        <v>9</v>
      </c>
      <c r="JQ89" s="71">
        <v>0</v>
      </c>
      <c r="JR89" s="71">
        <v>0</v>
      </c>
      <c r="JS89" s="8"/>
      <c r="JT89" s="8"/>
      <c r="JU89" s="8">
        <f t="shared" si="155"/>
        <v>108.9545</v>
      </c>
      <c r="JV89" s="8">
        <f t="shared" si="156"/>
        <v>22</v>
      </c>
      <c r="JW89" s="8"/>
      <c r="JX89" s="8"/>
      <c r="JY89" s="282"/>
      <c r="JZ89" s="282"/>
      <c r="KA89" s="8">
        <f t="shared" si="157"/>
        <v>0</v>
      </c>
      <c r="KB89" s="8">
        <f t="shared" si="158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59"/>
        <v>0</v>
      </c>
      <c r="KN89" s="4">
        <f t="shared" si="159"/>
        <v>0</v>
      </c>
      <c r="KO89" s="321">
        <v>6.19</v>
      </c>
      <c r="KP89" s="4"/>
      <c r="KQ89" s="4"/>
      <c r="KR89" s="4"/>
      <c r="KS89" s="1">
        <f t="shared" si="160"/>
        <v>6.19</v>
      </c>
      <c r="KT89" s="1">
        <f t="shared" si="161"/>
        <v>0</v>
      </c>
      <c r="KU89" s="4"/>
      <c r="KV89" s="4"/>
      <c r="KW89" s="4">
        <f t="shared" si="162"/>
        <v>0</v>
      </c>
      <c r="KX89" s="4">
        <f t="shared" si="163"/>
        <v>0</v>
      </c>
      <c r="KY89" s="4"/>
      <c r="KZ89" s="4"/>
      <c r="LA89" s="4"/>
      <c r="LB89" s="4"/>
      <c r="LC89" s="4">
        <f t="shared" si="164"/>
        <v>0</v>
      </c>
      <c r="LD89" s="4">
        <f t="shared" si="165"/>
        <v>0</v>
      </c>
      <c r="LE89" s="4"/>
      <c r="LF89" s="4"/>
      <c r="LG89" s="4">
        <f t="shared" si="166"/>
        <v>0</v>
      </c>
      <c r="LH89" s="4">
        <f t="shared" si="167"/>
        <v>0</v>
      </c>
      <c r="LI89" s="71">
        <v>24.2</v>
      </c>
      <c r="LJ89" s="330">
        <v>0</v>
      </c>
      <c r="LK89" s="79">
        <v>24.02</v>
      </c>
      <c r="LL89" s="350">
        <v>0</v>
      </c>
      <c r="LM89" s="79">
        <v>6.5750000000000002</v>
      </c>
      <c r="LN89" s="334">
        <v>0</v>
      </c>
      <c r="LO89" s="75"/>
      <c r="LP89" s="344"/>
      <c r="LQ89" s="317"/>
      <c r="LR89" s="317"/>
      <c r="LS89" s="4">
        <f t="shared" si="168"/>
        <v>54.795000000000002</v>
      </c>
      <c r="LT89" s="4">
        <f t="shared" si="169"/>
        <v>0</v>
      </c>
      <c r="LU89" s="318"/>
      <c r="LV89" s="4"/>
      <c r="LW89" s="4"/>
      <c r="LX89" s="4"/>
      <c r="LY89" s="4">
        <f t="shared" si="170"/>
        <v>0</v>
      </c>
      <c r="LZ89" s="4">
        <f t="shared" si="171"/>
        <v>0</v>
      </c>
      <c r="MA89" s="114"/>
      <c r="MB89" s="4"/>
      <c r="MC89" s="341">
        <v>25.75</v>
      </c>
      <c r="MD89" s="319"/>
      <c r="ME89" s="75">
        <v>25.75</v>
      </c>
      <c r="MF89" s="4"/>
      <c r="MG89" s="9"/>
      <c r="MH89" s="4"/>
      <c r="MI89" s="4">
        <f t="shared" si="172"/>
        <v>51.5</v>
      </c>
      <c r="MJ89" s="4">
        <f t="shared" si="173"/>
        <v>0</v>
      </c>
      <c r="MK89" s="335">
        <v>0</v>
      </c>
      <c r="ML89" s="92"/>
      <c r="MM89" s="114">
        <v>0</v>
      </c>
      <c r="MN89" s="336"/>
      <c r="MO89" s="4">
        <f t="shared" si="174"/>
        <v>0</v>
      </c>
      <c r="MP89" s="4">
        <f t="shared" si="175"/>
        <v>0</v>
      </c>
      <c r="MQ89" s="4"/>
      <c r="MR89" s="4"/>
      <c r="MS89" s="4">
        <f t="shared" si="176"/>
        <v>0</v>
      </c>
      <c r="MT89" s="4">
        <f t="shared" si="177"/>
        <v>0</v>
      </c>
      <c r="MU89" s="4"/>
      <c r="MV89" s="4"/>
      <c r="MW89" s="4">
        <f t="shared" si="178"/>
        <v>0</v>
      </c>
      <c r="MX89" s="4">
        <f t="shared" si="179"/>
        <v>0</v>
      </c>
      <c r="MY89" s="92">
        <v>0</v>
      </c>
      <c r="MZ89" s="337">
        <v>0</v>
      </c>
      <c r="NA89" s="4">
        <f t="shared" si="180"/>
        <v>0</v>
      </c>
      <c r="NB89" s="4">
        <f t="shared" si="181"/>
        <v>0</v>
      </c>
      <c r="NC89" s="296"/>
      <c r="ND89" s="296"/>
      <c r="NE89" s="296">
        <f t="shared" si="182"/>
        <v>0</v>
      </c>
      <c r="NF89" s="296">
        <f t="shared" si="183"/>
        <v>0</v>
      </c>
      <c r="NG89" s="296"/>
      <c r="NH89" s="296"/>
      <c r="NI89" s="296">
        <f t="shared" si="184"/>
        <v>0</v>
      </c>
      <c r="NJ89" s="296">
        <f t="shared" si="185"/>
        <v>0</v>
      </c>
      <c r="NK89" s="292"/>
      <c r="NL89" s="296"/>
      <c r="NM89" s="296">
        <f t="shared" si="186"/>
        <v>0</v>
      </c>
      <c r="NN89" s="296">
        <f t="shared" si="187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3">
        <v>0</v>
      </c>
      <c r="NV89" s="343"/>
      <c r="NW89" s="343">
        <v>0</v>
      </c>
      <c r="NX89" s="343"/>
      <c r="NY89" s="4">
        <f t="shared" si="188"/>
        <v>0</v>
      </c>
      <c r="NZ89" s="4">
        <f t="shared" si="120"/>
        <v>0</v>
      </c>
      <c r="OA89" s="74">
        <v>0</v>
      </c>
      <c r="OB89" s="74"/>
      <c r="OC89" s="349">
        <v>0</v>
      </c>
      <c r="OD89" s="74"/>
      <c r="OE89" s="349">
        <v>0</v>
      </c>
      <c r="OF89" s="74"/>
      <c r="OG89" s="74">
        <v>0</v>
      </c>
      <c r="OH89" s="74"/>
      <c r="OI89" s="4">
        <f t="shared" si="189"/>
        <v>0</v>
      </c>
      <c r="OJ89" s="4">
        <f t="shared" si="190"/>
        <v>0</v>
      </c>
      <c r="OK89" s="196">
        <v>0</v>
      </c>
      <c r="OL89" s="296"/>
      <c r="OM89" s="342">
        <v>0</v>
      </c>
      <c r="ON89" s="296"/>
      <c r="OO89" s="196"/>
      <c r="OP89" s="296"/>
      <c r="OQ89" s="296">
        <f t="shared" si="191"/>
        <v>0</v>
      </c>
      <c r="OR89" s="296">
        <f t="shared" si="192"/>
        <v>0</v>
      </c>
      <c r="OS89" s="296"/>
      <c r="OT89" s="296"/>
      <c r="OU89" s="296">
        <f t="shared" si="121"/>
        <v>0</v>
      </c>
      <c r="OV89" s="296">
        <f t="shared" si="122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22"/>
      <c r="R90" s="78"/>
      <c r="S90" s="321"/>
      <c r="T90" s="321"/>
      <c r="U90" s="78"/>
      <c r="V90" s="78"/>
      <c r="W90" s="78">
        <f t="shared" si="123"/>
        <v>40.21</v>
      </c>
      <c r="X90" s="78">
        <f t="shared" si="124"/>
        <v>40.21</v>
      </c>
      <c r="Y90" s="78">
        <v>5</v>
      </c>
      <c r="Z90" s="78">
        <v>2.2222222222222223</v>
      </c>
      <c r="AA90" s="75"/>
      <c r="AB90" s="71"/>
      <c r="AC90" s="8">
        <f t="shared" si="125"/>
        <v>5</v>
      </c>
      <c r="AD90" s="8">
        <f t="shared" si="126"/>
        <v>2.2222222222222223</v>
      </c>
      <c r="AE90" s="71"/>
      <c r="AF90" s="71"/>
      <c r="AG90" s="71"/>
      <c r="AH90" s="71"/>
      <c r="AI90" s="122"/>
      <c r="AJ90" s="122"/>
      <c r="AK90" s="351"/>
      <c r="AL90" s="352"/>
      <c r="AM90" s="288"/>
      <c r="AN90" s="288"/>
      <c r="AO90" s="289"/>
      <c r="AP90" s="289"/>
      <c r="AQ90" s="289"/>
      <c r="AR90" s="289"/>
      <c r="AS90" s="289"/>
      <c r="AT90" s="289"/>
      <c r="AU90" s="4">
        <f t="shared" si="109"/>
        <v>0</v>
      </c>
      <c r="AV90" s="4">
        <f t="shared" si="110"/>
        <v>0</v>
      </c>
      <c r="AW90" s="78"/>
      <c r="AX90" s="78"/>
      <c r="AY90" s="310"/>
      <c r="AZ90" s="8"/>
      <c r="BA90" s="8"/>
      <c r="BB90" s="8"/>
      <c r="BC90" s="8">
        <f t="shared" si="111"/>
        <v>0</v>
      </c>
      <c r="BD90" s="8">
        <f t="shared" si="112"/>
        <v>0</v>
      </c>
      <c r="BE90" s="8"/>
      <c r="BF90" s="8"/>
      <c r="BG90" s="290"/>
      <c r="BH90" s="291"/>
      <c r="BI90" s="290"/>
      <c r="BJ90" s="291"/>
      <c r="BK90" s="292"/>
      <c r="BL90" s="8"/>
      <c r="BM90" s="8"/>
      <c r="BN90" s="8"/>
      <c r="BO90" s="8"/>
      <c r="BP90" s="8"/>
      <c r="BQ90" s="8"/>
      <c r="BR90" s="8"/>
      <c r="BS90" s="2">
        <f t="shared" si="127"/>
        <v>0</v>
      </c>
      <c r="BT90" s="8">
        <f t="shared" si="128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20"/>
      <c r="CI90" s="91"/>
      <c r="CJ90" s="320"/>
      <c r="CK90" s="294"/>
      <c r="CL90" s="294"/>
      <c r="CM90" s="321"/>
      <c r="CN90" s="322"/>
      <c r="CO90" s="8">
        <f t="shared" si="129"/>
        <v>0</v>
      </c>
      <c r="CP90" s="8">
        <f t="shared" si="130"/>
        <v>0</v>
      </c>
      <c r="CQ90" s="338">
        <v>247.40625</v>
      </c>
      <c r="CR90" s="338"/>
      <c r="CS90" s="338"/>
      <c r="CT90" s="348"/>
      <c r="CU90" s="339">
        <v>18.556701030927837</v>
      </c>
      <c r="CV90" s="196"/>
      <c r="CW90" s="340">
        <v>63.814432989690722</v>
      </c>
      <c r="CX90" s="295"/>
      <c r="CY90" s="295"/>
      <c r="CZ90" s="295"/>
      <c r="DA90" s="7">
        <f t="shared" si="131"/>
        <v>329.77738402061857</v>
      </c>
      <c r="DB90" s="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3">
        <v>42.37</v>
      </c>
      <c r="DL90" s="323">
        <v>14.12</v>
      </c>
      <c r="DM90" s="321">
        <f t="shared" si="135"/>
        <v>42.37</v>
      </c>
      <c r="DN90" s="321">
        <f t="shared" si="136"/>
        <v>14.12</v>
      </c>
      <c r="DO90" s="323">
        <v>41.1</v>
      </c>
      <c r="DP90" s="323">
        <v>13.7</v>
      </c>
      <c r="DQ90" s="324">
        <v>0</v>
      </c>
      <c r="DR90" s="324">
        <v>0</v>
      </c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5">
        <v>32.99</v>
      </c>
      <c r="EH90" s="326">
        <v>8.2475000000000005</v>
      </c>
      <c r="EI90" s="94">
        <v>78.08</v>
      </c>
      <c r="EJ90" s="94">
        <v>19.52</v>
      </c>
      <c r="EK90" s="321">
        <v>27.07</v>
      </c>
      <c r="EL90" s="327">
        <v>6.7675000000000001</v>
      </c>
      <c r="EM90" s="328"/>
      <c r="EN90" s="328"/>
      <c r="EO90" s="328"/>
      <c r="EP90" s="328"/>
      <c r="EQ90" s="8">
        <f t="shared" si="138"/>
        <v>138.13999999999999</v>
      </c>
      <c r="ER90" s="8">
        <f t="shared" si="139"/>
        <v>34.534999999999997</v>
      </c>
      <c r="ES90" s="296"/>
      <c r="ET90" s="296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3">
        <v>31</v>
      </c>
      <c r="FB90" s="329"/>
      <c r="FC90" s="114">
        <v>32</v>
      </c>
      <c r="FD90" s="322"/>
      <c r="FE90" s="8"/>
      <c r="FF90" s="8"/>
      <c r="FG90" s="300"/>
      <c r="FH90" s="301"/>
      <c r="FI90" s="8"/>
      <c r="FJ90" s="8"/>
      <c r="FK90" s="8"/>
      <c r="FL90" s="8"/>
      <c r="FM90" s="322"/>
      <c r="FN90" s="322"/>
      <c r="FO90" s="4"/>
      <c r="FP90" s="8"/>
      <c r="FQ90" s="302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3"/>
      <c r="GJ90" s="303"/>
      <c r="GK90" s="292">
        <v>6</v>
      </c>
      <c r="GL90" s="292">
        <v>0</v>
      </c>
      <c r="GM90" s="304"/>
      <c r="GN90" s="305"/>
      <c r="GO90" s="294">
        <v>4</v>
      </c>
      <c r="GP90" s="306">
        <v>0</v>
      </c>
      <c r="GQ90" s="306"/>
      <c r="GR90" s="306"/>
      <c r="GS90" s="305"/>
      <c r="GT90" s="305"/>
      <c r="GU90" s="305">
        <v>6</v>
      </c>
      <c r="GV90" s="305">
        <v>0</v>
      </c>
      <c r="GW90" s="305">
        <v>2</v>
      </c>
      <c r="GX90" s="305">
        <v>0</v>
      </c>
      <c r="GY90" s="305">
        <v>2.4</v>
      </c>
      <c r="GZ90" s="305">
        <v>0</v>
      </c>
      <c r="HA90" s="8">
        <f t="shared" si="146"/>
        <v>20.399999999999999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8"/>
      <c r="HO90" s="8">
        <f t="shared" si="148"/>
        <v>0</v>
      </c>
      <c r="HP90" s="8">
        <f t="shared" si="149"/>
        <v>0</v>
      </c>
      <c r="HQ90" s="91">
        <v>430</v>
      </c>
      <c r="HR90" s="282"/>
      <c r="HS90" s="91"/>
      <c r="HT90" s="8"/>
      <c r="HU90" s="8">
        <f t="shared" si="150"/>
        <v>430</v>
      </c>
      <c r="HV90" s="8">
        <f t="shared" si="151"/>
        <v>0</v>
      </c>
      <c r="HW90" s="8"/>
      <c r="HX90" s="8"/>
      <c r="HY90" s="196">
        <v>2.2000000000000002</v>
      </c>
      <c r="HZ90" s="330">
        <v>0.55000000000000004</v>
      </c>
      <c r="IA90" s="307"/>
      <c r="IB90" s="299"/>
      <c r="IC90" s="332">
        <v>12</v>
      </c>
      <c r="ID90" s="130">
        <v>3</v>
      </c>
      <c r="IE90" s="308"/>
      <c r="IF90" s="308"/>
      <c r="IG90" s="8">
        <f t="shared" si="193"/>
        <v>14.2</v>
      </c>
      <c r="IH90" s="8">
        <f t="shared" si="152"/>
        <v>3.55</v>
      </c>
      <c r="II90" s="8"/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6"/>
        <v>0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282"/>
      <c r="JD90" s="282"/>
      <c r="JE90" s="8">
        <f t="shared" si="153"/>
        <v>10.31</v>
      </c>
      <c r="JF90" s="8">
        <f t="shared" si="154"/>
        <v>0</v>
      </c>
      <c r="JG90" s="330">
        <v>6.5372000000000003</v>
      </c>
      <c r="JH90" s="330">
        <v>1</v>
      </c>
      <c r="JI90" s="330">
        <v>6.5373000000000001</v>
      </c>
      <c r="JJ90" s="330">
        <v>1</v>
      </c>
      <c r="JK90" s="330"/>
      <c r="JL90" s="330"/>
      <c r="JM90" s="91">
        <v>51.55</v>
      </c>
      <c r="JN90" s="330">
        <v>11</v>
      </c>
      <c r="JO90" s="91">
        <v>44.33</v>
      </c>
      <c r="JP90" s="330">
        <v>9</v>
      </c>
      <c r="JQ90" s="71">
        <v>0</v>
      </c>
      <c r="JR90" s="71">
        <v>0</v>
      </c>
      <c r="JS90" s="8"/>
      <c r="JT90" s="8"/>
      <c r="JU90" s="8">
        <f t="shared" si="155"/>
        <v>108.9545</v>
      </c>
      <c r="JV90" s="8">
        <f t="shared" si="156"/>
        <v>22</v>
      </c>
      <c r="JW90" s="8"/>
      <c r="JX90" s="8"/>
      <c r="JY90" s="282"/>
      <c r="JZ90" s="282"/>
      <c r="KA90" s="8">
        <f t="shared" si="157"/>
        <v>0</v>
      </c>
      <c r="KB90" s="8">
        <f t="shared" si="158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59"/>
        <v>0</v>
      </c>
      <c r="KN90" s="4">
        <f t="shared" si="159"/>
        <v>0</v>
      </c>
      <c r="KO90" s="321">
        <v>6.19</v>
      </c>
      <c r="KP90" s="4"/>
      <c r="KQ90" s="4"/>
      <c r="KR90" s="4"/>
      <c r="KS90" s="1">
        <f t="shared" si="160"/>
        <v>6.19</v>
      </c>
      <c r="KT90" s="1">
        <f t="shared" si="161"/>
        <v>0</v>
      </c>
      <c r="KU90" s="4"/>
      <c r="KV90" s="4"/>
      <c r="KW90" s="4">
        <f t="shared" si="162"/>
        <v>0</v>
      </c>
      <c r="KX90" s="4">
        <f t="shared" si="163"/>
        <v>0</v>
      </c>
      <c r="KY90" s="4"/>
      <c r="KZ90" s="4"/>
      <c r="LA90" s="4"/>
      <c r="LB90" s="4"/>
      <c r="LC90" s="4">
        <f t="shared" si="164"/>
        <v>0</v>
      </c>
      <c r="LD90" s="4">
        <f t="shared" si="165"/>
        <v>0</v>
      </c>
      <c r="LE90" s="4"/>
      <c r="LF90" s="4"/>
      <c r="LG90" s="4">
        <f t="shared" si="166"/>
        <v>0</v>
      </c>
      <c r="LH90" s="4">
        <f t="shared" si="167"/>
        <v>0</v>
      </c>
      <c r="LI90" s="71">
        <v>24.2</v>
      </c>
      <c r="LJ90" s="330">
        <v>0</v>
      </c>
      <c r="LK90" s="79">
        <v>24.02</v>
      </c>
      <c r="LL90" s="350">
        <v>0</v>
      </c>
      <c r="LM90" s="79">
        <v>6.5750000000000002</v>
      </c>
      <c r="LN90" s="334">
        <v>0</v>
      </c>
      <c r="LO90" s="75"/>
      <c r="LP90" s="344"/>
      <c r="LQ90" s="317"/>
      <c r="LR90" s="317"/>
      <c r="LS90" s="4">
        <f t="shared" si="168"/>
        <v>54.795000000000002</v>
      </c>
      <c r="LT90" s="4">
        <f t="shared" si="169"/>
        <v>0</v>
      </c>
      <c r="LU90" s="318"/>
      <c r="LV90" s="4"/>
      <c r="LW90" s="4"/>
      <c r="LX90" s="4"/>
      <c r="LY90" s="4">
        <f t="shared" si="170"/>
        <v>0</v>
      </c>
      <c r="LZ90" s="4">
        <f t="shared" si="171"/>
        <v>0</v>
      </c>
      <c r="MA90" s="114"/>
      <c r="MB90" s="4"/>
      <c r="MC90" s="341">
        <v>25.75</v>
      </c>
      <c r="MD90" s="319"/>
      <c r="ME90" s="75">
        <v>25.75</v>
      </c>
      <c r="MF90" s="4"/>
      <c r="MG90" s="9"/>
      <c r="MH90" s="4"/>
      <c r="MI90" s="4">
        <f t="shared" si="172"/>
        <v>51.5</v>
      </c>
      <c r="MJ90" s="4">
        <f t="shared" si="173"/>
        <v>0</v>
      </c>
      <c r="MK90" s="335">
        <v>0</v>
      </c>
      <c r="ML90" s="92"/>
      <c r="MM90" s="114">
        <v>0</v>
      </c>
      <c r="MN90" s="336"/>
      <c r="MO90" s="4">
        <f t="shared" si="174"/>
        <v>0</v>
      </c>
      <c r="MP90" s="4">
        <f t="shared" si="175"/>
        <v>0</v>
      </c>
      <c r="MQ90" s="4"/>
      <c r="MR90" s="4"/>
      <c r="MS90" s="4">
        <f t="shared" si="176"/>
        <v>0</v>
      </c>
      <c r="MT90" s="4">
        <f t="shared" si="177"/>
        <v>0</v>
      </c>
      <c r="MU90" s="4"/>
      <c r="MV90" s="4"/>
      <c r="MW90" s="4">
        <f t="shared" si="178"/>
        <v>0</v>
      </c>
      <c r="MX90" s="4">
        <f t="shared" si="179"/>
        <v>0</v>
      </c>
      <c r="MY90" s="92">
        <v>0</v>
      </c>
      <c r="MZ90" s="337">
        <v>0</v>
      </c>
      <c r="NA90" s="4">
        <f t="shared" si="180"/>
        <v>0</v>
      </c>
      <c r="NB90" s="4">
        <f t="shared" si="181"/>
        <v>0</v>
      </c>
      <c r="NC90" s="296"/>
      <c r="ND90" s="296"/>
      <c r="NE90" s="296">
        <f t="shared" si="182"/>
        <v>0</v>
      </c>
      <c r="NF90" s="296">
        <f t="shared" si="183"/>
        <v>0</v>
      </c>
      <c r="NG90" s="296"/>
      <c r="NH90" s="296"/>
      <c r="NI90" s="296">
        <f t="shared" si="184"/>
        <v>0</v>
      </c>
      <c r="NJ90" s="296">
        <f t="shared" si="185"/>
        <v>0</v>
      </c>
      <c r="NK90" s="292"/>
      <c r="NL90" s="296"/>
      <c r="NM90" s="296">
        <f t="shared" si="186"/>
        <v>0</v>
      </c>
      <c r="NN90" s="296">
        <f t="shared" si="187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3">
        <v>0</v>
      </c>
      <c r="NV90" s="343"/>
      <c r="NW90" s="343">
        <v>0</v>
      </c>
      <c r="NX90" s="343"/>
      <c r="NY90" s="4">
        <f t="shared" si="188"/>
        <v>0</v>
      </c>
      <c r="NZ90" s="4">
        <f t="shared" si="120"/>
        <v>0</v>
      </c>
      <c r="OA90" s="74">
        <v>0</v>
      </c>
      <c r="OB90" s="74"/>
      <c r="OC90" s="349">
        <v>0</v>
      </c>
      <c r="OD90" s="74"/>
      <c r="OE90" s="349">
        <v>0</v>
      </c>
      <c r="OF90" s="74"/>
      <c r="OG90" s="74">
        <v>0</v>
      </c>
      <c r="OH90" s="74"/>
      <c r="OI90" s="4">
        <f t="shared" si="189"/>
        <v>0</v>
      </c>
      <c r="OJ90" s="4">
        <f t="shared" si="190"/>
        <v>0</v>
      </c>
      <c r="OK90" s="196">
        <v>0</v>
      </c>
      <c r="OL90" s="296"/>
      <c r="OM90" s="342">
        <v>0</v>
      </c>
      <c r="ON90" s="296"/>
      <c r="OO90" s="196"/>
      <c r="OP90" s="296"/>
      <c r="OQ90" s="296">
        <f t="shared" si="191"/>
        <v>0</v>
      </c>
      <c r="OR90" s="296">
        <f t="shared" si="192"/>
        <v>0</v>
      </c>
      <c r="OS90" s="296"/>
      <c r="OT90" s="296"/>
      <c r="OU90" s="296">
        <f t="shared" si="121"/>
        <v>0</v>
      </c>
      <c r="OV90" s="296">
        <f t="shared" si="122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22"/>
      <c r="R91" s="78"/>
      <c r="S91" s="321"/>
      <c r="T91" s="321"/>
      <c r="U91" s="78"/>
      <c r="V91" s="78"/>
      <c r="W91" s="78">
        <f t="shared" si="123"/>
        <v>40.21</v>
      </c>
      <c r="X91" s="78">
        <f t="shared" si="124"/>
        <v>40.21</v>
      </c>
      <c r="Y91" s="78">
        <v>5</v>
      </c>
      <c r="Z91" s="78">
        <v>2.2222222222222223</v>
      </c>
      <c r="AA91" s="75"/>
      <c r="AB91" s="71"/>
      <c r="AC91" s="8">
        <f t="shared" si="125"/>
        <v>5</v>
      </c>
      <c r="AD91" s="8">
        <f t="shared" si="126"/>
        <v>2.2222222222222223</v>
      </c>
      <c r="AE91" s="71"/>
      <c r="AF91" s="71"/>
      <c r="AG91" s="71"/>
      <c r="AH91" s="71"/>
      <c r="AI91" s="122"/>
      <c r="AJ91" s="122"/>
      <c r="AK91" s="351"/>
      <c r="AL91" s="352"/>
      <c r="AM91" s="288"/>
      <c r="AN91" s="288"/>
      <c r="AO91" s="289"/>
      <c r="AP91" s="289"/>
      <c r="AQ91" s="289"/>
      <c r="AR91" s="289"/>
      <c r="AS91" s="289"/>
      <c r="AT91" s="289"/>
      <c r="AU91" s="4">
        <f t="shared" si="109"/>
        <v>0</v>
      </c>
      <c r="AV91" s="4">
        <f t="shared" si="110"/>
        <v>0</v>
      </c>
      <c r="AW91" s="78"/>
      <c r="AX91" s="78"/>
      <c r="AY91" s="310"/>
      <c r="AZ91" s="8"/>
      <c r="BA91" s="8"/>
      <c r="BB91" s="8"/>
      <c r="BC91" s="8">
        <f t="shared" si="111"/>
        <v>0</v>
      </c>
      <c r="BD91" s="8">
        <f t="shared" si="112"/>
        <v>0</v>
      </c>
      <c r="BE91" s="8"/>
      <c r="BF91" s="8"/>
      <c r="BG91" s="290"/>
      <c r="BH91" s="291"/>
      <c r="BI91" s="290"/>
      <c r="BJ91" s="291"/>
      <c r="BK91" s="292"/>
      <c r="BL91" s="8"/>
      <c r="BM91" s="8"/>
      <c r="BN91" s="8"/>
      <c r="BO91" s="8"/>
      <c r="BP91" s="8"/>
      <c r="BQ91" s="8"/>
      <c r="BR91" s="8"/>
      <c r="BS91" s="2">
        <f t="shared" si="127"/>
        <v>0</v>
      </c>
      <c r="BT91" s="8">
        <f t="shared" si="128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20"/>
      <c r="CI91" s="91"/>
      <c r="CJ91" s="320"/>
      <c r="CK91" s="294"/>
      <c r="CL91" s="294"/>
      <c r="CM91" s="321"/>
      <c r="CN91" s="322"/>
      <c r="CO91" s="8">
        <f t="shared" si="129"/>
        <v>0</v>
      </c>
      <c r="CP91" s="8">
        <f t="shared" si="130"/>
        <v>0</v>
      </c>
      <c r="CQ91" s="338">
        <v>247.40625</v>
      </c>
      <c r="CR91" s="338"/>
      <c r="CS91" s="338"/>
      <c r="CT91" s="348"/>
      <c r="CU91" s="339">
        <v>18.556701030927837</v>
      </c>
      <c r="CV91" s="196"/>
      <c r="CW91" s="340">
        <v>63.814432989690722</v>
      </c>
      <c r="CX91" s="295"/>
      <c r="CY91" s="295"/>
      <c r="CZ91" s="295"/>
      <c r="DA91" s="7">
        <f t="shared" si="131"/>
        <v>329.77738402061857</v>
      </c>
      <c r="DB91" s="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3">
        <v>42.37</v>
      </c>
      <c r="DL91" s="323">
        <v>14.12</v>
      </c>
      <c r="DM91" s="321">
        <f t="shared" si="135"/>
        <v>42.37</v>
      </c>
      <c r="DN91" s="321">
        <f t="shared" si="136"/>
        <v>14.12</v>
      </c>
      <c r="DO91" s="323">
        <v>41.1</v>
      </c>
      <c r="DP91" s="323">
        <v>13.7</v>
      </c>
      <c r="DQ91" s="324">
        <v>0</v>
      </c>
      <c r="DR91" s="324">
        <v>0</v>
      </c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5">
        <v>32.99</v>
      </c>
      <c r="EH91" s="326">
        <v>8.2475000000000005</v>
      </c>
      <c r="EI91" s="94">
        <v>78.08</v>
      </c>
      <c r="EJ91" s="94">
        <v>19.52</v>
      </c>
      <c r="EK91" s="321">
        <v>27.07</v>
      </c>
      <c r="EL91" s="327">
        <v>6.7675000000000001</v>
      </c>
      <c r="EM91" s="328"/>
      <c r="EN91" s="328"/>
      <c r="EO91" s="328"/>
      <c r="EP91" s="328"/>
      <c r="EQ91" s="8">
        <f t="shared" si="138"/>
        <v>138.13999999999999</v>
      </c>
      <c r="ER91" s="8">
        <f t="shared" si="139"/>
        <v>34.534999999999997</v>
      </c>
      <c r="ES91" s="296"/>
      <c r="ET91" s="296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3">
        <v>31</v>
      </c>
      <c r="FB91" s="329"/>
      <c r="FC91" s="114">
        <v>32</v>
      </c>
      <c r="FD91" s="322"/>
      <c r="FE91" s="8"/>
      <c r="FF91" s="8"/>
      <c r="FG91" s="300"/>
      <c r="FH91" s="301"/>
      <c r="FI91" s="8"/>
      <c r="FJ91" s="8"/>
      <c r="FK91" s="8"/>
      <c r="FL91" s="8"/>
      <c r="FM91" s="322"/>
      <c r="FN91" s="322"/>
      <c r="FO91" s="4"/>
      <c r="FP91" s="8"/>
      <c r="FQ91" s="302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3"/>
      <c r="GJ91" s="303"/>
      <c r="GK91" s="292">
        <v>6</v>
      </c>
      <c r="GL91" s="292">
        <v>0</v>
      </c>
      <c r="GM91" s="304"/>
      <c r="GN91" s="305"/>
      <c r="GO91" s="294">
        <v>4</v>
      </c>
      <c r="GP91" s="306">
        <v>0</v>
      </c>
      <c r="GQ91" s="306"/>
      <c r="GR91" s="306"/>
      <c r="GS91" s="305"/>
      <c r="GT91" s="305"/>
      <c r="GU91" s="305">
        <v>6</v>
      </c>
      <c r="GV91" s="305">
        <v>0</v>
      </c>
      <c r="GW91" s="305">
        <v>2</v>
      </c>
      <c r="GX91" s="305">
        <v>0</v>
      </c>
      <c r="GY91" s="305">
        <v>2.4</v>
      </c>
      <c r="GZ91" s="305">
        <v>0</v>
      </c>
      <c r="HA91" s="8">
        <f t="shared" si="146"/>
        <v>20.399999999999999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8"/>
      <c r="HO91" s="8">
        <f t="shared" si="148"/>
        <v>0</v>
      </c>
      <c r="HP91" s="8">
        <f t="shared" si="149"/>
        <v>0</v>
      </c>
      <c r="HQ91" s="91">
        <v>460</v>
      </c>
      <c r="HR91" s="282"/>
      <c r="HS91" s="91"/>
      <c r="HT91" s="8"/>
      <c r="HU91" s="8">
        <f t="shared" si="150"/>
        <v>460</v>
      </c>
      <c r="HV91" s="8">
        <f t="shared" si="151"/>
        <v>0</v>
      </c>
      <c r="HW91" s="8"/>
      <c r="HX91" s="8"/>
      <c r="HY91" s="196">
        <v>2.2000000000000002</v>
      </c>
      <c r="HZ91" s="330">
        <v>0.55000000000000004</v>
      </c>
      <c r="IA91" s="307"/>
      <c r="IB91" s="299"/>
      <c r="IC91" s="332">
        <v>12</v>
      </c>
      <c r="ID91" s="130">
        <v>3</v>
      </c>
      <c r="IE91" s="308"/>
      <c r="IF91" s="308"/>
      <c r="IG91" s="8">
        <f t="shared" si="193"/>
        <v>14.2</v>
      </c>
      <c r="IH91" s="8">
        <f t="shared" si="152"/>
        <v>3.55</v>
      </c>
      <c r="II91" s="8"/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282"/>
      <c r="JD91" s="282"/>
      <c r="JE91" s="8">
        <f t="shared" si="153"/>
        <v>10.31</v>
      </c>
      <c r="JF91" s="8">
        <f t="shared" si="154"/>
        <v>0</v>
      </c>
      <c r="JG91" s="330">
        <v>6.5372000000000003</v>
      </c>
      <c r="JH91" s="330">
        <v>1</v>
      </c>
      <c r="JI91" s="330">
        <v>6.5373000000000001</v>
      </c>
      <c r="JJ91" s="330">
        <v>1</v>
      </c>
      <c r="JK91" s="330"/>
      <c r="JL91" s="330"/>
      <c r="JM91" s="91">
        <v>51.55</v>
      </c>
      <c r="JN91" s="330">
        <v>11</v>
      </c>
      <c r="JO91" s="91">
        <v>44.33</v>
      </c>
      <c r="JP91" s="330">
        <v>9</v>
      </c>
      <c r="JQ91" s="71">
        <v>0</v>
      </c>
      <c r="JR91" s="71">
        <v>0</v>
      </c>
      <c r="JS91" s="8"/>
      <c r="JT91" s="8"/>
      <c r="JU91" s="8">
        <f t="shared" si="155"/>
        <v>108.9545</v>
      </c>
      <c r="JV91" s="8">
        <f t="shared" si="156"/>
        <v>22</v>
      </c>
      <c r="JW91" s="8"/>
      <c r="JX91" s="8"/>
      <c r="JY91" s="282"/>
      <c r="JZ91" s="282"/>
      <c r="KA91" s="8">
        <f t="shared" si="157"/>
        <v>0</v>
      </c>
      <c r="KB91" s="8">
        <f t="shared" si="158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59"/>
        <v>0</v>
      </c>
      <c r="KN91" s="4">
        <f t="shared" si="159"/>
        <v>0</v>
      </c>
      <c r="KO91" s="321">
        <v>6.19</v>
      </c>
      <c r="KP91" s="4"/>
      <c r="KQ91" s="4"/>
      <c r="KR91" s="4"/>
      <c r="KS91" s="1">
        <f t="shared" si="160"/>
        <v>6.19</v>
      </c>
      <c r="KT91" s="1">
        <f t="shared" si="161"/>
        <v>0</v>
      </c>
      <c r="KU91" s="4"/>
      <c r="KV91" s="4"/>
      <c r="KW91" s="4">
        <f t="shared" si="162"/>
        <v>0</v>
      </c>
      <c r="KX91" s="4">
        <f t="shared" si="163"/>
        <v>0</v>
      </c>
      <c r="KY91" s="4"/>
      <c r="KZ91" s="4"/>
      <c r="LA91" s="4"/>
      <c r="LB91" s="4"/>
      <c r="LC91" s="4">
        <f t="shared" si="164"/>
        <v>0</v>
      </c>
      <c r="LD91" s="4">
        <f t="shared" si="165"/>
        <v>0</v>
      </c>
      <c r="LE91" s="4"/>
      <c r="LF91" s="4"/>
      <c r="LG91" s="4">
        <f t="shared" si="166"/>
        <v>0</v>
      </c>
      <c r="LH91" s="4">
        <f t="shared" si="167"/>
        <v>0</v>
      </c>
      <c r="LI91" s="71">
        <v>24.2</v>
      </c>
      <c r="LJ91" s="330">
        <v>0</v>
      </c>
      <c r="LK91" s="79">
        <v>24.02</v>
      </c>
      <c r="LL91" s="350">
        <v>0</v>
      </c>
      <c r="LM91" s="79">
        <v>6.5750000000000002</v>
      </c>
      <c r="LN91" s="334">
        <v>0</v>
      </c>
      <c r="LO91" s="75"/>
      <c r="LP91" s="344"/>
      <c r="LQ91" s="317"/>
      <c r="LR91" s="317"/>
      <c r="LS91" s="4">
        <f t="shared" si="168"/>
        <v>54.795000000000002</v>
      </c>
      <c r="LT91" s="4">
        <f t="shared" si="169"/>
        <v>0</v>
      </c>
      <c r="LU91" s="318"/>
      <c r="LV91" s="4"/>
      <c r="LW91" s="4"/>
      <c r="LX91" s="4"/>
      <c r="LY91" s="4">
        <f t="shared" si="170"/>
        <v>0</v>
      </c>
      <c r="LZ91" s="4">
        <f t="shared" si="171"/>
        <v>0</v>
      </c>
      <c r="MA91" s="114"/>
      <c r="MB91" s="4"/>
      <c r="MC91" s="341">
        <v>25.75</v>
      </c>
      <c r="MD91" s="319"/>
      <c r="ME91" s="75">
        <v>25.75</v>
      </c>
      <c r="MF91" s="4"/>
      <c r="MG91" s="9"/>
      <c r="MH91" s="4"/>
      <c r="MI91" s="4">
        <f t="shared" si="172"/>
        <v>51.5</v>
      </c>
      <c r="MJ91" s="4">
        <f t="shared" si="173"/>
        <v>0</v>
      </c>
      <c r="MK91" s="335">
        <v>0</v>
      </c>
      <c r="ML91" s="92"/>
      <c r="MM91" s="114">
        <v>0</v>
      </c>
      <c r="MN91" s="336"/>
      <c r="MO91" s="4">
        <f t="shared" si="174"/>
        <v>0</v>
      </c>
      <c r="MP91" s="4">
        <f t="shared" si="175"/>
        <v>0</v>
      </c>
      <c r="MQ91" s="4"/>
      <c r="MR91" s="4"/>
      <c r="MS91" s="4">
        <f t="shared" si="176"/>
        <v>0</v>
      </c>
      <c r="MT91" s="4">
        <f t="shared" si="177"/>
        <v>0</v>
      </c>
      <c r="MU91" s="4"/>
      <c r="MV91" s="4"/>
      <c r="MW91" s="4">
        <f t="shared" si="178"/>
        <v>0</v>
      </c>
      <c r="MX91" s="4">
        <f t="shared" si="179"/>
        <v>0</v>
      </c>
      <c r="MY91" s="92">
        <v>0</v>
      </c>
      <c r="MZ91" s="337">
        <v>0</v>
      </c>
      <c r="NA91" s="4">
        <f t="shared" si="180"/>
        <v>0</v>
      </c>
      <c r="NB91" s="4">
        <f t="shared" si="181"/>
        <v>0</v>
      </c>
      <c r="NC91" s="296"/>
      <c r="ND91" s="296"/>
      <c r="NE91" s="296">
        <f t="shared" si="182"/>
        <v>0</v>
      </c>
      <c r="NF91" s="296">
        <f t="shared" si="183"/>
        <v>0</v>
      </c>
      <c r="NG91" s="296"/>
      <c r="NH91" s="296"/>
      <c r="NI91" s="296">
        <f t="shared" si="184"/>
        <v>0</v>
      </c>
      <c r="NJ91" s="296">
        <f t="shared" si="185"/>
        <v>0</v>
      </c>
      <c r="NK91" s="292"/>
      <c r="NL91" s="296"/>
      <c r="NM91" s="296">
        <f t="shared" si="186"/>
        <v>0</v>
      </c>
      <c r="NN91" s="296">
        <f t="shared" si="187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3">
        <v>0</v>
      </c>
      <c r="NV91" s="343"/>
      <c r="NW91" s="343">
        <v>0</v>
      </c>
      <c r="NX91" s="343"/>
      <c r="NY91" s="4">
        <f t="shared" si="188"/>
        <v>0</v>
      </c>
      <c r="NZ91" s="4">
        <f t="shared" si="120"/>
        <v>0</v>
      </c>
      <c r="OA91" s="74">
        <v>0</v>
      </c>
      <c r="OB91" s="74"/>
      <c r="OC91" s="349">
        <v>0</v>
      </c>
      <c r="OD91" s="74"/>
      <c r="OE91" s="349">
        <v>0</v>
      </c>
      <c r="OF91" s="74"/>
      <c r="OG91" s="74">
        <v>0</v>
      </c>
      <c r="OH91" s="74"/>
      <c r="OI91" s="4">
        <f t="shared" si="189"/>
        <v>0</v>
      </c>
      <c r="OJ91" s="4">
        <f t="shared" si="190"/>
        <v>0</v>
      </c>
      <c r="OK91" s="196">
        <v>0</v>
      </c>
      <c r="OL91" s="296"/>
      <c r="OM91" s="342">
        <v>0</v>
      </c>
      <c r="ON91" s="296"/>
      <c r="OO91" s="196"/>
      <c r="OP91" s="296"/>
      <c r="OQ91" s="296">
        <f t="shared" si="191"/>
        <v>0</v>
      </c>
      <c r="OR91" s="296">
        <f t="shared" si="192"/>
        <v>0</v>
      </c>
      <c r="OS91" s="296"/>
      <c r="OT91" s="296"/>
      <c r="OU91" s="296">
        <f t="shared" si="121"/>
        <v>0</v>
      </c>
      <c r="OV91" s="296">
        <f t="shared" si="122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22"/>
      <c r="R92" s="78"/>
      <c r="S92" s="321"/>
      <c r="T92" s="321"/>
      <c r="U92" s="78"/>
      <c r="V92" s="78"/>
      <c r="W92" s="78">
        <f t="shared" si="123"/>
        <v>40.21</v>
      </c>
      <c r="X92" s="78">
        <f t="shared" si="124"/>
        <v>40.21</v>
      </c>
      <c r="Y92" s="78">
        <v>5</v>
      </c>
      <c r="Z92" s="78">
        <v>2.2222222222222223</v>
      </c>
      <c r="AA92" s="75"/>
      <c r="AB92" s="71"/>
      <c r="AC92" s="8">
        <f t="shared" si="125"/>
        <v>5</v>
      </c>
      <c r="AD92" s="8">
        <f t="shared" si="126"/>
        <v>2.2222222222222223</v>
      </c>
      <c r="AE92" s="71"/>
      <c r="AF92" s="71"/>
      <c r="AG92" s="71"/>
      <c r="AH92" s="71"/>
      <c r="AI92" s="122"/>
      <c r="AJ92" s="122"/>
      <c r="AK92" s="351"/>
      <c r="AL92" s="352"/>
      <c r="AM92" s="288"/>
      <c r="AN92" s="288"/>
      <c r="AO92" s="289"/>
      <c r="AP92" s="289"/>
      <c r="AQ92" s="289"/>
      <c r="AR92" s="289"/>
      <c r="AS92" s="289"/>
      <c r="AT92" s="289"/>
      <c r="AU92" s="4">
        <f t="shared" si="109"/>
        <v>0</v>
      </c>
      <c r="AV92" s="4">
        <f t="shared" si="110"/>
        <v>0</v>
      </c>
      <c r="AW92" s="78"/>
      <c r="AX92" s="78"/>
      <c r="AY92" s="310"/>
      <c r="AZ92" s="8"/>
      <c r="BA92" s="8"/>
      <c r="BB92" s="8"/>
      <c r="BC92" s="8">
        <f t="shared" si="111"/>
        <v>0</v>
      </c>
      <c r="BD92" s="8">
        <f t="shared" si="112"/>
        <v>0</v>
      </c>
      <c r="BE92" s="8"/>
      <c r="BF92" s="8"/>
      <c r="BG92" s="290"/>
      <c r="BH92" s="291"/>
      <c r="BI92" s="290"/>
      <c r="BJ92" s="291"/>
      <c r="BK92" s="292"/>
      <c r="BL92" s="8"/>
      <c r="BM92" s="8"/>
      <c r="BN92" s="8"/>
      <c r="BO92" s="8"/>
      <c r="BP92" s="8"/>
      <c r="BQ92" s="8"/>
      <c r="BR92" s="8"/>
      <c r="BS92" s="2">
        <f t="shared" si="127"/>
        <v>0</v>
      </c>
      <c r="BT92" s="8">
        <f t="shared" si="128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20"/>
      <c r="CI92" s="91"/>
      <c r="CJ92" s="320"/>
      <c r="CK92" s="294"/>
      <c r="CL92" s="294"/>
      <c r="CM92" s="321"/>
      <c r="CN92" s="322"/>
      <c r="CO92" s="8">
        <f t="shared" si="129"/>
        <v>0</v>
      </c>
      <c r="CP92" s="8">
        <f t="shared" si="130"/>
        <v>0</v>
      </c>
      <c r="CQ92" s="338">
        <v>247.40625</v>
      </c>
      <c r="CR92" s="338"/>
      <c r="CS92" s="338"/>
      <c r="CT92" s="348"/>
      <c r="CU92" s="339">
        <v>18.556701030927837</v>
      </c>
      <c r="CV92" s="196"/>
      <c r="CW92" s="340">
        <v>63.814432989690722</v>
      </c>
      <c r="CX92" s="295"/>
      <c r="CY92" s="295"/>
      <c r="CZ92" s="295"/>
      <c r="DA92" s="7">
        <f t="shared" si="131"/>
        <v>329.77738402061857</v>
      </c>
      <c r="DB92" s="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3">
        <v>42.37</v>
      </c>
      <c r="DL92" s="323">
        <v>14.12</v>
      </c>
      <c r="DM92" s="321">
        <f t="shared" si="135"/>
        <v>42.37</v>
      </c>
      <c r="DN92" s="321">
        <f t="shared" si="136"/>
        <v>14.12</v>
      </c>
      <c r="DO92" s="323">
        <v>41.1</v>
      </c>
      <c r="DP92" s="323">
        <v>13.7</v>
      </c>
      <c r="DQ92" s="324">
        <v>0</v>
      </c>
      <c r="DR92" s="324">
        <v>0</v>
      </c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5">
        <v>32.99</v>
      </c>
      <c r="EH92" s="326">
        <v>8.2475000000000005</v>
      </c>
      <c r="EI92" s="94">
        <v>78.08</v>
      </c>
      <c r="EJ92" s="94">
        <v>19.52</v>
      </c>
      <c r="EK92" s="321">
        <v>27.07</v>
      </c>
      <c r="EL92" s="327">
        <v>6.7675000000000001</v>
      </c>
      <c r="EM92" s="328"/>
      <c r="EN92" s="328"/>
      <c r="EO92" s="328"/>
      <c r="EP92" s="328"/>
      <c r="EQ92" s="8">
        <f t="shared" si="138"/>
        <v>138.13999999999999</v>
      </c>
      <c r="ER92" s="8">
        <f t="shared" si="139"/>
        <v>34.534999999999997</v>
      </c>
      <c r="ES92" s="296"/>
      <c r="ET92" s="296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3">
        <v>31</v>
      </c>
      <c r="FB92" s="329"/>
      <c r="FC92" s="114">
        <v>32</v>
      </c>
      <c r="FD92" s="322"/>
      <c r="FE92" s="8"/>
      <c r="FF92" s="8"/>
      <c r="FG92" s="300"/>
      <c r="FH92" s="301"/>
      <c r="FI92" s="8"/>
      <c r="FJ92" s="8"/>
      <c r="FK92" s="8"/>
      <c r="FL92" s="8"/>
      <c r="FM92" s="322"/>
      <c r="FN92" s="322"/>
      <c r="FO92" s="4"/>
      <c r="FP92" s="8"/>
      <c r="FQ92" s="302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3"/>
      <c r="GJ92" s="303"/>
      <c r="GK92" s="292">
        <v>6</v>
      </c>
      <c r="GL92" s="292">
        <v>0</v>
      </c>
      <c r="GM92" s="304"/>
      <c r="GN92" s="305"/>
      <c r="GO92" s="294">
        <v>4</v>
      </c>
      <c r="GP92" s="306">
        <v>0</v>
      </c>
      <c r="GQ92" s="306"/>
      <c r="GR92" s="306"/>
      <c r="GS92" s="305"/>
      <c r="GT92" s="305"/>
      <c r="GU92" s="305">
        <v>6</v>
      </c>
      <c r="GV92" s="305">
        <v>0</v>
      </c>
      <c r="GW92" s="305">
        <v>2</v>
      </c>
      <c r="GX92" s="305">
        <v>0</v>
      </c>
      <c r="GY92" s="305">
        <v>2.4</v>
      </c>
      <c r="GZ92" s="305">
        <v>0</v>
      </c>
      <c r="HA92" s="8">
        <f t="shared" si="146"/>
        <v>20.399999999999999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8"/>
      <c r="HO92" s="8">
        <f t="shared" si="148"/>
        <v>0</v>
      </c>
      <c r="HP92" s="8">
        <f t="shared" si="149"/>
        <v>0</v>
      </c>
      <c r="HQ92" s="91">
        <v>490</v>
      </c>
      <c r="HR92" s="282"/>
      <c r="HS92" s="91"/>
      <c r="HT92" s="8"/>
      <c r="HU92" s="8">
        <f t="shared" si="150"/>
        <v>490</v>
      </c>
      <c r="HV92" s="8">
        <f t="shared" si="151"/>
        <v>0</v>
      </c>
      <c r="HW92" s="8"/>
      <c r="HX92" s="8"/>
      <c r="HY92" s="196">
        <v>2.2000000000000002</v>
      </c>
      <c r="HZ92" s="330">
        <v>0.55000000000000004</v>
      </c>
      <c r="IA92" s="307"/>
      <c r="IB92" s="299"/>
      <c r="IC92" s="332">
        <v>12</v>
      </c>
      <c r="ID92" s="130">
        <v>3</v>
      </c>
      <c r="IE92" s="308"/>
      <c r="IF92" s="308"/>
      <c r="IG92" s="8">
        <f t="shared" si="193"/>
        <v>14.2</v>
      </c>
      <c r="IH92" s="8">
        <f t="shared" si="152"/>
        <v>3.55</v>
      </c>
      <c r="II92" s="8"/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282"/>
      <c r="JD92" s="282"/>
      <c r="JE92" s="8">
        <f t="shared" si="153"/>
        <v>10.31</v>
      </c>
      <c r="JF92" s="8">
        <f t="shared" si="154"/>
        <v>0</v>
      </c>
      <c r="JG92" s="330">
        <v>6.5372000000000003</v>
      </c>
      <c r="JH92" s="330">
        <v>1</v>
      </c>
      <c r="JI92" s="330">
        <v>6.5373000000000001</v>
      </c>
      <c r="JJ92" s="330">
        <v>1</v>
      </c>
      <c r="JK92" s="330"/>
      <c r="JL92" s="330"/>
      <c r="JM92" s="91">
        <v>51.55</v>
      </c>
      <c r="JN92" s="330">
        <v>11</v>
      </c>
      <c r="JO92" s="91">
        <v>44.33</v>
      </c>
      <c r="JP92" s="330">
        <v>9</v>
      </c>
      <c r="JQ92" s="71">
        <v>0</v>
      </c>
      <c r="JR92" s="71">
        <v>0</v>
      </c>
      <c r="JS92" s="8"/>
      <c r="JT92" s="8"/>
      <c r="JU92" s="8">
        <f t="shared" si="155"/>
        <v>108.9545</v>
      </c>
      <c r="JV92" s="8">
        <f t="shared" si="156"/>
        <v>22</v>
      </c>
      <c r="JW92" s="8"/>
      <c r="JX92" s="8"/>
      <c r="JY92" s="282"/>
      <c r="JZ92" s="282"/>
      <c r="KA92" s="8">
        <f t="shared" si="157"/>
        <v>0</v>
      </c>
      <c r="KB92" s="8">
        <f t="shared" si="158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59"/>
        <v>0</v>
      </c>
      <c r="KN92" s="4">
        <f t="shared" si="159"/>
        <v>0</v>
      </c>
      <c r="KO92" s="321">
        <v>6.19</v>
      </c>
      <c r="KP92" s="4"/>
      <c r="KQ92" s="4"/>
      <c r="KR92" s="4"/>
      <c r="KS92" s="1">
        <f t="shared" si="160"/>
        <v>6.19</v>
      </c>
      <c r="KT92" s="1">
        <f t="shared" si="161"/>
        <v>0</v>
      </c>
      <c r="KU92" s="4"/>
      <c r="KV92" s="4"/>
      <c r="KW92" s="4">
        <f t="shared" si="162"/>
        <v>0</v>
      </c>
      <c r="KX92" s="4">
        <f t="shared" si="163"/>
        <v>0</v>
      </c>
      <c r="KY92" s="4"/>
      <c r="KZ92" s="4"/>
      <c r="LA92" s="4"/>
      <c r="LB92" s="4"/>
      <c r="LC92" s="4">
        <f t="shared" si="164"/>
        <v>0</v>
      </c>
      <c r="LD92" s="4">
        <f t="shared" si="165"/>
        <v>0</v>
      </c>
      <c r="LE92" s="4"/>
      <c r="LF92" s="4"/>
      <c r="LG92" s="4">
        <f t="shared" si="166"/>
        <v>0</v>
      </c>
      <c r="LH92" s="4">
        <f t="shared" si="167"/>
        <v>0</v>
      </c>
      <c r="LI92" s="71">
        <v>24.2</v>
      </c>
      <c r="LJ92" s="330">
        <v>0</v>
      </c>
      <c r="LK92" s="79">
        <v>24.02</v>
      </c>
      <c r="LL92" s="350">
        <v>0</v>
      </c>
      <c r="LM92" s="79">
        <v>6.5750000000000002</v>
      </c>
      <c r="LN92" s="334">
        <v>0</v>
      </c>
      <c r="LO92" s="75"/>
      <c r="LP92" s="344"/>
      <c r="LQ92" s="317"/>
      <c r="LR92" s="317"/>
      <c r="LS92" s="4">
        <f t="shared" si="168"/>
        <v>54.795000000000002</v>
      </c>
      <c r="LT92" s="4">
        <f t="shared" si="169"/>
        <v>0</v>
      </c>
      <c r="LU92" s="318"/>
      <c r="LV92" s="4"/>
      <c r="LW92" s="4"/>
      <c r="LX92" s="4"/>
      <c r="LY92" s="4">
        <f t="shared" si="170"/>
        <v>0</v>
      </c>
      <c r="LZ92" s="4">
        <f t="shared" si="171"/>
        <v>0</v>
      </c>
      <c r="MA92" s="114"/>
      <c r="MB92" s="4"/>
      <c r="MC92" s="341">
        <v>25.75</v>
      </c>
      <c r="MD92" s="319"/>
      <c r="ME92" s="75">
        <v>25.75</v>
      </c>
      <c r="MF92" s="4"/>
      <c r="MG92" s="9"/>
      <c r="MH92" s="4"/>
      <c r="MI92" s="4">
        <f t="shared" si="172"/>
        <v>51.5</v>
      </c>
      <c r="MJ92" s="4">
        <f t="shared" si="173"/>
        <v>0</v>
      </c>
      <c r="MK92" s="335">
        <v>0</v>
      </c>
      <c r="ML92" s="92"/>
      <c r="MM92" s="114">
        <v>0</v>
      </c>
      <c r="MN92" s="336"/>
      <c r="MO92" s="4">
        <f t="shared" si="174"/>
        <v>0</v>
      </c>
      <c r="MP92" s="4">
        <f t="shared" si="175"/>
        <v>0</v>
      </c>
      <c r="MQ92" s="4"/>
      <c r="MR92" s="4"/>
      <c r="MS92" s="4">
        <f t="shared" si="176"/>
        <v>0</v>
      </c>
      <c r="MT92" s="4">
        <f t="shared" si="177"/>
        <v>0</v>
      </c>
      <c r="MU92" s="4"/>
      <c r="MV92" s="4"/>
      <c r="MW92" s="4">
        <f t="shared" si="178"/>
        <v>0</v>
      </c>
      <c r="MX92" s="4">
        <f t="shared" si="179"/>
        <v>0</v>
      </c>
      <c r="MY92" s="92">
        <v>0</v>
      </c>
      <c r="MZ92" s="337">
        <v>0</v>
      </c>
      <c r="NA92" s="4">
        <f t="shared" si="180"/>
        <v>0</v>
      </c>
      <c r="NB92" s="4">
        <f t="shared" si="181"/>
        <v>0</v>
      </c>
      <c r="NC92" s="296"/>
      <c r="ND92" s="296"/>
      <c r="NE92" s="296">
        <f t="shared" si="182"/>
        <v>0</v>
      </c>
      <c r="NF92" s="296">
        <f t="shared" si="183"/>
        <v>0</v>
      </c>
      <c r="NG92" s="296"/>
      <c r="NH92" s="296"/>
      <c r="NI92" s="296">
        <f t="shared" si="184"/>
        <v>0</v>
      </c>
      <c r="NJ92" s="296">
        <f t="shared" si="185"/>
        <v>0</v>
      </c>
      <c r="NK92" s="292"/>
      <c r="NL92" s="296"/>
      <c r="NM92" s="296">
        <f t="shared" si="186"/>
        <v>0</v>
      </c>
      <c r="NN92" s="296">
        <f t="shared" si="187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3">
        <v>0</v>
      </c>
      <c r="NV92" s="343"/>
      <c r="NW92" s="343">
        <v>0</v>
      </c>
      <c r="NX92" s="343"/>
      <c r="NY92" s="4">
        <f t="shared" si="188"/>
        <v>0</v>
      </c>
      <c r="NZ92" s="4">
        <f t="shared" si="120"/>
        <v>0</v>
      </c>
      <c r="OA92" s="74">
        <v>0</v>
      </c>
      <c r="OB92" s="74"/>
      <c r="OC92" s="349">
        <v>0</v>
      </c>
      <c r="OD92" s="74"/>
      <c r="OE92" s="349">
        <v>0</v>
      </c>
      <c r="OF92" s="74"/>
      <c r="OG92" s="74">
        <v>0</v>
      </c>
      <c r="OH92" s="74"/>
      <c r="OI92" s="4">
        <f t="shared" si="189"/>
        <v>0</v>
      </c>
      <c r="OJ92" s="4">
        <f t="shared" si="190"/>
        <v>0</v>
      </c>
      <c r="OK92" s="196">
        <v>0</v>
      </c>
      <c r="OL92" s="296"/>
      <c r="OM92" s="342">
        <v>0</v>
      </c>
      <c r="ON92" s="296"/>
      <c r="OO92" s="196"/>
      <c r="OP92" s="296"/>
      <c r="OQ92" s="296">
        <f t="shared" si="191"/>
        <v>0</v>
      </c>
      <c r="OR92" s="296">
        <f t="shared" si="192"/>
        <v>0</v>
      </c>
      <c r="OS92" s="296"/>
      <c r="OT92" s="296"/>
      <c r="OU92" s="296">
        <f t="shared" si="121"/>
        <v>0</v>
      </c>
      <c r="OV92" s="296">
        <f t="shared" si="122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22"/>
      <c r="R93" s="78"/>
      <c r="S93" s="321"/>
      <c r="T93" s="321"/>
      <c r="U93" s="78"/>
      <c r="V93" s="78"/>
      <c r="W93" s="78">
        <f t="shared" si="123"/>
        <v>40.21</v>
      </c>
      <c r="X93" s="78">
        <f t="shared" si="124"/>
        <v>40.21</v>
      </c>
      <c r="Y93" s="78">
        <v>5</v>
      </c>
      <c r="Z93" s="78">
        <v>2.2222222222222223</v>
      </c>
      <c r="AA93" s="75"/>
      <c r="AB93" s="71"/>
      <c r="AC93" s="8">
        <f t="shared" si="125"/>
        <v>5</v>
      </c>
      <c r="AD93" s="8">
        <f t="shared" si="126"/>
        <v>2.2222222222222223</v>
      </c>
      <c r="AE93" s="71"/>
      <c r="AF93" s="71"/>
      <c r="AG93" s="71"/>
      <c r="AH93" s="71"/>
      <c r="AI93" s="122"/>
      <c r="AJ93" s="122"/>
      <c r="AK93" s="351"/>
      <c r="AL93" s="352"/>
      <c r="AM93" s="288"/>
      <c r="AN93" s="288"/>
      <c r="AO93" s="289"/>
      <c r="AP93" s="289"/>
      <c r="AQ93" s="289"/>
      <c r="AR93" s="289"/>
      <c r="AS93" s="289"/>
      <c r="AT93" s="289"/>
      <c r="AU93" s="4">
        <f t="shared" si="109"/>
        <v>0</v>
      </c>
      <c r="AV93" s="4">
        <f t="shared" si="110"/>
        <v>0</v>
      </c>
      <c r="AW93" s="78"/>
      <c r="AX93" s="78"/>
      <c r="AY93" s="310"/>
      <c r="AZ93" s="8"/>
      <c r="BA93" s="8"/>
      <c r="BB93" s="8"/>
      <c r="BC93" s="8">
        <f t="shared" si="111"/>
        <v>0</v>
      </c>
      <c r="BD93" s="8">
        <f t="shared" si="112"/>
        <v>0</v>
      </c>
      <c r="BE93" s="8"/>
      <c r="BF93" s="8"/>
      <c r="BG93" s="290"/>
      <c r="BH93" s="291"/>
      <c r="BI93" s="290"/>
      <c r="BJ93" s="291"/>
      <c r="BK93" s="292"/>
      <c r="BL93" s="8"/>
      <c r="BM93" s="8"/>
      <c r="BN93" s="8"/>
      <c r="BO93" s="8"/>
      <c r="BP93" s="8"/>
      <c r="BQ93" s="8"/>
      <c r="BR93" s="8"/>
      <c r="BS93" s="2">
        <f t="shared" si="127"/>
        <v>0</v>
      </c>
      <c r="BT93" s="8">
        <f t="shared" si="128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20"/>
      <c r="CI93" s="91"/>
      <c r="CJ93" s="320"/>
      <c r="CK93" s="294"/>
      <c r="CL93" s="294"/>
      <c r="CM93" s="321"/>
      <c r="CN93" s="322"/>
      <c r="CO93" s="8">
        <f t="shared" si="129"/>
        <v>0</v>
      </c>
      <c r="CP93" s="8">
        <f t="shared" si="130"/>
        <v>0</v>
      </c>
      <c r="CQ93" s="338">
        <v>247.40625</v>
      </c>
      <c r="CR93" s="338"/>
      <c r="CS93" s="338"/>
      <c r="CT93" s="348"/>
      <c r="CU93" s="339">
        <v>18.556701030927837</v>
      </c>
      <c r="CV93" s="196"/>
      <c r="CW93" s="340">
        <v>63.814432989690722</v>
      </c>
      <c r="CX93" s="295"/>
      <c r="CY93" s="295"/>
      <c r="CZ93" s="295"/>
      <c r="DA93" s="7">
        <f t="shared" si="131"/>
        <v>329.77738402061857</v>
      </c>
      <c r="DB93" s="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3">
        <v>42.37</v>
      </c>
      <c r="DL93" s="323">
        <v>14.12</v>
      </c>
      <c r="DM93" s="321">
        <f t="shared" si="135"/>
        <v>42.37</v>
      </c>
      <c r="DN93" s="321">
        <f t="shared" si="136"/>
        <v>14.12</v>
      </c>
      <c r="DO93" s="323">
        <v>41.1</v>
      </c>
      <c r="DP93" s="323">
        <v>13.7</v>
      </c>
      <c r="DQ93" s="324">
        <v>0</v>
      </c>
      <c r="DR93" s="324">
        <v>0</v>
      </c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5">
        <v>32.99</v>
      </c>
      <c r="EH93" s="326">
        <v>8.2475000000000005</v>
      </c>
      <c r="EI93" s="94">
        <v>78.08</v>
      </c>
      <c r="EJ93" s="94">
        <v>19.52</v>
      </c>
      <c r="EK93" s="321">
        <v>27.07</v>
      </c>
      <c r="EL93" s="327">
        <v>6.7675000000000001</v>
      </c>
      <c r="EM93" s="328"/>
      <c r="EN93" s="328"/>
      <c r="EO93" s="328"/>
      <c r="EP93" s="328"/>
      <c r="EQ93" s="8">
        <f t="shared" si="138"/>
        <v>138.13999999999999</v>
      </c>
      <c r="ER93" s="8">
        <f t="shared" si="139"/>
        <v>34.534999999999997</v>
      </c>
      <c r="ES93" s="296"/>
      <c r="ET93" s="296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3">
        <v>31</v>
      </c>
      <c r="FB93" s="329"/>
      <c r="FC93" s="114">
        <v>32</v>
      </c>
      <c r="FD93" s="322"/>
      <c r="FE93" s="8"/>
      <c r="FF93" s="8"/>
      <c r="FG93" s="300"/>
      <c r="FH93" s="301"/>
      <c r="FI93" s="8"/>
      <c r="FJ93" s="8"/>
      <c r="FK93" s="8"/>
      <c r="FL93" s="8"/>
      <c r="FM93" s="322"/>
      <c r="FN93" s="322"/>
      <c r="FO93" s="4"/>
      <c r="FP93" s="8"/>
      <c r="FQ93" s="302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3"/>
      <c r="GJ93" s="303"/>
      <c r="GK93" s="292">
        <v>6</v>
      </c>
      <c r="GL93" s="292">
        <v>0</v>
      </c>
      <c r="GM93" s="304"/>
      <c r="GN93" s="305"/>
      <c r="GO93" s="294">
        <v>4</v>
      </c>
      <c r="GP93" s="306">
        <v>0</v>
      </c>
      <c r="GQ93" s="306"/>
      <c r="GR93" s="306"/>
      <c r="GS93" s="305"/>
      <c r="GT93" s="305"/>
      <c r="GU93" s="305">
        <v>6</v>
      </c>
      <c r="GV93" s="305">
        <v>0</v>
      </c>
      <c r="GW93" s="305">
        <v>2</v>
      </c>
      <c r="GX93" s="305">
        <v>0</v>
      </c>
      <c r="GY93" s="305">
        <v>2.4</v>
      </c>
      <c r="GZ93" s="305">
        <v>0</v>
      </c>
      <c r="HA93" s="8">
        <f t="shared" si="146"/>
        <v>20.399999999999999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8"/>
      <c r="HO93" s="8">
        <f t="shared" si="148"/>
        <v>0</v>
      </c>
      <c r="HP93" s="8">
        <f t="shared" si="149"/>
        <v>0</v>
      </c>
      <c r="HQ93" s="91">
        <v>520</v>
      </c>
      <c r="HR93" s="282"/>
      <c r="HS93" s="91"/>
      <c r="HT93" s="8"/>
      <c r="HU93" s="8">
        <f t="shared" si="150"/>
        <v>520</v>
      </c>
      <c r="HV93" s="8">
        <f t="shared" si="151"/>
        <v>0</v>
      </c>
      <c r="HW93" s="8"/>
      <c r="HX93" s="8"/>
      <c r="HY93" s="196">
        <v>2.2000000000000002</v>
      </c>
      <c r="HZ93" s="330">
        <v>0.55000000000000004</v>
      </c>
      <c r="IA93" s="307"/>
      <c r="IB93" s="299"/>
      <c r="IC93" s="332">
        <v>12</v>
      </c>
      <c r="ID93" s="130">
        <v>3</v>
      </c>
      <c r="IE93" s="308"/>
      <c r="IF93" s="308"/>
      <c r="IG93" s="8">
        <f t="shared" si="193"/>
        <v>14.2</v>
      </c>
      <c r="IH93" s="8">
        <f t="shared" si="152"/>
        <v>3.55</v>
      </c>
      <c r="II93" s="8"/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282"/>
      <c r="JD93" s="282"/>
      <c r="JE93" s="8">
        <f t="shared" si="153"/>
        <v>10.31</v>
      </c>
      <c r="JF93" s="8">
        <f t="shared" si="154"/>
        <v>0</v>
      </c>
      <c r="JG93" s="330">
        <v>6.5372000000000003</v>
      </c>
      <c r="JH93" s="330">
        <v>1</v>
      </c>
      <c r="JI93" s="330">
        <v>6.5373000000000001</v>
      </c>
      <c r="JJ93" s="330">
        <v>1</v>
      </c>
      <c r="JK93" s="330"/>
      <c r="JL93" s="330"/>
      <c r="JM93" s="91">
        <v>51.55</v>
      </c>
      <c r="JN93" s="330">
        <v>11</v>
      </c>
      <c r="JO93" s="91">
        <v>44.33</v>
      </c>
      <c r="JP93" s="330">
        <v>9</v>
      </c>
      <c r="JQ93" s="71">
        <v>0</v>
      </c>
      <c r="JR93" s="71">
        <v>0</v>
      </c>
      <c r="JS93" s="8"/>
      <c r="JT93" s="8"/>
      <c r="JU93" s="8">
        <f t="shared" si="155"/>
        <v>108.9545</v>
      </c>
      <c r="JV93" s="8">
        <f t="shared" si="156"/>
        <v>22</v>
      </c>
      <c r="JW93" s="8"/>
      <c r="JX93" s="8"/>
      <c r="JY93" s="282"/>
      <c r="JZ93" s="282"/>
      <c r="KA93" s="8">
        <f t="shared" si="157"/>
        <v>0</v>
      </c>
      <c r="KB93" s="8">
        <f t="shared" si="158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59"/>
        <v>0</v>
      </c>
      <c r="KN93" s="4">
        <f t="shared" si="159"/>
        <v>0</v>
      </c>
      <c r="KO93" s="321">
        <v>6.19</v>
      </c>
      <c r="KP93" s="4"/>
      <c r="KQ93" s="4"/>
      <c r="KR93" s="4"/>
      <c r="KS93" s="1">
        <f t="shared" si="160"/>
        <v>6.19</v>
      </c>
      <c r="KT93" s="1">
        <f t="shared" si="161"/>
        <v>0</v>
      </c>
      <c r="KU93" s="4"/>
      <c r="KV93" s="4"/>
      <c r="KW93" s="4">
        <f t="shared" si="162"/>
        <v>0</v>
      </c>
      <c r="KX93" s="4">
        <f t="shared" si="163"/>
        <v>0</v>
      </c>
      <c r="KY93" s="4"/>
      <c r="KZ93" s="4"/>
      <c r="LA93" s="4"/>
      <c r="LB93" s="4"/>
      <c r="LC93" s="4">
        <f t="shared" si="164"/>
        <v>0</v>
      </c>
      <c r="LD93" s="4">
        <f t="shared" si="165"/>
        <v>0</v>
      </c>
      <c r="LE93" s="4"/>
      <c r="LF93" s="4"/>
      <c r="LG93" s="4">
        <f t="shared" si="166"/>
        <v>0</v>
      </c>
      <c r="LH93" s="4">
        <f t="shared" si="167"/>
        <v>0</v>
      </c>
      <c r="LI93" s="71">
        <v>24.2</v>
      </c>
      <c r="LJ93" s="330">
        <v>0</v>
      </c>
      <c r="LK93" s="79">
        <v>24.02</v>
      </c>
      <c r="LL93" s="350">
        <v>0</v>
      </c>
      <c r="LM93" s="79">
        <v>6.5750000000000002</v>
      </c>
      <c r="LN93" s="334">
        <v>0</v>
      </c>
      <c r="LO93" s="75"/>
      <c r="LP93" s="344"/>
      <c r="LQ93" s="317"/>
      <c r="LR93" s="317"/>
      <c r="LS93" s="4">
        <f t="shared" si="168"/>
        <v>54.795000000000002</v>
      </c>
      <c r="LT93" s="4">
        <f t="shared" si="169"/>
        <v>0</v>
      </c>
      <c r="LU93" s="318"/>
      <c r="LV93" s="4"/>
      <c r="LW93" s="4"/>
      <c r="LX93" s="4"/>
      <c r="LY93" s="4">
        <f t="shared" si="170"/>
        <v>0</v>
      </c>
      <c r="LZ93" s="4">
        <f t="shared" si="171"/>
        <v>0</v>
      </c>
      <c r="MA93" s="114"/>
      <c r="MB93" s="4"/>
      <c r="MC93" s="341">
        <v>25.75</v>
      </c>
      <c r="MD93" s="319"/>
      <c r="ME93" s="75">
        <v>25.75</v>
      </c>
      <c r="MF93" s="4"/>
      <c r="MG93" s="9"/>
      <c r="MH93" s="4"/>
      <c r="MI93" s="4">
        <f t="shared" si="172"/>
        <v>51.5</v>
      </c>
      <c r="MJ93" s="4">
        <f t="shared" si="173"/>
        <v>0</v>
      </c>
      <c r="MK93" s="335">
        <v>0</v>
      </c>
      <c r="ML93" s="92"/>
      <c r="MM93" s="114">
        <v>0</v>
      </c>
      <c r="MN93" s="336"/>
      <c r="MO93" s="4">
        <f t="shared" si="174"/>
        <v>0</v>
      </c>
      <c r="MP93" s="4">
        <f t="shared" si="175"/>
        <v>0</v>
      </c>
      <c r="MQ93" s="4"/>
      <c r="MR93" s="4"/>
      <c r="MS93" s="4">
        <f t="shared" si="176"/>
        <v>0</v>
      </c>
      <c r="MT93" s="4">
        <f t="shared" si="177"/>
        <v>0</v>
      </c>
      <c r="MU93" s="4"/>
      <c r="MV93" s="4"/>
      <c r="MW93" s="4">
        <f t="shared" si="178"/>
        <v>0</v>
      </c>
      <c r="MX93" s="4">
        <f t="shared" si="179"/>
        <v>0</v>
      </c>
      <c r="MY93" s="92">
        <v>0</v>
      </c>
      <c r="MZ93" s="337">
        <v>0</v>
      </c>
      <c r="NA93" s="4">
        <f t="shared" si="180"/>
        <v>0</v>
      </c>
      <c r="NB93" s="4">
        <f t="shared" si="181"/>
        <v>0</v>
      </c>
      <c r="NC93" s="296"/>
      <c r="ND93" s="296"/>
      <c r="NE93" s="296">
        <f t="shared" si="182"/>
        <v>0</v>
      </c>
      <c r="NF93" s="296">
        <f t="shared" si="183"/>
        <v>0</v>
      </c>
      <c r="NG93" s="296"/>
      <c r="NH93" s="296"/>
      <c r="NI93" s="296">
        <f t="shared" si="184"/>
        <v>0</v>
      </c>
      <c r="NJ93" s="296">
        <f t="shared" si="185"/>
        <v>0</v>
      </c>
      <c r="NK93" s="292"/>
      <c r="NL93" s="296"/>
      <c r="NM93" s="296">
        <f t="shared" si="186"/>
        <v>0</v>
      </c>
      <c r="NN93" s="296">
        <f t="shared" si="187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3">
        <v>0</v>
      </c>
      <c r="NV93" s="343"/>
      <c r="NW93" s="343">
        <v>0</v>
      </c>
      <c r="NX93" s="343"/>
      <c r="NY93" s="4">
        <f t="shared" si="188"/>
        <v>0</v>
      </c>
      <c r="NZ93" s="4">
        <f t="shared" si="120"/>
        <v>0</v>
      </c>
      <c r="OA93" s="74">
        <v>0</v>
      </c>
      <c r="OB93" s="74"/>
      <c r="OC93" s="349">
        <v>0</v>
      </c>
      <c r="OD93" s="74"/>
      <c r="OE93" s="349">
        <v>0</v>
      </c>
      <c r="OF93" s="74"/>
      <c r="OG93" s="74">
        <v>0</v>
      </c>
      <c r="OH93" s="74"/>
      <c r="OI93" s="4">
        <f t="shared" si="189"/>
        <v>0</v>
      </c>
      <c r="OJ93" s="4">
        <f t="shared" si="190"/>
        <v>0</v>
      </c>
      <c r="OK93" s="196">
        <v>0</v>
      </c>
      <c r="OL93" s="296"/>
      <c r="OM93" s="342">
        <v>0</v>
      </c>
      <c r="ON93" s="296"/>
      <c r="OO93" s="196"/>
      <c r="OP93" s="296"/>
      <c r="OQ93" s="296">
        <f t="shared" si="191"/>
        <v>0</v>
      </c>
      <c r="OR93" s="296">
        <f t="shared" si="192"/>
        <v>0</v>
      </c>
      <c r="OS93" s="296"/>
      <c r="OT93" s="296"/>
      <c r="OU93" s="296">
        <f t="shared" si="121"/>
        <v>0</v>
      </c>
      <c r="OV93" s="296">
        <f t="shared" si="122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22"/>
      <c r="R94" s="78"/>
      <c r="S94" s="321"/>
      <c r="T94" s="321"/>
      <c r="U94" s="78"/>
      <c r="V94" s="78"/>
      <c r="W94" s="78">
        <f t="shared" si="123"/>
        <v>40.21</v>
      </c>
      <c r="X94" s="78">
        <f t="shared" si="124"/>
        <v>40.21</v>
      </c>
      <c r="Y94" s="78">
        <v>5</v>
      </c>
      <c r="Z94" s="78">
        <v>2.2222222222222223</v>
      </c>
      <c r="AA94" s="75"/>
      <c r="AB94" s="71"/>
      <c r="AC94" s="8">
        <f t="shared" si="125"/>
        <v>5</v>
      </c>
      <c r="AD94" s="8">
        <f t="shared" si="126"/>
        <v>2.2222222222222223</v>
      </c>
      <c r="AE94" s="71"/>
      <c r="AF94" s="71"/>
      <c r="AG94" s="71"/>
      <c r="AH94" s="71"/>
      <c r="AI94" s="122"/>
      <c r="AJ94" s="122"/>
      <c r="AK94" s="351"/>
      <c r="AL94" s="352"/>
      <c r="AM94" s="288"/>
      <c r="AN94" s="288"/>
      <c r="AO94" s="289"/>
      <c r="AP94" s="289"/>
      <c r="AQ94" s="289"/>
      <c r="AR94" s="289"/>
      <c r="AS94" s="289"/>
      <c r="AT94" s="289"/>
      <c r="AU94" s="4">
        <f t="shared" si="109"/>
        <v>0</v>
      </c>
      <c r="AV94" s="4">
        <f t="shared" si="110"/>
        <v>0</v>
      </c>
      <c r="AW94" s="78"/>
      <c r="AX94" s="78"/>
      <c r="AY94" s="310"/>
      <c r="AZ94" s="8"/>
      <c r="BA94" s="8"/>
      <c r="BB94" s="8"/>
      <c r="BC94" s="8">
        <f t="shared" si="111"/>
        <v>0</v>
      </c>
      <c r="BD94" s="8">
        <f t="shared" si="112"/>
        <v>0</v>
      </c>
      <c r="BE94" s="8"/>
      <c r="BF94" s="8"/>
      <c r="BG94" s="290"/>
      <c r="BH94" s="291"/>
      <c r="BI94" s="290"/>
      <c r="BJ94" s="291"/>
      <c r="BK94" s="292"/>
      <c r="BL94" s="8"/>
      <c r="BM94" s="8"/>
      <c r="BN94" s="8"/>
      <c r="BO94" s="8"/>
      <c r="BP94" s="8"/>
      <c r="BQ94" s="8"/>
      <c r="BR94" s="8"/>
      <c r="BS94" s="2">
        <f t="shared" si="127"/>
        <v>0</v>
      </c>
      <c r="BT94" s="8">
        <f t="shared" si="128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20"/>
      <c r="CI94" s="91"/>
      <c r="CJ94" s="320"/>
      <c r="CK94" s="294"/>
      <c r="CL94" s="294"/>
      <c r="CM94" s="321"/>
      <c r="CN94" s="322"/>
      <c r="CO94" s="8">
        <f t="shared" si="129"/>
        <v>0</v>
      </c>
      <c r="CP94" s="8">
        <f t="shared" si="130"/>
        <v>0</v>
      </c>
      <c r="CQ94" s="338">
        <v>247.40625</v>
      </c>
      <c r="CR94" s="338"/>
      <c r="CS94" s="338"/>
      <c r="CT94" s="348"/>
      <c r="CU94" s="339">
        <v>18.556701030927837</v>
      </c>
      <c r="CV94" s="196"/>
      <c r="CW94" s="340">
        <v>63.814432989690722</v>
      </c>
      <c r="CX94" s="295"/>
      <c r="CY94" s="295"/>
      <c r="CZ94" s="295"/>
      <c r="DA94" s="7">
        <f t="shared" si="131"/>
        <v>329.77738402061857</v>
      </c>
      <c r="DB94" s="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3">
        <v>42.37</v>
      </c>
      <c r="DL94" s="323">
        <v>14.12</v>
      </c>
      <c r="DM94" s="321">
        <f t="shared" si="135"/>
        <v>42.37</v>
      </c>
      <c r="DN94" s="321">
        <f t="shared" si="136"/>
        <v>14.12</v>
      </c>
      <c r="DO94" s="323">
        <v>41.1</v>
      </c>
      <c r="DP94" s="323">
        <v>13.7</v>
      </c>
      <c r="DQ94" s="324">
        <v>0</v>
      </c>
      <c r="DR94" s="324">
        <v>0</v>
      </c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5">
        <v>32.99</v>
      </c>
      <c r="EH94" s="326">
        <v>8.2475000000000005</v>
      </c>
      <c r="EI94" s="94">
        <v>78.08</v>
      </c>
      <c r="EJ94" s="94">
        <v>19.52</v>
      </c>
      <c r="EK94" s="321">
        <v>27.07</v>
      </c>
      <c r="EL94" s="327">
        <v>6.7675000000000001</v>
      </c>
      <c r="EM94" s="328"/>
      <c r="EN94" s="328"/>
      <c r="EO94" s="328"/>
      <c r="EP94" s="328"/>
      <c r="EQ94" s="8">
        <f t="shared" si="138"/>
        <v>138.13999999999999</v>
      </c>
      <c r="ER94" s="8">
        <f t="shared" si="139"/>
        <v>34.534999999999997</v>
      </c>
      <c r="ES94" s="296"/>
      <c r="ET94" s="296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3">
        <v>31</v>
      </c>
      <c r="FB94" s="329"/>
      <c r="FC94" s="114">
        <v>32</v>
      </c>
      <c r="FD94" s="322"/>
      <c r="FE94" s="8"/>
      <c r="FF94" s="8"/>
      <c r="FG94" s="300"/>
      <c r="FH94" s="301"/>
      <c r="FI94" s="8"/>
      <c r="FJ94" s="8"/>
      <c r="FK94" s="8"/>
      <c r="FL94" s="8"/>
      <c r="FM94" s="322"/>
      <c r="FN94" s="322"/>
      <c r="FO94" s="4"/>
      <c r="FP94" s="8"/>
      <c r="FQ94" s="302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3"/>
      <c r="GJ94" s="303"/>
      <c r="GK94" s="292">
        <v>6</v>
      </c>
      <c r="GL94" s="292">
        <v>0</v>
      </c>
      <c r="GM94" s="304"/>
      <c r="GN94" s="305"/>
      <c r="GO94" s="294">
        <v>4</v>
      </c>
      <c r="GP94" s="306">
        <v>0</v>
      </c>
      <c r="GQ94" s="306"/>
      <c r="GR94" s="306"/>
      <c r="GS94" s="305"/>
      <c r="GT94" s="305"/>
      <c r="GU94" s="305">
        <v>6</v>
      </c>
      <c r="GV94" s="305">
        <v>0</v>
      </c>
      <c r="GW94" s="305">
        <v>2</v>
      </c>
      <c r="GX94" s="305">
        <v>0</v>
      </c>
      <c r="GY94" s="305">
        <v>2.4</v>
      </c>
      <c r="GZ94" s="305">
        <v>0</v>
      </c>
      <c r="HA94" s="8">
        <f t="shared" si="146"/>
        <v>20.399999999999999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8"/>
      <c r="HO94" s="8">
        <f t="shared" si="148"/>
        <v>0</v>
      </c>
      <c r="HP94" s="8">
        <f t="shared" si="149"/>
        <v>0</v>
      </c>
      <c r="HQ94" s="91">
        <v>550</v>
      </c>
      <c r="HR94" s="282"/>
      <c r="HS94" s="91"/>
      <c r="HT94" s="8"/>
      <c r="HU94" s="8">
        <f t="shared" si="150"/>
        <v>550</v>
      </c>
      <c r="HV94" s="8">
        <f t="shared" si="151"/>
        <v>0</v>
      </c>
      <c r="HW94" s="8"/>
      <c r="HX94" s="8"/>
      <c r="HY94" s="196">
        <v>2.2000000000000002</v>
      </c>
      <c r="HZ94" s="330">
        <v>0.55000000000000004</v>
      </c>
      <c r="IA94" s="307"/>
      <c r="IB94" s="299"/>
      <c r="IC94" s="332">
        <v>12</v>
      </c>
      <c r="ID94" s="130">
        <v>3</v>
      </c>
      <c r="IE94" s="308"/>
      <c r="IF94" s="308"/>
      <c r="IG94" s="8">
        <f t="shared" si="193"/>
        <v>14.2</v>
      </c>
      <c r="IH94" s="8">
        <f t="shared" si="152"/>
        <v>3.55</v>
      </c>
      <c r="II94" s="8"/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282"/>
      <c r="JD94" s="282"/>
      <c r="JE94" s="8">
        <f t="shared" si="153"/>
        <v>10.31</v>
      </c>
      <c r="JF94" s="8">
        <f t="shared" si="154"/>
        <v>0</v>
      </c>
      <c r="JG94" s="330">
        <v>6.5372000000000003</v>
      </c>
      <c r="JH94" s="330">
        <v>1</v>
      </c>
      <c r="JI94" s="330">
        <v>6.5373000000000001</v>
      </c>
      <c r="JJ94" s="330">
        <v>1</v>
      </c>
      <c r="JK94" s="330"/>
      <c r="JL94" s="330"/>
      <c r="JM94" s="91">
        <v>51.55</v>
      </c>
      <c r="JN94" s="330">
        <v>11</v>
      </c>
      <c r="JO94" s="91">
        <v>44.33</v>
      </c>
      <c r="JP94" s="330">
        <v>9</v>
      </c>
      <c r="JQ94" s="71">
        <v>0</v>
      </c>
      <c r="JR94" s="71">
        <v>0</v>
      </c>
      <c r="JS94" s="8"/>
      <c r="JT94" s="8"/>
      <c r="JU94" s="8">
        <f t="shared" si="155"/>
        <v>108.9545</v>
      </c>
      <c r="JV94" s="8">
        <f t="shared" si="156"/>
        <v>22</v>
      </c>
      <c r="JW94" s="8"/>
      <c r="JX94" s="8"/>
      <c r="JY94" s="282"/>
      <c r="JZ94" s="282"/>
      <c r="KA94" s="8">
        <f t="shared" si="157"/>
        <v>0</v>
      </c>
      <c r="KB94" s="8">
        <f t="shared" si="158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59"/>
        <v>0</v>
      </c>
      <c r="KN94" s="4">
        <f t="shared" si="159"/>
        <v>0</v>
      </c>
      <c r="KO94" s="321">
        <v>6.19</v>
      </c>
      <c r="KP94" s="4"/>
      <c r="KQ94" s="4"/>
      <c r="KR94" s="4"/>
      <c r="KS94" s="1">
        <f t="shared" si="160"/>
        <v>6.19</v>
      </c>
      <c r="KT94" s="1">
        <f t="shared" si="161"/>
        <v>0</v>
      </c>
      <c r="KU94" s="4"/>
      <c r="KV94" s="4"/>
      <c r="KW94" s="4">
        <f t="shared" si="162"/>
        <v>0</v>
      </c>
      <c r="KX94" s="4">
        <f t="shared" si="163"/>
        <v>0</v>
      </c>
      <c r="KY94" s="4"/>
      <c r="KZ94" s="4"/>
      <c r="LA94" s="4"/>
      <c r="LB94" s="4"/>
      <c r="LC94" s="4">
        <f t="shared" si="164"/>
        <v>0</v>
      </c>
      <c r="LD94" s="4">
        <f t="shared" si="165"/>
        <v>0</v>
      </c>
      <c r="LE94" s="4"/>
      <c r="LF94" s="4"/>
      <c r="LG94" s="4">
        <f t="shared" si="166"/>
        <v>0</v>
      </c>
      <c r="LH94" s="4">
        <f t="shared" si="167"/>
        <v>0</v>
      </c>
      <c r="LI94" s="71">
        <v>24.2</v>
      </c>
      <c r="LJ94" s="330">
        <v>0</v>
      </c>
      <c r="LK94" s="79">
        <v>24.02</v>
      </c>
      <c r="LL94" s="350">
        <v>0</v>
      </c>
      <c r="LM94" s="79">
        <v>6.5750000000000002</v>
      </c>
      <c r="LN94" s="334">
        <v>0</v>
      </c>
      <c r="LO94" s="75"/>
      <c r="LP94" s="344"/>
      <c r="LQ94" s="317"/>
      <c r="LR94" s="317"/>
      <c r="LS94" s="4">
        <f t="shared" si="168"/>
        <v>54.795000000000002</v>
      </c>
      <c r="LT94" s="4">
        <f t="shared" si="169"/>
        <v>0</v>
      </c>
      <c r="LU94" s="318"/>
      <c r="LV94" s="4"/>
      <c r="LW94" s="4"/>
      <c r="LX94" s="4"/>
      <c r="LY94" s="4">
        <f t="shared" si="170"/>
        <v>0</v>
      </c>
      <c r="LZ94" s="4">
        <f t="shared" si="171"/>
        <v>0</v>
      </c>
      <c r="MA94" s="114"/>
      <c r="MB94" s="4"/>
      <c r="MC94" s="341">
        <v>25.75</v>
      </c>
      <c r="MD94" s="319"/>
      <c r="ME94" s="75">
        <v>25.75</v>
      </c>
      <c r="MF94" s="4"/>
      <c r="MG94" s="9"/>
      <c r="MH94" s="4"/>
      <c r="MI94" s="4">
        <f t="shared" si="172"/>
        <v>51.5</v>
      </c>
      <c r="MJ94" s="4">
        <f t="shared" si="173"/>
        <v>0</v>
      </c>
      <c r="MK94" s="335">
        <v>0</v>
      </c>
      <c r="ML94" s="92"/>
      <c r="MM94" s="114">
        <v>0</v>
      </c>
      <c r="MN94" s="336"/>
      <c r="MO94" s="4">
        <f t="shared" si="174"/>
        <v>0</v>
      </c>
      <c r="MP94" s="4">
        <f t="shared" si="175"/>
        <v>0</v>
      </c>
      <c r="MQ94" s="4"/>
      <c r="MR94" s="4"/>
      <c r="MS94" s="4">
        <f t="shared" si="176"/>
        <v>0</v>
      </c>
      <c r="MT94" s="4">
        <f t="shared" si="177"/>
        <v>0</v>
      </c>
      <c r="MU94" s="4"/>
      <c r="MV94" s="4"/>
      <c r="MW94" s="4">
        <f t="shared" si="178"/>
        <v>0</v>
      </c>
      <c r="MX94" s="4">
        <f t="shared" si="179"/>
        <v>0</v>
      </c>
      <c r="MY94" s="92">
        <v>0</v>
      </c>
      <c r="MZ94" s="337">
        <v>0</v>
      </c>
      <c r="NA94" s="4">
        <f t="shared" si="180"/>
        <v>0</v>
      </c>
      <c r="NB94" s="4">
        <f t="shared" si="181"/>
        <v>0</v>
      </c>
      <c r="NC94" s="296"/>
      <c r="ND94" s="296"/>
      <c r="NE94" s="296">
        <f t="shared" si="182"/>
        <v>0</v>
      </c>
      <c r="NF94" s="296">
        <f t="shared" si="183"/>
        <v>0</v>
      </c>
      <c r="NG94" s="296"/>
      <c r="NH94" s="296"/>
      <c r="NI94" s="296">
        <f t="shared" si="184"/>
        <v>0</v>
      </c>
      <c r="NJ94" s="296">
        <f t="shared" si="185"/>
        <v>0</v>
      </c>
      <c r="NK94" s="292"/>
      <c r="NL94" s="296"/>
      <c r="NM94" s="296">
        <f t="shared" si="186"/>
        <v>0</v>
      </c>
      <c r="NN94" s="296">
        <f t="shared" si="187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3">
        <v>0</v>
      </c>
      <c r="NV94" s="343"/>
      <c r="NW94" s="343">
        <v>0</v>
      </c>
      <c r="NX94" s="343"/>
      <c r="NY94" s="4">
        <f t="shared" si="188"/>
        <v>0</v>
      </c>
      <c r="NZ94" s="4">
        <f t="shared" si="120"/>
        <v>0</v>
      </c>
      <c r="OA94" s="74">
        <v>0</v>
      </c>
      <c r="OB94" s="74"/>
      <c r="OC94" s="349">
        <v>0</v>
      </c>
      <c r="OD94" s="74"/>
      <c r="OE94" s="349">
        <v>0</v>
      </c>
      <c r="OF94" s="74"/>
      <c r="OG94" s="74">
        <v>0</v>
      </c>
      <c r="OH94" s="74"/>
      <c r="OI94" s="4">
        <f t="shared" si="189"/>
        <v>0</v>
      </c>
      <c r="OJ94" s="4">
        <f t="shared" si="190"/>
        <v>0</v>
      </c>
      <c r="OK94" s="196">
        <v>0</v>
      </c>
      <c r="OL94" s="296"/>
      <c r="OM94" s="342">
        <v>0</v>
      </c>
      <c r="ON94" s="296"/>
      <c r="OO94" s="196"/>
      <c r="OP94" s="296"/>
      <c r="OQ94" s="296">
        <f t="shared" si="191"/>
        <v>0</v>
      </c>
      <c r="OR94" s="296">
        <f t="shared" si="192"/>
        <v>0</v>
      </c>
      <c r="OS94" s="296"/>
      <c r="OT94" s="296"/>
      <c r="OU94" s="296">
        <f t="shared" si="121"/>
        <v>0</v>
      </c>
      <c r="OV94" s="296">
        <f t="shared" si="122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22"/>
      <c r="R95" s="78"/>
      <c r="S95" s="321"/>
      <c r="T95" s="321"/>
      <c r="U95" s="78"/>
      <c r="V95" s="78"/>
      <c r="W95" s="78">
        <f t="shared" si="123"/>
        <v>40.21</v>
      </c>
      <c r="X95" s="78">
        <f t="shared" si="124"/>
        <v>40.21</v>
      </c>
      <c r="Y95" s="78">
        <v>5</v>
      </c>
      <c r="Z95" s="78">
        <v>2.2222222222222223</v>
      </c>
      <c r="AA95" s="75"/>
      <c r="AB95" s="71"/>
      <c r="AC95" s="8">
        <f t="shared" si="125"/>
        <v>5</v>
      </c>
      <c r="AD95" s="8">
        <f t="shared" si="126"/>
        <v>2.2222222222222223</v>
      </c>
      <c r="AE95" s="71"/>
      <c r="AF95" s="71"/>
      <c r="AG95" s="71"/>
      <c r="AH95" s="71"/>
      <c r="AI95" s="122"/>
      <c r="AJ95" s="122"/>
      <c r="AK95" s="351"/>
      <c r="AL95" s="352"/>
      <c r="AM95" s="288"/>
      <c r="AN95" s="288"/>
      <c r="AO95" s="289"/>
      <c r="AP95" s="289"/>
      <c r="AQ95" s="289"/>
      <c r="AR95" s="289"/>
      <c r="AS95" s="289"/>
      <c r="AT95" s="289"/>
      <c r="AU95" s="4">
        <f t="shared" si="109"/>
        <v>0</v>
      </c>
      <c r="AV95" s="4">
        <f t="shared" si="110"/>
        <v>0</v>
      </c>
      <c r="AW95" s="78"/>
      <c r="AX95" s="78"/>
      <c r="AY95" s="310"/>
      <c r="AZ95" s="8"/>
      <c r="BA95" s="8"/>
      <c r="BB95" s="8"/>
      <c r="BC95" s="8">
        <f t="shared" si="111"/>
        <v>0</v>
      </c>
      <c r="BD95" s="8">
        <f t="shared" si="112"/>
        <v>0</v>
      </c>
      <c r="BE95" s="8"/>
      <c r="BF95" s="8"/>
      <c r="BG95" s="290"/>
      <c r="BH95" s="291"/>
      <c r="BI95" s="290"/>
      <c r="BJ95" s="291"/>
      <c r="BK95" s="292"/>
      <c r="BL95" s="8"/>
      <c r="BM95" s="8"/>
      <c r="BN95" s="8"/>
      <c r="BO95" s="8"/>
      <c r="BP95" s="8"/>
      <c r="BQ95" s="8"/>
      <c r="BR95" s="8"/>
      <c r="BS95" s="2">
        <f t="shared" si="127"/>
        <v>0</v>
      </c>
      <c r="BT95" s="8">
        <f t="shared" si="128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20"/>
      <c r="CI95" s="91"/>
      <c r="CJ95" s="320"/>
      <c r="CK95" s="294"/>
      <c r="CL95" s="294"/>
      <c r="CM95" s="321"/>
      <c r="CN95" s="322"/>
      <c r="CO95" s="8">
        <f t="shared" si="129"/>
        <v>0</v>
      </c>
      <c r="CP95" s="8">
        <f t="shared" si="130"/>
        <v>0</v>
      </c>
      <c r="CQ95" s="338">
        <v>247.40625</v>
      </c>
      <c r="CR95" s="338"/>
      <c r="CS95" s="338"/>
      <c r="CT95" s="348"/>
      <c r="CU95" s="339">
        <v>18.556701030927837</v>
      </c>
      <c r="CV95" s="196"/>
      <c r="CW95" s="340">
        <v>63.814432989690722</v>
      </c>
      <c r="CX95" s="295"/>
      <c r="CY95" s="295"/>
      <c r="CZ95" s="295"/>
      <c r="DA95" s="7">
        <f t="shared" si="131"/>
        <v>329.77738402061857</v>
      </c>
      <c r="DB95" s="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3">
        <v>42.37</v>
      </c>
      <c r="DL95" s="323">
        <v>14.12</v>
      </c>
      <c r="DM95" s="321">
        <f t="shared" si="135"/>
        <v>42.37</v>
      </c>
      <c r="DN95" s="321">
        <f t="shared" si="136"/>
        <v>14.12</v>
      </c>
      <c r="DO95" s="323">
        <v>41.1</v>
      </c>
      <c r="DP95" s="323">
        <v>13.7</v>
      </c>
      <c r="DQ95" s="324">
        <v>0</v>
      </c>
      <c r="DR95" s="324">
        <v>0</v>
      </c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5">
        <v>32.99</v>
      </c>
      <c r="EH95" s="326">
        <v>8.2475000000000005</v>
      </c>
      <c r="EI95" s="94">
        <v>78.08</v>
      </c>
      <c r="EJ95" s="94">
        <v>19.52</v>
      </c>
      <c r="EK95" s="321">
        <v>27.07</v>
      </c>
      <c r="EL95" s="327">
        <v>6.7675000000000001</v>
      </c>
      <c r="EM95" s="328"/>
      <c r="EN95" s="328"/>
      <c r="EO95" s="328"/>
      <c r="EP95" s="328"/>
      <c r="EQ95" s="8">
        <f t="shared" si="138"/>
        <v>138.13999999999999</v>
      </c>
      <c r="ER95" s="8">
        <f t="shared" si="139"/>
        <v>34.534999999999997</v>
      </c>
      <c r="ES95" s="296"/>
      <c r="ET95" s="296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3">
        <v>31</v>
      </c>
      <c r="FB95" s="329"/>
      <c r="FC95" s="114">
        <v>32</v>
      </c>
      <c r="FD95" s="322"/>
      <c r="FE95" s="8"/>
      <c r="FF95" s="8"/>
      <c r="FG95" s="300"/>
      <c r="FH95" s="301"/>
      <c r="FI95" s="8"/>
      <c r="FJ95" s="8"/>
      <c r="FK95" s="8"/>
      <c r="FL95" s="8"/>
      <c r="FM95" s="322"/>
      <c r="FN95" s="322"/>
      <c r="FO95" s="4"/>
      <c r="FP95" s="8"/>
      <c r="FQ95" s="302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3"/>
      <c r="GJ95" s="303"/>
      <c r="GK95" s="292">
        <v>6</v>
      </c>
      <c r="GL95" s="292">
        <v>0</v>
      </c>
      <c r="GM95" s="304"/>
      <c r="GN95" s="305"/>
      <c r="GO95" s="294">
        <v>4</v>
      </c>
      <c r="GP95" s="306">
        <v>0</v>
      </c>
      <c r="GQ95" s="306"/>
      <c r="GR95" s="306"/>
      <c r="GS95" s="305"/>
      <c r="GT95" s="305"/>
      <c r="GU95" s="305">
        <v>6</v>
      </c>
      <c r="GV95" s="305">
        <v>0</v>
      </c>
      <c r="GW95" s="305">
        <v>2</v>
      </c>
      <c r="GX95" s="305">
        <v>0</v>
      </c>
      <c r="GY95" s="305">
        <v>2.4</v>
      </c>
      <c r="GZ95" s="305">
        <v>0</v>
      </c>
      <c r="HA95" s="8">
        <f t="shared" si="146"/>
        <v>20.399999999999999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8"/>
      <c r="HO95" s="8">
        <f t="shared" si="148"/>
        <v>0</v>
      </c>
      <c r="HP95" s="8">
        <f t="shared" si="149"/>
        <v>0</v>
      </c>
      <c r="HQ95" s="91">
        <v>565</v>
      </c>
      <c r="HR95" s="282"/>
      <c r="HS95" s="91"/>
      <c r="HT95" s="8"/>
      <c r="HU95" s="8">
        <f t="shared" si="150"/>
        <v>565</v>
      </c>
      <c r="HV95" s="8">
        <f t="shared" si="151"/>
        <v>0</v>
      </c>
      <c r="HW95" s="8"/>
      <c r="HX95" s="8"/>
      <c r="HY95" s="196">
        <v>2.2000000000000002</v>
      </c>
      <c r="HZ95" s="330">
        <v>0.55000000000000004</v>
      </c>
      <c r="IA95" s="307"/>
      <c r="IB95" s="299"/>
      <c r="IC95" s="332">
        <v>12</v>
      </c>
      <c r="ID95" s="130">
        <v>3</v>
      </c>
      <c r="IE95" s="308"/>
      <c r="IF95" s="308"/>
      <c r="IG95" s="8">
        <f t="shared" si="193"/>
        <v>14.2</v>
      </c>
      <c r="IH95" s="8">
        <f t="shared" si="152"/>
        <v>3.55</v>
      </c>
      <c r="II95" s="8"/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282"/>
      <c r="JD95" s="282"/>
      <c r="JE95" s="8">
        <f t="shared" si="153"/>
        <v>10.31</v>
      </c>
      <c r="JF95" s="8">
        <f t="shared" si="154"/>
        <v>0</v>
      </c>
      <c r="JG95" s="330">
        <v>6.5372000000000003</v>
      </c>
      <c r="JH95" s="330">
        <v>1</v>
      </c>
      <c r="JI95" s="330">
        <v>6.5373000000000001</v>
      </c>
      <c r="JJ95" s="330">
        <v>1</v>
      </c>
      <c r="JK95" s="330"/>
      <c r="JL95" s="330"/>
      <c r="JM95" s="91">
        <v>51.55</v>
      </c>
      <c r="JN95" s="330">
        <v>11</v>
      </c>
      <c r="JO95" s="91">
        <v>44.33</v>
      </c>
      <c r="JP95" s="330">
        <v>9</v>
      </c>
      <c r="JQ95" s="71">
        <v>0</v>
      </c>
      <c r="JR95" s="71">
        <v>0</v>
      </c>
      <c r="JS95" s="8"/>
      <c r="JT95" s="8"/>
      <c r="JU95" s="8">
        <f t="shared" si="155"/>
        <v>108.9545</v>
      </c>
      <c r="JV95" s="8">
        <f t="shared" si="156"/>
        <v>22</v>
      </c>
      <c r="JW95" s="8"/>
      <c r="JX95" s="8"/>
      <c r="JY95" s="282"/>
      <c r="JZ95" s="282"/>
      <c r="KA95" s="8">
        <f t="shared" si="157"/>
        <v>0</v>
      </c>
      <c r="KB95" s="8">
        <f t="shared" si="158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59"/>
        <v>0</v>
      </c>
      <c r="KN95" s="4">
        <f t="shared" si="159"/>
        <v>0</v>
      </c>
      <c r="KO95" s="321">
        <v>6.19</v>
      </c>
      <c r="KP95" s="4"/>
      <c r="KQ95" s="4"/>
      <c r="KR95" s="4"/>
      <c r="KS95" s="1">
        <f t="shared" si="160"/>
        <v>6.19</v>
      </c>
      <c r="KT95" s="1">
        <f t="shared" si="161"/>
        <v>0</v>
      </c>
      <c r="KU95" s="4"/>
      <c r="KV95" s="4"/>
      <c r="KW95" s="4">
        <f t="shared" si="162"/>
        <v>0</v>
      </c>
      <c r="KX95" s="4">
        <f t="shared" si="163"/>
        <v>0</v>
      </c>
      <c r="KY95" s="4"/>
      <c r="KZ95" s="4"/>
      <c r="LA95" s="4"/>
      <c r="LB95" s="4"/>
      <c r="LC95" s="4">
        <f t="shared" si="164"/>
        <v>0</v>
      </c>
      <c r="LD95" s="4">
        <f t="shared" si="165"/>
        <v>0</v>
      </c>
      <c r="LE95" s="4"/>
      <c r="LF95" s="4"/>
      <c r="LG95" s="4">
        <f t="shared" si="166"/>
        <v>0</v>
      </c>
      <c r="LH95" s="4">
        <f t="shared" si="167"/>
        <v>0</v>
      </c>
      <c r="LI95" s="71">
        <v>24.2</v>
      </c>
      <c r="LJ95" s="330">
        <v>0</v>
      </c>
      <c r="LK95" s="79">
        <v>24.02</v>
      </c>
      <c r="LL95" s="350">
        <v>0</v>
      </c>
      <c r="LM95" s="79">
        <v>6.5750000000000002</v>
      </c>
      <c r="LN95" s="334">
        <v>0</v>
      </c>
      <c r="LO95" s="75"/>
      <c r="LP95" s="344"/>
      <c r="LQ95" s="317"/>
      <c r="LR95" s="317"/>
      <c r="LS95" s="4">
        <f t="shared" si="168"/>
        <v>54.795000000000002</v>
      </c>
      <c r="LT95" s="4">
        <f t="shared" si="169"/>
        <v>0</v>
      </c>
      <c r="LU95" s="318"/>
      <c r="LV95" s="4"/>
      <c r="LW95" s="4"/>
      <c r="LX95" s="4"/>
      <c r="LY95" s="4">
        <f t="shared" si="170"/>
        <v>0</v>
      </c>
      <c r="LZ95" s="4">
        <f t="shared" si="171"/>
        <v>0</v>
      </c>
      <c r="MA95" s="114"/>
      <c r="MB95" s="4"/>
      <c r="MC95" s="341">
        <v>25.75</v>
      </c>
      <c r="MD95" s="319"/>
      <c r="ME95" s="75">
        <v>25.75</v>
      </c>
      <c r="MF95" s="4"/>
      <c r="MG95" s="9"/>
      <c r="MH95" s="4"/>
      <c r="MI95" s="4">
        <f t="shared" si="172"/>
        <v>51.5</v>
      </c>
      <c r="MJ95" s="4">
        <f t="shared" si="173"/>
        <v>0</v>
      </c>
      <c r="MK95" s="335">
        <v>0</v>
      </c>
      <c r="ML95" s="92"/>
      <c r="MM95" s="114">
        <v>0</v>
      </c>
      <c r="MN95" s="336"/>
      <c r="MO95" s="4">
        <f t="shared" si="174"/>
        <v>0</v>
      </c>
      <c r="MP95" s="4">
        <f t="shared" si="175"/>
        <v>0</v>
      </c>
      <c r="MQ95" s="4"/>
      <c r="MR95" s="4"/>
      <c r="MS95" s="4">
        <f t="shared" si="176"/>
        <v>0</v>
      </c>
      <c r="MT95" s="4">
        <f t="shared" si="177"/>
        <v>0</v>
      </c>
      <c r="MU95" s="4"/>
      <c r="MV95" s="4"/>
      <c r="MW95" s="4">
        <f t="shared" si="178"/>
        <v>0</v>
      </c>
      <c r="MX95" s="4">
        <f t="shared" si="179"/>
        <v>0</v>
      </c>
      <c r="MY95" s="92">
        <v>0</v>
      </c>
      <c r="MZ95" s="337">
        <v>0</v>
      </c>
      <c r="NA95" s="4">
        <f t="shared" si="180"/>
        <v>0</v>
      </c>
      <c r="NB95" s="4">
        <f t="shared" si="181"/>
        <v>0</v>
      </c>
      <c r="NC95" s="296"/>
      <c r="ND95" s="296"/>
      <c r="NE95" s="296">
        <f t="shared" si="182"/>
        <v>0</v>
      </c>
      <c r="NF95" s="296">
        <f t="shared" si="183"/>
        <v>0</v>
      </c>
      <c r="NG95" s="296"/>
      <c r="NH95" s="296"/>
      <c r="NI95" s="296">
        <f t="shared" si="184"/>
        <v>0</v>
      </c>
      <c r="NJ95" s="296">
        <f t="shared" si="185"/>
        <v>0</v>
      </c>
      <c r="NK95" s="292"/>
      <c r="NL95" s="296"/>
      <c r="NM95" s="296">
        <f t="shared" si="186"/>
        <v>0</v>
      </c>
      <c r="NN95" s="296">
        <f t="shared" si="187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3">
        <v>0</v>
      </c>
      <c r="NV95" s="343"/>
      <c r="NW95" s="343">
        <v>0</v>
      </c>
      <c r="NX95" s="343"/>
      <c r="NY95" s="4">
        <f t="shared" si="188"/>
        <v>0</v>
      </c>
      <c r="NZ95" s="4">
        <f t="shared" si="120"/>
        <v>0</v>
      </c>
      <c r="OA95" s="74">
        <v>0</v>
      </c>
      <c r="OB95" s="74"/>
      <c r="OC95" s="349">
        <v>0</v>
      </c>
      <c r="OD95" s="74"/>
      <c r="OE95" s="349">
        <v>0</v>
      </c>
      <c r="OF95" s="74"/>
      <c r="OG95" s="74">
        <v>0</v>
      </c>
      <c r="OH95" s="74"/>
      <c r="OI95" s="4">
        <f t="shared" si="189"/>
        <v>0</v>
      </c>
      <c r="OJ95" s="4">
        <f t="shared" si="190"/>
        <v>0</v>
      </c>
      <c r="OK95" s="196">
        <v>0</v>
      </c>
      <c r="OL95" s="296"/>
      <c r="OM95" s="342">
        <v>0</v>
      </c>
      <c r="ON95" s="296"/>
      <c r="OO95" s="196"/>
      <c r="OP95" s="296"/>
      <c r="OQ95" s="296">
        <f t="shared" si="191"/>
        <v>0</v>
      </c>
      <c r="OR95" s="296">
        <f t="shared" si="192"/>
        <v>0</v>
      </c>
      <c r="OS95" s="296"/>
      <c r="OT95" s="296"/>
      <c r="OU95" s="296">
        <f t="shared" si="121"/>
        <v>0</v>
      </c>
      <c r="OV95" s="296">
        <f t="shared" si="122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22"/>
      <c r="R96" s="78"/>
      <c r="S96" s="321"/>
      <c r="T96" s="321"/>
      <c r="U96" s="78"/>
      <c r="V96" s="78"/>
      <c r="W96" s="78">
        <f t="shared" si="123"/>
        <v>40.21</v>
      </c>
      <c r="X96" s="78">
        <f t="shared" si="124"/>
        <v>40.21</v>
      </c>
      <c r="Y96" s="78">
        <v>5</v>
      </c>
      <c r="Z96" s="78">
        <v>2.2222222222222223</v>
      </c>
      <c r="AA96" s="75"/>
      <c r="AB96" s="71"/>
      <c r="AC96" s="8">
        <f t="shared" si="125"/>
        <v>5</v>
      </c>
      <c r="AD96" s="8">
        <f t="shared" si="126"/>
        <v>2.2222222222222223</v>
      </c>
      <c r="AE96" s="71"/>
      <c r="AF96" s="71"/>
      <c r="AG96" s="71"/>
      <c r="AH96" s="71"/>
      <c r="AI96" s="122"/>
      <c r="AJ96" s="122"/>
      <c r="AK96" s="351"/>
      <c r="AL96" s="352"/>
      <c r="AM96" s="288"/>
      <c r="AN96" s="288"/>
      <c r="AO96" s="289"/>
      <c r="AP96" s="289"/>
      <c r="AQ96" s="289"/>
      <c r="AR96" s="289"/>
      <c r="AS96" s="289"/>
      <c r="AT96" s="289"/>
      <c r="AU96" s="4">
        <f t="shared" si="109"/>
        <v>0</v>
      </c>
      <c r="AV96" s="4">
        <f t="shared" si="110"/>
        <v>0</v>
      </c>
      <c r="AW96" s="78"/>
      <c r="AX96" s="78"/>
      <c r="AY96" s="310"/>
      <c r="AZ96" s="8"/>
      <c r="BA96" s="8"/>
      <c r="BB96" s="8"/>
      <c r="BC96" s="8">
        <f t="shared" si="111"/>
        <v>0</v>
      </c>
      <c r="BD96" s="8">
        <f t="shared" si="112"/>
        <v>0</v>
      </c>
      <c r="BE96" s="8"/>
      <c r="BF96" s="8"/>
      <c r="BG96" s="290"/>
      <c r="BH96" s="291"/>
      <c r="BI96" s="290"/>
      <c r="BJ96" s="291"/>
      <c r="BK96" s="292"/>
      <c r="BL96" s="8"/>
      <c r="BM96" s="8"/>
      <c r="BN96" s="8"/>
      <c r="BO96" s="8"/>
      <c r="BP96" s="8"/>
      <c r="BQ96" s="8"/>
      <c r="BR96" s="8"/>
      <c r="BS96" s="2">
        <f t="shared" si="127"/>
        <v>0</v>
      </c>
      <c r="BT96" s="8">
        <f t="shared" si="128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20"/>
      <c r="CI96" s="91"/>
      <c r="CJ96" s="320"/>
      <c r="CK96" s="294"/>
      <c r="CL96" s="294"/>
      <c r="CM96" s="321"/>
      <c r="CN96" s="322"/>
      <c r="CO96" s="8">
        <f t="shared" si="129"/>
        <v>0</v>
      </c>
      <c r="CP96" s="8">
        <f t="shared" si="130"/>
        <v>0</v>
      </c>
      <c r="CQ96" s="338">
        <v>247.40625</v>
      </c>
      <c r="CR96" s="338"/>
      <c r="CS96" s="338"/>
      <c r="CT96" s="348"/>
      <c r="CU96" s="339">
        <v>18.556701030927837</v>
      </c>
      <c r="CV96" s="196"/>
      <c r="CW96" s="340">
        <v>63.814432989690722</v>
      </c>
      <c r="CX96" s="295"/>
      <c r="CY96" s="295"/>
      <c r="CZ96" s="295"/>
      <c r="DA96" s="7">
        <f t="shared" si="131"/>
        <v>329.77738402061857</v>
      </c>
      <c r="DB96" s="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3">
        <v>42.37</v>
      </c>
      <c r="DL96" s="323">
        <v>14.12</v>
      </c>
      <c r="DM96" s="321">
        <f t="shared" si="135"/>
        <v>42.37</v>
      </c>
      <c r="DN96" s="321">
        <f t="shared" si="136"/>
        <v>14.12</v>
      </c>
      <c r="DO96" s="323">
        <v>41.1</v>
      </c>
      <c r="DP96" s="323">
        <v>13.7</v>
      </c>
      <c r="DQ96" s="324">
        <v>0</v>
      </c>
      <c r="DR96" s="324">
        <v>0</v>
      </c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5">
        <v>32.99</v>
      </c>
      <c r="EH96" s="326">
        <v>8.2475000000000005</v>
      </c>
      <c r="EI96" s="94">
        <v>78.08</v>
      </c>
      <c r="EJ96" s="94">
        <v>19.52</v>
      </c>
      <c r="EK96" s="321">
        <v>27.07</v>
      </c>
      <c r="EL96" s="327">
        <v>6.7675000000000001</v>
      </c>
      <c r="EM96" s="328"/>
      <c r="EN96" s="328"/>
      <c r="EO96" s="328"/>
      <c r="EP96" s="328"/>
      <c r="EQ96" s="8">
        <f t="shared" si="138"/>
        <v>138.13999999999999</v>
      </c>
      <c r="ER96" s="8">
        <f t="shared" si="139"/>
        <v>34.534999999999997</v>
      </c>
      <c r="ES96" s="296"/>
      <c r="ET96" s="296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3">
        <v>31</v>
      </c>
      <c r="FB96" s="329"/>
      <c r="FC96" s="114">
        <v>32</v>
      </c>
      <c r="FD96" s="322"/>
      <c r="FE96" s="8"/>
      <c r="FF96" s="8"/>
      <c r="FG96" s="300"/>
      <c r="FH96" s="301"/>
      <c r="FI96" s="8"/>
      <c r="FJ96" s="8"/>
      <c r="FK96" s="8"/>
      <c r="FL96" s="8"/>
      <c r="FM96" s="322"/>
      <c r="FN96" s="322"/>
      <c r="FO96" s="4"/>
      <c r="FP96" s="8"/>
      <c r="FQ96" s="302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3"/>
      <c r="GJ96" s="303"/>
      <c r="GK96" s="292">
        <v>6</v>
      </c>
      <c r="GL96" s="292">
        <v>0</v>
      </c>
      <c r="GM96" s="304"/>
      <c r="GN96" s="305"/>
      <c r="GO96" s="294">
        <v>4</v>
      </c>
      <c r="GP96" s="306">
        <v>0</v>
      </c>
      <c r="GQ96" s="306"/>
      <c r="GR96" s="306"/>
      <c r="GS96" s="305"/>
      <c r="GT96" s="305"/>
      <c r="GU96" s="305">
        <v>6</v>
      </c>
      <c r="GV96" s="305">
        <v>0</v>
      </c>
      <c r="GW96" s="305">
        <v>2</v>
      </c>
      <c r="GX96" s="305">
        <v>0</v>
      </c>
      <c r="GY96" s="305">
        <v>2.4</v>
      </c>
      <c r="GZ96" s="305">
        <v>0</v>
      </c>
      <c r="HA96" s="8">
        <f t="shared" si="146"/>
        <v>20.399999999999999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8"/>
      <c r="HO96" s="8">
        <f t="shared" si="148"/>
        <v>0</v>
      </c>
      <c r="HP96" s="8">
        <f t="shared" si="149"/>
        <v>0</v>
      </c>
      <c r="HQ96" s="91">
        <v>565</v>
      </c>
      <c r="HR96" s="282"/>
      <c r="HS96" s="91"/>
      <c r="HT96" s="8"/>
      <c r="HU96" s="8">
        <f t="shared" si="150"/>
        <v>565</v>
      </c>
      <c r="HV96" s="8">
        <f t="shared" si="151"/>
        <v>0</v>
      </c>
      <c r="HW96" s="8"/>
      <c r="HX96" s="8"/>
      <c r="HY96" s="196">
        <v>2.2000000000000002</v>
      </c>
      <c r="HZ96" s="330">
        <v>0.55000000000000004</v>
      </c>
      <c r="IA96" s="307"/>
      <c r="IB96" s="299"/>
      <c r="IC96" s="332">
        <v>12</v>
      </c>
      <c r="ID96" s="130">
        <v>3</v>
      </c>
      <c r="IE96" s="308"/>
      <c r="IF96" s="308"/>
      <c r="IG96" s="8">
        <f t="shared" si="193"/>
        <v>14.2</v>
      </c>
      <c r="IH96" s="8">
        <f t="shared" si="152"/>
        <v>3.55</v>
      </c>
      <c r="II96" s="8"/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282"/>
      <c r="JD96" s="282"/>
      <c r="JE96" s="8">
        <f t="shared" si="153"/>
        <v>10.31</v>
      </c>
      <c r="JF96" s="8">
        <f t="shared" si="154"/>
        <v>0</v>
      </c>
      <c r="JG96" s="330">
        <v>6.5372000000000003</v>
      </c>
      <c r="JH96" s="330">
        <v>1</v>
      </c>
      <c r="JI96" s="330">
        <v>6.5373000000000001</v>
      </c>
      <c r="JJ96" s="330">
        <v>1</v>
      </c>
      <c r="JK96" s="330"/>
      <c r="JL96" s="330"/>
      <c r="JM96" s="91">
        <v>51.55</v>
      </c>
      <c r="JN96" s="330">
        <v>11</v>
      </c>
      <c r="JO96" s="91">
        <v>44.33</v>
      </c>
      <c r="JP96" s="330">
        <v>9</v>
      </c>
      <c r="JQ96" s="71">
        <v>0</v>
      </c>
      <c r="JR96" s="71">
        <v>0</v>
      </c>
      <c r="JS96" s="8"/>
      <c r="JT96" s="8"/>
      <c r="JU96" s="8">
        <f t="shared" si="155"/>
        <v>108.9545</v>
      </c>
      <c r="JV96" s="8">
        <f t="shared" si="156"/>
        <v>22</v>
      </c>
      <c r="JW96" s="8"/>
      <c r="JX96" s="8"/>
      <c r="JY96" s="282"/>
      <c r="JZ96" s="282"/>
      <c r="KA96" s="8">
        <f t="shared" si="157"/>
        <v>0</v>
      </c>
      <c r="KB96" s="8">
        <f t="shared" si="158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59"/>
        <v>0</v>
      </c>
      <c r="KN96" s="4">
        <f t="shared" si="159"/>
        <v>0</v>
      </c>
      <c r="KO96" s="321">
        <v>6.19</v>
      </c>
      <c r="KP96" s="4"/>
      <c r="KQ96" s="4"/>
      <c r="KR96" s="4"/>
      <c r="KS96" s="1">
        <f t="shared" si="160"/>
        <v>6.19</v>
      </c>
      <c r="KT96" s="1">
        <f t="shared" si="161"/>
        <v>0</v>
      </c>
      <c r="KU96" s="4"/>
      <c r="KV96" s="4"/>
      <c r="KW96" s="4">
        <f t="shared" si="162"/>
        <v>0</v>
      </c>
      <c r="KX96" s="4">
        <f t="shared" si="163"/>
        <v>0</v>
      </c>
      <c r="KY96" s="4"/>
      <c r="KZ96" s="4"/>
      <c r="LA96" s="4"/>
      <c r="LB96" s="4"/>
      <c r="LC96" s="4">
        <f t="shared" si="164"/>
        <v>0</v>
      </c>
      <c r="LD96" s="4">
        <f t="shared" si="165"/>
        <v>0</v>
      </c>
      <c r="LE96" s="4"/>
      <c r="LF96" s="4"/>
      <c r="LG96" s="4">
        <f t="shared" si="166"/>
        <v>0</v>
      </c>
      <c r="LH96" s="4">
        <f t="shared" si="167"/>
        <v>0</v>
      </c>
      <c r="LI96" s="71">
        <v>24.2</v>
      </c>
      <c r="LJ96" s="330">
        <v>0</v>
      </c>
      <c r="LK96" s="79">
        <v>24.02</v>
      </c>
      <c r="LL96" s="350">
        <v>0</v>
      </c>
      <c r="LM96" s="79">
        <v>6.5750000000000002</v>
      </c>
      <c r="LN96" s="334">
        <v>0</v>
      </c>
      <c r="LO96" s="75"/>
      <c r="LP96" s="344"/>
      <c r="LQ96" s="317"/>
      <c r="LR96" s="317"/>
      <c r="LS96" s="4">
        <f t="shared" si="168"/>
        <v>54.795000000000002</v>
      </c>
      <c r="LT96" s="4">
        <f t="shared" si="169"/>
        <v>0</v>
      </c>
      <c r="LU96" s="318"/>
      <c r="LV96" s="4"/>
      <c r="LW96" s="4"/>
      <c r="LX96" s="4"/>
      <c r="LY96" s="4">
        <f t="shared" si="170"/>
        <v>0</v>
      </c>
      <c r="LZ96" s="4">
        <f t="shared" si="171"/>
        <v>0</v>
      </c>
      <c r="MA96" s="114"/>
      <c r="MB96" s="4"/>
      <c r="MC96" s="341">
        <v>25.75</v>
      </c>
      <c r="MD96" s="319"/>
      <c r="ME96" s="75">
        <v>25.75</v>
      </c>
      <c r="MF96" s="4"/>
      <c r="MG96" s="9"/>
      <c r="MH96" s="4"/>
      <c r="MI96" s="4">
        <f t="shared" si="172"/>
        <v>51.5</v>
      </c>
      <c r="MJ96" s="4">
        <f t="shared" si="173"/>
        <v>0</v>
      </c>
      <c r="MK96" s="335">
        <v>0</v>
      </c>
      <c r="ML96" s="92"/>
      <c r="MM96" s="114">
        <v>0</v>
      </c>
      <c r="MN96" s="336"/>
      <c r="MO96" s="4">
        <f t="shared" si="174"/>
        <v>0</v>
      </c>
      <c r="MP96" s="4">
        <f t="shared" si="175"/>
        <v>0</v>
      </c>
      <c r="MQ96" s="4"/>
      <c r="MR96" s="4"/>
      <c r="MS96" s="4">
        <f t="shared" si="176"/>
        <v>0</v>
      </c>
      <c r="MT96" s="4">
        <f t="shared" si="177"/>
        <v>0</v>
      </c>
      <c r="MU96" s="4"/>
      <c r="MV96" s="4"/>
      <c r="MW96" s="4">
        <f t="shared" si="178"/>
        <v>0</v>
      </c>
      <c r="MX96" s="4">
        <f t="shared" si="179"/>
        <v>0</v>
      </c>
      <c r="MY96" s="92">
        <v>0</v>
      </c>
      <c r="MZ96" s="337">
        <v>0</v>
      </c>
      <c r="NA96" s="4">
        <f t="shared" si="180"/>
        <v>0</v>
      </c>
      <c r="NB96" s="4">
        <f t="shared" si="181"/>
        <v>0</v>
      </c>
      <c r="NC96" s="296"/>
      <c r="ND96" s="296"/>
      <c r="NE96" s="296">
        <f t="shared" si="182"/>
        <v>0</v>
      </c>
      <c r="NF96" s="296">
        <f t="shared" si="183"/>
        <v>0</v>
      </c>
      <c r="NG96" s="296"/>
      <c r="NH96" s="296"/>
      <c r="NI96" s="296">
        <f t="shared" si="184"/>
        <v>0</v>
      </c>
      <c r="NJ96" s="296">
        <f t="shared" si="185"/>
        <v>0</v>
      </c>
      <c r="NK96" s="292"/>
      <c r="NL96" s="296"/>
      <c r="NM96" s="296">
        <f t="shared" si="186"/>
        <v>0</v>
      </c>
      <c r="NN96" s="296">
        <f t="shared" si="187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3">
        <v>0</v>
      </c>
      <c r="NV96" s="343"/>
      <c r="NW96" s="343">
        <v>0</v>
      </c>
      <c r="NX96" s="343"/>
      <c r="NY96" s="4">
        <f t="shared" si="188"/>
        <v>0</v>
      </c>
      <c r="NZ96" s="4">
        <f t="shared" si="120"/>
        <v>0</v>
      </c>
      <c r="OA96" s="74">
        <v>0</v>
      </c>
      <c r="OB96" s="74"/>
      <c r="OC96" s="349">
        <v>0</v>
      </c>
      <c r="OD96" s="74"/>
      <c r="OE96" s="349">
        <v>0</v>
      </c>
      <c r="OF96" s="74"/>
      <c r="OG96" s="74">
        <v>0</v>
      </c>
      <c r="OH96" s="74"/>
      <c r="OI96" s="4">
        <f t="shared" si="189"/>
        <v>0</v>
      </c>
      <c r="OJ96" s="4">
        <f t="shared" si="190"/>
        <v>0</v>
      </c>
      <c r="OK96" s="196">
        <v>0</v>
      </c>
      <c r="OL96" s="296"/>
      <c r="OM96" s="342">
        <v>0</v>
      </c>
      <c r="ON96" s="296"/>
      <c r="OO96" s="196"/>
      <c r="OP96" s="296"/>
      <c r="OQ96" s="296">
        <f t="shared" si="191"/>
        <v>0</v>
      </c>
      <c r="OR96" s="296">
        <f t="shared" si="192"/>
        <v>0</v>
      </c>
      <c r="OS96" s="296"/>
      <c r="OT96" s="296"/>
      <c r="OU96" s="296">
        <f t="shared" si="121"/>
        <v>0</v>
      </c>
      <c r="OV96" s="296">
        <f t="shared" si="122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22"/>
      <c r="R97" s="78"/>
      <c r="S97" s="321"/>
      <c r="T97" s="321"/>
      <c r="U97" s="78"/>
      <c r="V97" s="78"/>
      <c r="W97" s="78">
        <f t="shared" si="123"/>
        <v>40.21</v>
      </c>
      <c r="X97" s="78">
        <f t="shared" si="124"/>
        <v>40.21</v>
      </c>
      <c r="Y97" s="78">
        <v>5</v>
      </c>
      <c r="Z97" s="78">
        <v>2.2222222222222223</v>
      </c>
      <c r="AA97" s="75"/>
      <c r="AB97" s="71"/>
      <c r="AC97" s="8">
        <f t="shared" si="125"/>
        <v>5</v>
      </c>
      <c r="AD97" s="8">
        <f t="shared" si="126"/>
        <v>2.2222222222222223</v>
      </c>
      <c r="AE97" s="71"/>
      <c r="AF97" s="71"/>
      <c r="AG97" s="71"/>
      <c r="AH97" s="71"/>
      <c r="AI97" s="122"/>
      <c r="AJ97" s="122"/>
      <c r="AK97" s="351"/>
      <c r="AL97" s="352"/>
      <c r="AM97" s="288"/>
      <c r="AN97" s="288"/>
      <c r="AO97" s="289"/>
      <c r="AP97" s="289"/>
      <c r="AQ97" s="289"/>
      <c r="AR97" s="289"/>
      <c r="AS97" s="289"/>
      <c r="AT97" s="289"/>
      <c r="AU97" s="4">
        <f t="shared" si="109"/>
        <v>0</v>
      </c>
      <c r="AV97" s="4">
        <f t="shared" si="110"/>
        <v>0</v>
      </c>
      <c r="AW97" s="78"/>
      <c r="AX97" s="78"/>
      <c r="AY97" s="310"/>
      <c r="AZ97" s="8"/>
      <c r="BA97" s="8"/>
      <c r="BB97" s="8"/>
      <c r="BC97" s="8">
        <f t="shared" si="111"/>
        <v>0</v>
      </c>
      <c r="BD97" s="8">
        <f t="shared" si="112"/>
        <v>0</v>
      </c>
      <c r="BE97" s="8"/>
      <c r="BF97" s="8"/>
      <c r="BG97" s="290"/>
      <c r="BH97" s="291"/>
      <c r="BI97" s="290"/>
      <c r="BJ97" s="291"/>
      <c r="BK97" s="292"/>
      <c r="BL97" s="8"/>
      <c r="BM97" s="8"/>
      <c r="BN97" s="8"/>
      <c r="BO97" s="8"/>
      <c r="BP97" s="8"/>
      <c r="BQ97" s="8"/>
      <c r="BR97" s="8"/>
      <c r="BS97" s="2">
        <f t="shared" si="127"/>
        <v>0</v>
      </c>
      <c r="BT97" s="8">
        <f t="shared" si="128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20"/>
      <c r="CI97" s="91"/>
      <c r="CJ97" s="320"/>
      <c r="CK97" s="294"/>
      <c r="CL97" s="294"/>
      <c r="CM97" s="321"/>
      <c r="CN97" s="322"/>
      <c r="CO97" s="8">
        <f t="shared" si="129"/>
        <v>0</v>
      </c>
      <c r="CP97" s="8">
        <f t="shared" si="130"/>
        <v>0</v>
      </c>
      <c r="CQ97" s="338">
        <v>247.40625</v>
      </c>
      <c r="CR97" s="338"/>
      <c r="CS97" s="338"/>
      <c r="CT97" s="348"/>
      <c r="CU97" s="339">
        <v>18.556701030927837</v>
      </c>
      <c r="CV97" s="196"/>
      <c r="CW97" s="340">
        <v>63.814432989690722</v>
      </c>
      <c r="CX97" s="295"/>
      <c r="CY97" s="295"/>
      <c r="CZ97" s="295"/>
      <c r="DA97" s="7">
        <f t="shared" si="131"/>
        <v>329.77738402061857</v>
      </c>
      <c r="DB97" s="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3">
        <v>42.37</v>
      </c>
      <c r="DL97" s="323">
        <v>14.12</v>
      </c>
      <c r="DM97" s="321">
        <f t="shared" si="135"/>
        <v>42.37</v>
      </c>
      <c r="DN97" s="321">
        <f t="shared" si="136"/>
        <v>14.12</v>
      </c>
      <c r="DO97" s="323">
        <v>41.1</v>
      </c>
      <c r="DP97" s="323">
        <v>13.7</v>
      </c>
      <c r="DQ97" s="324">
        <v>0</v>
      </c>
      <c r="DR97" s="324">
        <v>0</v>
      </c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5">
        <v>32.99</v>
      </c>
      <c r="EH97" s="326">
        <v>8.2475000000000005</v>
      </c>
      <c r="EI97" s="94">
        <v>78.08</v>
      </c>
      <c r="EJ97" s="94">
        <v>19.52</v>
      </c>
      <c r="EK97" s="321">
        <v>27.07</v>
      </c>
      <c r="EL97" s="327">
        <v>6.7675000000000001</v>
      </c>
      <c r="EM97" s="328"/>
      <c r="EN97" s="328"/>
      <c r="EO97" s="328"/>
      <c r="EP97" s="328"/>
      <c r="EQ97" s="8">
        <f t="shared" si="138"/>
        <v>138.13999999999999</v>
      </c>
      <c r="ER97" s="8">
        <f t="shared" si="139"/>
        <v>34.534999999999997</v>
      </c>
      <c r="ES97" s="296"/>
      <c r="ET97" s="296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3">
        <v>31</v>
      </c>
      <c r="FB97" s="329"/>
      <c r="FC97" s="114">
        <v>32</v>
      </c>
      <c r="FD97" s="322"/>
      <c r="FE97" s="8"/>
      <c r="FF97" s="8"/>
      <c r="FG97" s="300"/>
      <c r="FH97" s="301"/>
      <c r="FI97" s="8"/>
      <c r="FJ97" s="8"/>
      <c r="FK97" s="8"/>
      <c r="FL97" s="8"/>
      <c r="FM97" s="322"/>
      <c r="FN97" s="322"/>
      <c r="FO97" s="4"/>
      <c r="FP97" s="8"/>
      <c r="FQ97" s="302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3"/>
      <c r="GJ97" s="303"/>
      <c r="GK97" s="292">
        <v>6</v>
      </c>
      <c r="GL97" s="292">
        <v>0</v>
      </c>
      <c r="GM97" s="304"/>
      <c r="GN97" s="305"/>
      <c r="GO97" s="294">
        <v>4</v>
      </c>
      <c r="GP97" s="306">
        <v>0</v>
      </c>
      <c r="GQ97" s="306"/>
      <c r="GR97" s="306"/>
      <c r="GS97" s="305"/>
      <c r="GT97" s="305"/>
      <c r="GU97" s="305">
        <v>6</v>
      </c>
      <c r="GV97" s="305">
        <v>0</v>
      </c>
      <c r="GW97" s="305">
        <v>2</v>
      </c>
      <c r="GX97" s="305">
        <v>0</v>
      </c>
      <c r="GY97" s="305">
        <v>2.4</v>
      </c>
      <c r="GZ97" s="305">
        <v>0</v>
      </c>
      <c r="HA97" s="8">
        <f t="shared" si="146"/>
        <v>20.399999999999999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8"/>
      <c r="HO97" s="8">
        <f t="shared" si="148"/>
        <v>0</v>
      </c>
      <c r="HP97" s="8">
        <f t="shared" si="149"/>
        <v>0</v>
      </c>
      <c r="HQ97" s="91">
        <v>565</v>
      </c>
      <c r="HR97" s="282"/>
      <c r="HS97" s="91"/>
      <c r="HT97" s="8"/>
      <c r="HU97" s="8">
        <f t="shared" si="150"/>
        <v>565</v>
      </c>
      <c r="HV97" s="8">
        <f t="shared" si="151"/>
        <v>0</v>
      </c>
      <c r="HW97" s="8"/>
      <c r="HX97" s="8"/>
      <c r="HY97" s="196">
        <v>2.2000000000000002</v>
      </c>
      <c r="HZ97" s="330">
        <v>0.55000000000000004</v>
      </c>
      <c r="IA97" s="307"/>
      <c r="IB97" s="299"/>
      <c r="IC97" s="332">
        <v>12</v>
      </c>
      <c r="ID97" s="130">
        <v>3</v>
      </c>
      <c r="IE97" s="308"/>
      <c r="IF97" s="308"/>
      <c r="IG97" s="8">
        <f t="shared" si="193"/>
        <v>14.2</v>
      </c>
      <c r="IH97" s="8">
        <f t="shared" si="152"/>
        <v>3.55</v>
      </c>
      <c r="II97" s="8"/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282"/>
      <c r="JD97" s="282"/>
      <c r="JE97" s="8">
        <f t="shared" si="153"/>
        <v>10.31</v>
      </c>
      <c r="JF97" s="8">
        <f t="shared" si="154"/>
        <v>0</v>
      </c>
      <c r="JG97" s="330">
        <v>6.5372000000000003</v>
      </c>
      <c r="JH97" s="330">
        <v>1</v>
      </c>
      <c r="JI97" s="330">
        <v>6.5373000000000001</v>
      </c>
      <c r="JJ97" s="330">
        <v>1</v>
      </c>
      <c r="JK97" s="330"/>
      <c r="JL97" s="330"/>
      <c r="JM97" s="91">
        <v>51.55</v>
      </c>
      <c r="JN97" s="330">
        <v>11</v>
      </c>
      <c r="JO97" s="91">
        <v>44.33</v>
      </c>
      <c r="JP97" s="330">
        <v>9</v>
      </c>
      <c r="JQ97" s="71">
        <v>0</v>
      </c>
      <c r="JR97" s="71">
        <v>0</v>
      </c>
      <c r="JS97" s="8"/>
      <c r="JT97" s="8"/>
      <c r="JU97" s="8">
        <f t="shared" si="155"/>
        <v>108.9545</v>
      </c>
      <c r="JV97" s="8">
        <f t="shared" si="156"/>
        <v>22</v>
      </c>
      <c r="JW97" s="8"/>
      <c r="JX97" s="8"/>
      <c r="JY97" s="282"/>
      <c r="JZ97" s="282"/>
      <c r="KA97" s="8">
        <f t="shared" si="157"/>
        <v>0</v>
      </c>
      <c r="KB97" s="8">
        <f t="shared" si="158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59"/>
        <v>0</v>
      </c>
      <c r="KN97" s="4">
        <f t="shared" si="159"/>
        <v>0</v>
      </c>
      <c r="KO97" s="321">
        <v>6.19</v>
      </c>
      <c r="KP97" s="4"/>
      <c r="KQ97" s="4"/>
      <c r="KR97" s="4"/>
      <c r="KS97" s="1">
        <f t="shared" si="160"/>
        <v>6.19</v>
      </c>
      <c r="KT97" s="1">
        <f t="shared" si="161"/>
        <v>0</v>
      </c>
      <c r="KU97" s="4"/>
      <c r="KV97" s="4"/>
      <c r="KW97" s="4">
        <f t="shared" si="162"/>
        <v>0</v>
      </c>
      <c r="KX97" s="4">
        <f t="shared" si="163"/>
        <v>0</v>
      </c>
      <c r="KY97" s="4"/>
      <c r="KZ97" s="4"/>
      <c r="LA97" s="4"/>
      <c r="LB97" s="4"/>
      <c r="LC97" s="4">
        <f t="shared" si="164"/>
        <v>0</v>
      </c>
      <c r="LD97" s="4">
        <f t="shared" si="165"/>
        <v>0</v>
      </c>
      <c r="LE97" s="4"/>
      <c r="LF97" s="4"/>
      <c r="LG97" s="4">
        <f t="shared" si="166"/>
        <v>0</v>
      </c>
      <c r="LH97" s="4">
        <f t="shared" si="167"/>
        <v>0</v>
      </c>
      <c r="LI97" s="71">
        <v>24.2</v>
      </c>
      <c r="LJ97" s="330">
        <v>0</v>
      </c>
      <c r="LK97" s="79">
        <v>24.02</v>
      </c>
      <c r="LL97" s="350">
        <v>0</v>
      </c>
      <c r="LM97" s="79">
        <v>6.5750000000000002</v>
      </c>
      <c r="LN97" s="334">
        <v>0</v>
      </c>
      <c r="LO97" s="75"/>
      <c r="LP97" s="344"/>
      <c r="LQ97" s="317"/>
      <c r="LR97" s="317"/>
      <c r="LS97" s="4">
        <f t="shared" si="168"/>
        <v>54.795000000000002</v>
      </c>
      <c r="LT97" s="4">
        <f t="shared" si="169"/>
        <v>0</v>
      </c>
      <c r="LU97" s="318"/>
      <c r="LV97" s="4"/>
      <c r="LW97" s="4"/>
      <c r="LX97" s="4"/>
      <c r="LY97" s="4">
        <f t="shared" si="170"/>
        <v>0</v>
      </c>
      <c r="LZ97" s="4">
        <f t="shared" si="171"/>
        <v>0</v>
      </c>
      <c r="MA97" s="114"/>
      <c r="MB97" s="4"/>
      <c r="MC97" s="341">
        <v>25.75</v>
      </c>
      <c r="MD97" s="319"/>
      <c r="ME97" s="75">
        <v>25.75</v>
      </c>
      <c r="MF97" s="4"/>
      <c r="MG97" s="9"/>
      <c r="MH97" s="4"/>
      <c r="MI97" s="4">
        <f t="shared" si="172"/>
        <v>51.5</v>
      </c>
      <c r="MJ97" s="4">
        <f t="shared" si="173"/>
        <v>0</v>
      </c>
      <c r="MK97" s="335">
        <v>0</v>
      </c>
      <c r="ML97" s="92"/>
      <c r="MM97" s="114">
        <v>0</v>
      </c>
      <c r="MN97" s="336"/>
      <c r="MO97" s="4">
        <f t="shared" si="174"/>
        <v>0</v>
      </c>
      <c r="MP97" s="4">
        <f t="shared" si="175"/>
        <v>0</v>
      </c>
      <c r="MQ97" s="4"/>
      <c r="MR97" s="4"/>
      <c r="MS97" s="4">
        <f t="shared" si="176"/>
        <v>0</v>
      </c>
      <c r="MT97" s="4">
        <f t="shared" si="177"/>
        <v>0</v>
      </c>
      <c r="MU97" s="4"/>
      <c r="MV97" s="4"/>
      <c r="MW97" s="4">
        <f t="shared" si="178"/>
        <v>0</v>
      </c>
      <c r="MX97" s="4">
        <f t="shared" si="179"/>
        <v>0</v>
      </c>
      <c r="MY97" s="92">
        <v>0</v>
      </c>
      <c r="MZ97" s="337">
        <v>0</v>
      </c>
      <c r="NA97" s="4">
        <f t="shared" si="180"/>
        <v>0</v>
      </c>
      <c r="NB97" s="4">
        <f t="shared" si="181"/>
        <v>0</v>
      </c>
      <c r="NC97" s="296"/>
      <c r="ND97" s="296"/>
      <c r="NE97" s="296">
        <f t="shared" si="182"/>
        <v>0</v>
      </c>
      <c r="NF97" s="296">
        <f t="shared" si="183"/>
        <v>0</v>
      </c>
      <c r="NG97" s="296"/>
      <c r="NH97" s="296"/>
      <c r="NI97" s="296">
        <f t="shared" si="184"/>
        <v>0</v>
      </c>
      <c r="NJ97" s="296">
        <f t="shared" si="185"/>
        <v>0</v>
      </c>
      <c r="NK97" s="292"/>
      <c r="NL97" s="296"/>
      <c r="NM97" s="296">
        <f t="shared" si="186"/>
        <v>0</v>
      </c>
      <c r="NN97" s="296">
        <f t="shared" si="187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3">
        <v>0</v>
      </c>
      <c r="NV97" s="343"/>
      <c r="NW97" s="343">
        <v>0</v>
      </c>
      <c r="NX97" s="343"/>
      <c r="NY97" s="4">
        <f t="shared" si="188"/>
        <v>0</v>
      </c>
      <c r="NZ97" s="4">
        <f t="shared" si="120"/>
        <v>0</v>
      </c>
      <c r="OA97" s="74">
        <v>0</v>
      </c>
      <c r="OB97" s="74"/>
      <c r="OC97" s="349">
        <v>0</v>
      </c>
      <c r="OD97" s="74"/>
      <c r="OE97" s="349">
        <v>0</v>
      </c>
      <c r="OF97" s="74"/>
      <c r="OG97" s="74">
        <v>0</v>
      </c>
      <c r="OH97" s="74"/>
      <c r="OI97" s="4">
        <f t="shared" si="189"/>
        <v>0</v>
      </c>
      <c r="OJ97" s="4">
        <f t="shared" si="190"/>
        <v>0</v>
      </c>
      <c r="OK97" s="196">
        <v>0</v>
      </c>
      <c r="OL97" s="296"/>
      <c r="OM97" s="342">
        <v>0</v>
      </c>
      <c r="ON97" s="296"/>
      <c r="OO97" s="196"/>
      <c r="OP97" s="296"/>
      <c r="OQ97" s="296">
        <f t="shared" si="191"/>
        <v>0</v>
      </c>
      <c r="OR97" s="296">
        <f t="shared" si="192"/>
        <v>0</v>
      </c>
      <c r="OS97" s="296"/>
      <c r="OT97" s="296"/>
      <c r="OU97" s="296">
        <f t="shared" si="121"/>
        <v>0</v>
      </c>
      <c r="OV97" s="296">
        <f t="shared" si="122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22"/>
      <c r="R98" s="78"/>
      <c r="S98" s="321"/>
      <c r="T98" s="321"/>
      <c r="U98" s="78"/>
      <c r="V98" s="78"/>
      <c r="W98" s="78">
        <f t="shared" si="123"/>
        <v>40.21</v>
      </c>
      <c r="X98" s="78">
        <f t="shared" si="124"/>
        <v>40.21</v>
      </c>
      <c r="Y98" s="78">
        <v>5</v>
      </c>
      <c r="Z98" s="78">
        <v>2.2222222222222223</v>
      </c>
      <c r="AA98" s="75"/>
      <c r="AB98" s="71"/>
      <c r="AC98" s="8">
        <f t="shared" si="125"/>
        <v>5</v>
      </c>
      <c r="AD98" s="8">
        <f t="shared" si="126"/>
        <v>2.2222222222222223</v>
      </c>
      <c r="AE98" s="71"/>
      <c r="AF98" s="71"/>
      <c r="AG98" s="71"/>
      <c r="AH98" s="71"/>
      <c r="AI98" s="122"/>
      <c r="AJ98" s="122"/>
      <c r="AK98" s="351"/>
      <c r="AL98" s="352"/>
      <c r="AM98" s="288"/>
      <c r="AN98" s="288"/>
      <c r="AO98" s="289"/>
      <c r="AP98" s="289"/>
      <c r="AQ98" s="289"/>
      <c r="AR98" s="289"/>
      <c r="AS98" s="289"/>
      <c r="AT98" s="289"/>
      <c r="AU98" s="4">
        <f t="shared" si="109"/>
        <v>0</v>
      </c>
      <c r="AV98" s="4">
        <f t="shared" si="110"/>
        <v>0</v>
      </c>
      <c r="AW98" s="78"/>
      <c r="AX98" s="78"/>
      <c r="AY98" s="310"/>
      <c r="AZ98" s="8"/>
      <c r="BA98" s="8"/>
      <c r="BB98" s="8"/>
      <c r="BC98" s="8">
        <f t="shared" si="111"/>
        <v>0</v>
      </c>
      <c r="BD98" s="8">
        <f t="shared" si="112"/>
        <v>0</v>
      </c>
      <c r="BE98" s="8"/>
      <c r="BF98" s="8"/>
      <c r="BG98" s="290"/>
      <c r="BH98" s="291"/>
      <c r="BI98" s="290"/>
      <c r="BJ98" s="291"/>
      <c r="BK98" s="292"/>
      <c r="BL98" s="8"/>
      <c r="BM98" s="8"/>
      <c r="BN98" s="8"/>
      <c r="BO98" s="8"/>
      <c r="BP98" s="8"/>
      <c r="BQ98" s="8"/>
      <c r="BR98" s="8"/>
      <c r="BS98" s="2">
        <f t="shared" si="127"/>
        <v>0</v>
      </c>
      <c r="BT98" s="8">
        <f t="shared" si="128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20"/>
      <c r="CI98" s="91"/>
      <c r="CJ98" s="320"/>
      <c r="CK98" s="294"/>
      <c r="CL98" s="294"/>
      <c r="CM98" s="321"/>
      <c r="CN98" s="322"/>
      <c r="CO98" s="8">
        <f t="shared" si="129"/>
        <v>0</v>
      </c>
      <c r="CP98" s="8">
        <f t="shared" si="130"/>
        <v>0</v>
      </c>
      <c r="CQ98" s="338">
        <v>247.40625</v>
      </c>
      <c r="CR98" s="338"/>
      <c r="CS98" s="338"/>
      <c r="CT98" s="348"/>
      <c r="CU98" s="339">
        <v>18.556701030927837</v>
      </c>
      <c r="CV98" s="196"/>
      <c r="CW98" s="340">
        <v>63.814432989690722</v>
      </c>
      <c r="CX98" s="295"/>
      <c r="CY98" s="295"/>
      <c r="CZ98" s="295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3">
        <v>42.37</v>
      </c>
      <c r="DL98" s="323">
        <v>14.12</v>
      </c>
      <c r="DM98" s="321">
        <f t="shared" si="135"/>
        <v>42.37</v>
      </c>
      <c r="DN98" s="321">
        <f t="shared" si="136"/>
        <v>14.12</v>
      </c>
      <c r="DO98" s="323">
        <v>41.1</v>
      </c>
      <c r="DP98" s="323">
        <v>13.7</v>
      </c>
      <c r="DQ98" s="324">
        <v>0</v>
      </c>
      <c r="DR98" s="324">
        <v>0</v>
      </c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5">
        <v>32.99</v>
      </c>
      <c r="EH98" s="326">
        <v>8.2475000000000005</v>
      </c>
      <c r="EI98" s="94">
        <v>78.08</v>
      </c>
      <c r="EJ98" s="94">
        <v>19.52</v>
      </c>
      <c r="EK98" s="321">
        <v>27.07</v>
      </c>
      <c r="EL98" s="327">
        <v>6.7675000000000001</v>
      </c>
      <c r="EM98" s="328"/>
      <c r="EN98" s="328"/>
      <c r="EO98" s="328"/>
      <c r="EP98" s="328"/>
      <c r="EQ98" s="8">
        <f t="shared" si="138"/>
        <v>138.13999999999999</v>
      </c>
      <c r="ER98" s="8">
        <f t="shared" si="139"/>
        <v>34.534999999999997</v>
      </c>
      <c r="ES98" s="296"/>
      <c r="ET98" s="296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3">
        <v>31</v>
      </c>
      <c r="FB98" s="329"/>
      <c r="FC98" s="114">
        <v>32</v>
      </c>
      <c r="FD98" s="322"/>
      <c r="FE98" s="8"/>
      <c r="FF98" s="8"/>
      <c r="FG98" s="300"/>
      <c r="FH98" s="301"/>
      <c r="FI98" s="8"/>
      <c r="FJ98" s="8"/>
      <c r="FK98" s="8"/>
      <c r="FL98" s="8"/>
      <c r="FM98" s="322"/>
      <c r="FN98" s="322"/>
      <c r="FO98" s="4"/>
      <c r="FP98" s="8"/>
      <c r="FQ98" s="302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3"/>
      <c r="GJ98" s="303"/>
      <c r="GK98" s="292">
        <v>6</v>
      </c>
      <c r="GL98" s="292">
        <v>0</v>
      </c>
      <c r="GM98" s="304"/>
      <c r="GN98" s="305"/>
      <c r="GO98" s="294">
        <v>4</v>
      </c>
      <c r="GP98" s="306">
        <v>0</v>
      </c>
      <c r="GQ98" s="306"/>
      <c r="GR98" s="306"/>
      <c r="GS98" s="305"/>
      <c r="GT98" s="305"/>
      <c r="GU98" s="305">
        <v>6</v>
      </c>
      <c r="GV98" s="305">
        <v>0</v>
      </c>
      <c r="GW98" s="305">
        <v>2</v>
      </c>
      <c r="GX98" s="305">
        <v>0</v>
      </c>
      <c r="GY98" s="305">
        <v>2.4</v>
      </c>
      <c r="GZ98" s="305">
        <v>0</v>
      </c>
      <c r="HA98" s="8">
        <f t="shared" si="146"/>
        <v>20.399999999999999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8"/>
      <c r="HO98" s="8">
        <f t="shared" si="148"/>
        <v>0</v>
      </c>
      <c r="HP98" s="8">
        <f t="shared" si="149"/>
        <v>0</v>
      </c>
      <c r="HQ98" s="91">
        <v>565</v>
      </c>
      <c r="HR98" s="282"/>
      <c r="HS98" s="91"/>
      <c r="HT98" s="8"/>
      <c r="HU98" s="8">
        <f t="shared" si="150"/>
        <v>565</v>
      </c>
      <c r="HV98" s="8">
        <f t="shared" si="151"/>
        <v>0</v>
      </c>
      <c r="HW98" s="8"/>
      <c r="HX98" s="8"/>
      <c r="HY98" s="196">
        <v>2.2000000000000002</v>
      </c>
      <c r="HZ98" s="330">
        <v>0.55000000000000004</v>
      </c>
      <c r="IA98" s="307"/>
      <c r="IB98" s="299"/>
      <c r="IC98" s="332">
        <v>12</v>
      </c>
      <c r="ID98" s="130">
        <v>3</v>
      </c>
      <c r="IE98" s="308"/>
      <c r="IF98" s="308"/>
      <c r="IG98" s="8">
        <f t="shared" si="193"/>
        <v>14.2</v>
      </c>
      <c r="IH98" s="8">
        <f t="shared" si="152"/>
        <v>3.55</v>
      </c>
      <c r="II98" s="8"/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282"/>
      <c r="JD98" s="282"/>
      <c r="JE98" s="8">
        <f t="shared" si="153"/>
        <v>10.31</v>
      </c>
      <c r="JF98" s="8">
        <f t="shared" si="154"/>
        <v>0</v>
      </c>
      <c r="JG98" s="330">
        <v>6.5372000000000003</v>
      </c>
      <c r="JH98" s="330">
        <v>1</v>
      </c>
      <c r="JI98" s="330">
        <v>6.5373000000000001</v>
      </c>
      <c r="JJ98" s="330">
        <v>1</v>
      </c>
      <c r="JK98" s="330"/>
      <c r="JL98" s="330"/>
      <c r="JM98" s="91">
        <v>51.55</v>
      </c>
      <c r="JN98" s="330">
        <v>11</v>
      </c>
      <c r="JO98" s="91">
        <v>44.33</v>
      </c>
      <c r="JP98" s="330">
        <v>9</v>
      </c>
      <c r="JQ98" s="71">
        <v>0</v>
      </c>
      <c r="JR98" s="71">
        <v>0</v>
      </c>
      <c r="JS98" s="8"/>
      <c r="JT98" s="8"/>
      <c r="JU98" s="8">
        <f t="shared" si="155"/>
        <v>108.9545</v>
      </c>
      <c r="JV98" s="8">
        <f t="shared" si="156"/>
        <v>22</v>
      </c>
      <c r="JW98" s="8"/>
      <c r="JX98" s="8"/>
      <c r="JY98" s="282"/>
      <c r="JZ98" s="282"/>
      <c r="KA98" s="8">
        <f t="shared" si="157"/>
        <v>0</v>
      </c>
      <c r="KB98" s="8">
        <f t="shared" si="158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59"/>
        <v>0</v>
      </c>
      <c r="KN98" s="4">
        <f t="shared" si="159"/>
        <v>0</v>
      </c>
      <c r="KO98" s="321">
        <v>6.19</v>
      </c>
      <c r="KP98" s="4"/>
      <c r="KQ98" s="4"/>
      <c r="KR98" s="4"/>
      <c r="KS98" s="1">
        <f t="shared" si="160"/>
        <v>6.19</v>
      </c>
      <c r="KT98" s="1">
        <f t="shared" si="161"/>
        <v>0</v>
      </c>
      <c r="KU98" s="4"/>
      <c r="KV98" s="4"/>
      <c r="KW98" s="4">
        <f t="shared" si="162"/>
        <v>0</v>
      </c>
      <c r="KX98" s="4">
        <f t="shared" si="163"/>
        <v>0</v>
      </c>
      <c r="KY98" s="4"/>
      <c r="KZ98" s="4"/>
      <c r="LA98" s="4"/>
      <c r="LB98" s="4"/>
      <c r="LC98" s="4">
        <f t="shared" si="164"/>
        <v>0</v>
      </c>
      <c r="LD98" s="4">
        <f t="shared" si="165"/>
        <v>0</v>
      </c>
      <c r="LE98" s="4"/>
      <c r="LF98" s="4"/>
      <c r="LG98" s="4">
        <f t="shared" si="166"/>
        <v>0</v>
      </c>
      <c r="LH98" s="4">
        <f t="shared" si="167"/>
        <v>0</v>
      </c>
      <c r="LI98" s="71">
        <v>24.2</v>
      </c>
      <c r="LJ98" s="330">
        <v>0</v>
      </c>
      <c r="LK98" s="79">
        <v>24.02</v>
      </c>
      <c r="LL98" s="350">
        <v>0</v>
      </c>
      <c r="LM98" s="79">
        <v>6.5750000000000002</v>
      </c>
      <c r="LN98" s="334">
        <v>0</v>
      </c>
      <c r="LO98" s="75"/>
      <c r="LP98" s="344"/>
      <c r="LQ98" s="317"/>
      <c r="LR98" s="317"/>
      <c r="LS98" s="4">
        <f t="shared" si="168"/>
        <v>54.795000000000002</v>
      </c>
      <c r="LT98" s="4">
        <f t="shared" si="169"/>
        <v>0</v>
      </c>
      <c r="LU98" s="318"/>
      <c r="LV98" s="4"/>
      <c r="LW98" s="4"/>
      <c r="LX98" s="4"/>
      <c r="LY98" s="4">
        <f t="shared" si="170"/>
        <v>0</v>
      </c>
      <c r="LZ98" s="4">
        <f t="shared" si="171"/>
        <v>0</v>
      </c>
      <c r="MA98" s="114"/>
      <c r="MB98" s="4"/>
      <c r="MC98" s="341">
        <v>25.75</v>
      </c>
      <c r="MD98" s="319"/>
      <c r="ME98" s="75">
        <v>25.75</v>
      </c>
      <c r="MF98" s="4"/>
      <c r="MG98" s="9"/>
      <c r="MH98" s="4"/>
      <c r="MI98" s="4">
        <f t="shared" si="172"/>
        <v>51.5</v>
      </c>
      <c r="MJ98" s="4">
        <f t="shared" si="173"/>
        <v>0</v>
      </c>
      <c r="MK98" s="335">
        <v>0</v>
      </c>
      <c r="ML98" s="92"/>
      <c r="MM98" s="114">
        <v>0</v>
      </c>
      <c r="MN98" s="336"/>
      <c r="MO98" s="4">
        <f t="shared" si="174"/>
        <v>0</v>
      </c>
      <c r="MP98" s="4">
        <f t="shared" si="175"/>
        <v>0</v>
      </c>
      <c r="MQ98" s="4"/>
      <c r="MR98" s="4"/>
      <c r="MS98" s="4">
        <f t="shared" si="176"/>
        <v>0</v>
      </c>
      <c r="MT98" s="4">
        <f t="shared" si="177"/>
        <v>0</v>
      </c>
      <c r="MU98" s="4"/>
      <c r="MV98" s="4"/>
      <c r="MW98" s="4">
        <f t="shared" si="178"/>
        <v>0</v>
      </c>
      <c r="MX98" s="4">
        <f t="shared" si="179"/>
        <v>0</v>
      </c>
      <c r="MY98" s="92">
        <v>0</v>
      </c>
      <c r="MZ98" s="337">
        <v>0</v>
      </c>
      <c r="NA98" s="4">
        <f t="shared" si="180"/>
        <v>0</v>
      </c>
      <c r="NB98" s="4">
        <f t="shared" si="181"/>
        <v>0</v>
      </c>
      <c r="NC98" s="296"/>
      <c r="ND98" s="296"/>
      <c r="NE98" s="296">
        <f t="shared" si="182"/>
        <v>0</v>
      </c>
      <c r="NF98" s="296">
        <f t="shared" si="183"/>
        <v>0</v>
      </c>
      <c r="NG98" s="296"/>
      <c r="NH98" s="296"/>
      <c r="NI98" s="296">
        <f t="shared" si="184"/>
        <v>0</v>
      </c>
      <c r="NJ98" s="296">
        <f t="shared" si="185"/>
        <v>0</v>
      </c>
      <c r="NK98" s="292"/>
      <c r="NL98" s="296"/>
      <c r="NM98" s="296">
        <f t="shared" si="186"/>
        <v>0</v>
      </c>
      <c r="NN98" s="296">
        <f t="shared" si="187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3">
        <v>0</v>
      </c>
      <c r="NV98" s="343"/>
      <c r="NW98" s="343">
        <v>0</v>
      </c>
      <c r="NX98" s="343"/>
      <c r="NY98" s="4">
        <f t="shared" si="188"/>
        <v>0</v>
      </c>
      <c r="NZ98" s="4">
        <f t="shared" si="120"/>
        <v>0</v>
      </c>
      <c r="OA98" s="74">
        <v>0</v>
      </c>
      <c r="OB98" s="74"/>
      <c r="OC98" s="349">
        <v>0</v>
      </c>
      <c r="OD98" s="74"/>
      <c r="OE98" s="349">
        <v>0</v>
      </c>
      <c r="OF98" s="74"/>
      <c r="OG98" s="74">
        <v>0</v>
      </c>
      <c r="OH98" s="74"/>
      <c r="OI98" s="4">
        <f t="shared" si="189"/>
        <v>0</v>
      </c>
      <c r="OJ98" s="4">
        <f t="shared" si="190"/>
        <v>0</v>
      </c>
      <c r="OK98" s="196">
        <v>0</v>
      </c>
      <c r="OL98" s="296"/>
      <c r="OM98" s="342">
        <v>0</v>
      </c>
      <c r="ON98" s="296"/>
      <c r="OO98" s="196"/>
      <c r="OP98" s="296"/>
      <c r="OQ98" s="296">
        <f t="shared" si="191"/>
        <v>0</v>
      </c>
      <c r="OR98" s="296">
        <f t="shared" si="192"/>
        <v>0</v>
      </c>
      <c r="OS98" s="296"/>
      <c r="OT98" s="296"/>
      <c r="OU98" s="296">
        <f t="shared" si="121"/>
        <v>0</v>
      </c>
      <c r="OV98" s="296">
        <f t="shared" si="122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22"/>
      <c r="R99" s="78"/>
      <c r="S99" s="321"/>
      <c r="T99" s="321"/>
      <c r="U99" s="78"/>
      <c r="V99" s="78"/>
      <c r="W99" s="78">
        <f t="shared" si="123"/>
        <v>40.21</v>
      </c>
      <c r="X99" s="78">
        <f t="shared" si="124"/>
        <v>40.21</v>
      </c>
      <c r="Y99" s="78">
        <v>5</v>
      </c>
      <c r="Z99" s="78">
        <v>2.2222222222222223</v>
      </c>
      <c r="AA99" s="75"/>
      <c r="AB99" s="71"/>
      <c r="AC99" s="8">
        <f t="shared" si="125"/>
        <v>5</v>
      </c>
      <c r="AD99" s="8">
        <f t="shared" si="126"/>
        <v>2.2222222222222223</v>
      </c>
      <c r="AE99" s="71"/>
      <c r="AF99" s="71"/>
      <c r="AG99" s="71"/>
      <c r="AH99" s="71"/>
      <c r="AI99" s="122"/>
      <c r="AJ99" s="122"/>
      <c r="AK99" s="351"/>
      <c r="AL99" s="352"/>
      <c r="AM99" s="288"/>
      <c r="AN99" s="288"/>
      <c r="AO99" s="289"/>
      <c r="AP99" s="289"/>
      <c r="AQ99" s="289"/>
      <c r="AR99" s="289"/>
      <c r="AS99" s="289"/>
      <c r="AT99" s="289"/>
      <c r="AU99" s="4">
        <f t="shared" si="109"/>
        <v>0</v>
      </c>
      <c r="AV99" s="4">
        <f t="shared" si="110"/>
        <v>0</v>
      </c>
      <c r="AW99" s="78"/>
      <c r="AX99" s="78"/>
      <c r="AY99" s="310"/>
      <c r="AZ99" s="8"/>
      <c r="BA99" s="8"/>
      <c r="BB99" s="8"/>
      <c r="BC99" s="8">
        <f t="shared" si="111"/>
        <v>0</v>
      </c>
      <c r="BD99" s="8">
        <f t="shared" si="112"/>
        <v>0</v>
      </c>
      <c r="BE99" s="8"/>
      <c r="BF99" s="8"/>
      <c r="BG99" s="290"/>
      <c r="BH99" s="291"/>
      <c r="BI99" s="290"/>
      <c r="BJ99" s="291"/>
      <c r="BK99" s="292"/>
      <c r="BL99" s="8"/>
      <c r="BM99" s="8"/>
      <c r="BN99" s="8"/>
      <c r="BO99" s="8"/>
      <c r="BP99" s="8"/>
      <c r="BQ99" s="8"/>
      <c r="BR99" s="8"/>
      <c r="BS99" s="2">
        <f t="shared" si="127"/>
        <v>0</v>
      </c>
      <c r="BT99" s="8">
        <f t="shared" si="128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20"/>
      <c r="CI99" s="91"/>
      <c r="CJ99" s="320"/>
      <c r="CK99" s="294"/>
      <c r="CL99" s="294"/>
      <c r="CM99" s="321"/>
      <c r="CN99" s="322"/>
      <c r="CO99" s="8">
        <f t="shared" si="129"/>
        <v>0</v>
      </c>
      <c r="CP99" s="8">
        <f t="shared" si="130"/>
        <v>0</v>
      </c>
      <c r="CQ99" s="338">
        <v>247.40625</v>
      </c>
      <c r="CR99" s="338"/>
      <c r="CS99" s="338"/>
      <c r="CT99" s="348"/>
      <c r="CU99" s="339">
        <v>18.556701030927837</v>
      </c>
      <c r="CV99" s="196"/>
      <c r="CW99" s="340">
        <v>63.814432989690722</v>
      </c>
      <c r="CX99" s="295"/>
      <c r="CY99" s="295"/>
      <c r="CZ99" s="295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3">
        <v>42.37</v>
      </c>
      <c r="DL99" s="323">
        <v>14.12</v>
      </c>
      <c r="DM99" s="321">
        <f t="shared" si="135"/>
        <v>42.37</v>
      </c>
      <c r="DN99" s="321">
        <f t="shared" si="136"/>
        <v>14.12</v>
      </c>
      <c r="DO99" s="323">
        <v>41.1</v>
      </c>
      <c r="DP99" s="323">
        <v>13.7</v>
      </c>
      <c r="DQ99" s="324">
        <v>0</v>
      </c>
      <c r="DR99" s="324">
        <v>0</v>
      </c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5">
        <v>32.99</v>
      </c>
      <c r="EH99" s="326">
        <v>8.2475000000000005</v>
      </c>
      <c r="EI99" s="94">
        <v>78.08</v>
      </c>
      <c r="EJ99" s="94">
        <v>19.52</v>
      </c>
      <c r="EK99" s="321">
        <v>27.07</v>
      </c>
      <c r="EL99" s="327">
        <v>6.7675000000000001</v>
      </c>
      <c r="EM99" s="328"/>
      <c r="EN99" s="328"/>
      <c r="EO99" s="328"/>
      <c r="EP99" s="328"/>
      <c r="EQ99" s="8">
        <f t="shared" si="138"/>
        <v>138.13999999999999</v>
      </c>
      <c r="ER99" s="8">
        <f t="shared" si="139"/>
        <v>34.534999999999997</v>
      </c>
      <c r="ES99" s="296"/>
      <c r="ET99" s="296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3">
        <v>29</v>
      </c>
      <c r="FB99" s="329"/>
      <c r="FC99" s="114">
        <v>30</v>
      </c>
      <c r="FD99" s="322"/>
      <c r="FE99" s="8"/>
      <c r="FF99" s="8"/>
      <c r="FG99" s="300"/>
      <c r="FH99" s="301"/>
      <c r="FI99" s="8"/>
      <c r="FJ99" s="8"/>
      <c r="FK99" s="8"/>
      <c r="FL99" s="8"/>
      <c r="FM99" s="322"/>
      <c r="FN99" s="322"/>
      <c r="FO99" s="4"/>
      <c r="FP99" s="8"/>
      <c r="FQ99" s="302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3"/>
      <c r="GJ99" s="303"/>
      <c r="GK99" s="292">
        <v>6</v>
      </c>
      <c r="GL99" s="292">
        <v>0</v>
      </c>
      <c r="GM99" s="304"/>
      <c r="GN99" s="305"/>
      <c r="GO99" s="294">
        <v>4</v>
      </c>
      <c r="GP99" s="306">
        <v>0</v>
      </c>
      <c r="GQ99" s="306"/>
      <c r="GR99" s="306"/>
      <c r="GS99" s="305"/>
      <c r="GT99" s="305"/>
      <c r="GU99" s="305">
        <v>6</v>
      </c>
      <c r="GV99" s="305">
        <v>0</v>
      </c>
      <c r="GW99" s="305">
        <v>2</v>
      </c>
      <c r="GX99" s="305">
        <v>0</v>
      </c>
      <c r="GY99" s="305">
        <v>2.4</v>
      </c>
      <c r="GZ99" s="305">
        <v>0</v>
      </c>
      <c r="HA99" s="8">
        <f t="shared" si="146"/>
        <v>20.399999999999999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8"/>
      <c r="HO99" s="8">
        <f t="shared" si="148"/>
        <v>0</v>
      </c>
      <c r="HP99" s="8">
        <f t="shared" si="149"/>
        <v>0</v>
      </c>
      <c r="HQ99" s="91">
        <v>565</v>
      </c>
      <c r="HR99" s="282"/>
      <c r="HS99" s="91"/>
      <c r="HT99" s="8"/>
      <c r="HU99" s="8">
        <f t="shared" si="150"/>
        <v>565</v>
      </c>
      <c r="HV99" s="8">
        <f t="shared" si="151"/>
        <v>0</v>
      </c>
      <c r="HW99" s="8"/>
      <c r="HX99" s="8"/>
      <c r="HY99" s="196">
        <v>2.2000000000000002</v>
      </c>
      <c r="HZ99" s="330">
        <v>0.55000000000000004</v>
      </c>
      <c r="IA99" s="307"/>
      <c r="IB99" s="299"/>
      <c r="IC99" s="332">
        <v>12</v>
      </c>
      <c r="ID99" s="130">
        <v>3</v>
      </c>
      <c r="IE99" s="308"/>
      <c r="IF99" s="308"/>
      <c r="IG99" s="8">
        <f t="shared" si="193"/>
        <v>14.2</v>
      </c>
      <c r="IH99" s="8">
        <f t="shared" si="152"/>
        <v>3.55</v>
      </c>
      <c r="II99" s="8"/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282"/>
      <c r="JD99" s="282"/>
      <c r="JE99" s="8">
        <f t="shared" si="153"/>
        <v>10.31</v>
      </c>
      <c r="JF99" s="8">
        <f t="shared" si="154"/>
        <v>0</v>
      </c>
      <c r="JG99" s="330">
        <v>6.5372000000000003</v>
      </c>
      <c r="JH99" s="330">
        <v>1</v>
      </c>
      <c r="JI99" s="330">
        <v>6.5373000000000001</v>
      </c>
      <c r="JJ99" s="330">
        <v>1</v>
      </c>
      <c r="JK99" s="330"/>
      <c r="JL99" s="330"/>
      <c r="JM99" s="91">
        <v>51.55</v>
      </c>
      <c r="JN99" s="330">
        <v>11</v>
      </c>
      <c r="JO99" s="91">
        <v>44.33</v>
      </c>
      <c r="JP99" s="330">
        <v>9</v>
      </c>
      <c r="JQ99" s="71">
        <v>0</v>
      </c>
      <c r="JR99" s="71">
        <v>0</v>
      </c>
      <c r="JS99" s="8"/>
      <c r="JT99" s="8"/>
      <c r="JU99" s="8">
        <f t="shared" si="155"/>
        <v>108.9545</v>
      </c>
      <c r="JV99" s="8">
        <f t="shared" si="156"/>
        <v>22</v>
      </c>
      <c r="JW99" s="8"/>
      <c r="JX99" s="8"/>
      <c r="JY99" s="282"/>
      <c r="JZ99" s="282"/>
      <c r="KA99" s="8">
        <f t="shared" si="157"/>
        <v>0</v>
      </c>
      <c r="KB99" s="8">
        <f t="shared" si="158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59"/>
        <v>0</v>
      </c>
      <c r="KN99" s="4">
        <f t="shared" si="159"/>
        <v>0</v>
      </c>
      <c r="KO99" s="321">
        <v>6.19</v>
      </c>
      <c r="KP99" s="4"/>
      <c r="KQ99" s="4"/>
      <c r="KR99" s="4"/>
      <c r="KS99" s="1">
        <f t="shared" si="160"/>
        <v>6.19</v>
      </c>
      <c r="KT99" s="1">
        <f t="shared" si="161"/>
        <v>0</v>
      </c>
      <c r="KU99" s="4"/>
      <c r="KV99" s="4"/>
      <c r="KW99" s="4">
        <f t="shared" si="162"/>
        <v>0</v>
      </c>
      <c r="KX99" s="4">
        <f t="shared" si="163"/>
        <v>0</v>
      </c>
      <c r="KY99" s="4"/>
      <c r="KZ99" s="4"/>
      <c r="LA99" s="4"/>
      <c r="LB99" s="4"/>
      <c r="LC99" s="4">
        <f t="shared" si="164"/>
        <v>0</v>
      </c>
      <c r="LD99" s="4">
        <f t="shared" si="165"/>
        <v>0</v>
      </c>
      <c r="LE99" s="4"/>
      <c r="LF99" s="4"/>
      <c r="LG99" s="4">
        <f t="shared" si="166"/>
        <v>0</v>
      </c>
      <c r="LH99" s="4">
        <f t="shared" si="167"/>
        <v>0</v>
      </c>
      <c r="LI99" s="71">
        <v>24.2</v>
      </c>
      <c r="LJ99" s="330">
        <v>0</v>
      </c>
      <c r="LK99" s="79">
        <v>24.02</v>
      </c>
      <c r="LL99" s="350">
        <v>0</v>
      </c>
      <c r="LM99" s="79">
        <v>6.5750000000000002</v>
      </c>
      <c r="LN99" s="334">
        <v>0</v>
      </c>
      <c r="LO99" s="75"/>
      <c r="LP99" s="344"/>
      <c r="LQ99" s="317"/>
      <c r="LR99" s="317"/>
      <c r="LS99" s="4">
        <f t="shared" si="168"/>
        <v>54.795000000000002</v>
      </c>
      <c r="LT99" s="4">
        <f t="shared" si="169"/>
        <v>0</v>
      </c>
      <c r="LU99" s="318"/>
      <c r="LV99" s="4"/>
      <c r="LW99" s="4"/>
      <c r="LX99" s="4"/>
      <c r="LY99" s="4">
        <f t="shared" si="170"/>
        <v>0</v>
      </c>
      <c r="LZ99" s="4">
        <f t="shared" si="171"/>
        <v>0</v>
      </c>
      <c r="MA99" s="114"/>
      <c r="MB99" s="4"/>
      <c r="MC99" s="341">
        <v>25.75</v>
      </c>
      <c r="MD99" s="319"/>
      <c r="ME99" s="75">
        <v>25.75</v>
      </c>
      <c r="MF99" s="4"/>
      <c r="MG99" s="9"/>
      <c r="MH99" s="4"/>
      <c r="MI99" s="4">
        <f t="shared" si="172"/>
        <v>51.5</v>
      </c>
      <c r="MJ99" s="4">
        <f t="shared" si="173"/>
        <v>0</v>
      </c>
      <c r="MK99" s="335">
        <v>0</v>
      </c>
      <c r="ML99" s="92"/>
      <c r="MM99" s="114">
        <v>0</v>
      </c>
      <c r="MN99" s="336"/>
      <c r="MO99" s="4">
        <f t="shared" si="174"/>
        <v>0</v>
      </c>
      <c r="MP99" s="4">
        <f t="shared" si="175"/>
        <v>0</v>
      </c>
      <c r="MQ99" s="4"/>
      <c r="MR99" s="4"/>
      <c r="MS99" s="4">
        <f t="shared" si="176"/>
        <v>0</v>
      </c>
      <c r="MT99" s="4">
        <f t="shared" si="177"/>
        <v>0</v>
      </c>
      <c r="MU99" s="4"/>
      <c r="MV99" s="4"/>
      <c r="MW99" s="4">
        <f t="shared" si="178"/>
        <v>0</v>
      </c>
      <c r="MX99" s="4">
        <f t="shared" si="179"/>
        <v>0</v>
      </c>
      <c r="MY99" s="92">
        <v>0</v>
      </c>
      <c r="MZ99" s="337">
        <v>0</v>
      </c>
      <c r="NA99" s="4">
        <f t="shared" si="180"/>
        <v>0</v>
      </c>
      <c r="NB99" s="4">
        <f t="shared" si="181"/>
        <v>0</v>
      </c>
      <c r="NC99" s="296"/>
      <c r="ND99" s="296"/>
      <c r="NE99" s="296">
        <f t="shared" si="182"/>
        <v>0</v>
      </c>
      <c r="NF99" s="296">
        <f t="shared" si="183"/>
        <v>0</v>
      </c>
      <c r="NG99" s="296"/>
      <c r="NH99" s="296"/>
      <c r="NI99" s="296">
        <f t="shared" si="184"/>
        <v>0</v>
      </c>
      <c r="NJ99" s="296">
        <f t="shared" si="185"/>
        <v>0</v>
      </c>
      <c r="NK99" s="292"/>
      <c r="NL99" s="296"/>
      <c r="NM99" s="296">
        <f t="shared" si="186"/>
        <v>0</v>
      </c>
      <c r="NN99" s="296">
        <f t="shared" si="187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3">
        <v>0</v>
      </c>
      <c r="NV99" s="343"/>
      <c r="NW99" s="343">
        <v>0</v>
      </c>
      <c r="NX99" s="343"/>
      <c r="NY99" s="4">
        <f t="shared" si="188"/>
        <v>0</v>
      </c>
      <c r="NZ99" s="4">
        <f t="shared" si="120"/>
        <v>0</v>
      </c>
      <c r="OA99" s="74">
        <v>0</v>
      </c>
      <c r="OB99" s="74"/>
      <c r="OC99" s="349">
        <v>0</v>
      </c>
      <c r="OD99" s="74"/>
      <c r="OE99" s="349">
        <v>0</v>
      </c>
      <c r="OF99" s="74"/>
      <c r="OG99" s="74">
        <v>0</v>
      </c>
      <c r="OH99" s="74"/>
      <c r="OI99" s="4">
        <f t="shared" si="189"/>
        <v>0</v>
      </c>
      <c r="OJ99" s="4">
        <f t="shared" si="190"/>
        <v>0</v>
      </c>
      <c r="OK99" s="196">
        <v>0</v>
      </c>
      <c r="OL99" s="296"/>
      <c r="OM99" s="342">
        <v>0</v>
      </c>
      <c r="ON99" s="296"/>
      <c r="OO99" s="196"/>
      <c r="OP99" s="296"/>
      <c r="OQ99" s="296">
        <f t="shared" si="191"/>
        <v>0</v>
      </c>
      <c r="OR99" s="296">
        <f t="shared" si="192"/>
        <v>0</v>
      </c>
      <c r="OS99" s="296"/>
      <c r="OT99" s="296"/>
      <c r="OU99" s="296">
        <f t="shared" si="121"/>
        <v>0</v>
      </c>
      <c r="OV99" s="296">
        <f t="shared" si="122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22"/>
      <c r="R100" s="78"/>
      <c r="S100" s="321"/>
      <c r="T100" s="321"/>
      <c r="U100" s="78"/>
      <c r="V100" s="78"/>
      <c r="W100" s="78">
        <f t="shared" si="123"/>
        <v>40.21</v>
      </c>
      <c r="X100" s="78">
        <f t="shared" si="124"/>
        <v>40.21</v>
      </c>
      <c r="Y100" s="78">
        <v>5</v>
      </c>
      <c r="Z100" s="78">
        <v>2.2222222222222223</v>
      </c>
      <c r="AA100" s="75"/>
      <c r="AB100" s="71"/>
      <c r="AC100" s="8">
        <f t="shared" si="125"/>
        <v>5</v>
      </c>
      <c r="AD100" s="8">
        <f t="shared" si="126"/>
        <v>2.2222222222222223</v>
      </c>
      <c r="AE100" s="71"/>
      <c r="AF100" s="71"/>
      <c r="AG100" s="71"/>
      <c r="AH100" s="71"/>
      <c r="AI100" s="122"/>
      <c r="AJ100" s="122"/>
      <c r="AK100" s="351"/>
      <c r="AL100" s="352"/>
      <c r="AM100" s="288"/>
      <c r="AN100" s="288"/>
      <c r="AO100" s="289"/>
      <c r="AP100" s="289"/>
      <c r="AQ100" s="289"/>
      <c r="AR100" s="289"/>
      <c r="AS100" s="289"/>
      <c r="AT100" s="289"/>
      <c r="AU100" s="4">
        <f t="shared" si="109"/>
        <v>0</v>
      </c>
      <c r="AV100" s="4">
        <f t="shared" si="110"/>
        <v>0</v>
      </c>
      <c r="AW100" s="78"/>
      <c r="AX100" s="78"/>
      <c r="AY100" s="31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/>
      <c r="BF100" s="8"/>
      <c r="BG100" s="290"/>
      <c r="BH100" s="291"/>
      <c r="BI100" s="290"/>
      <c r="BJ100" s="291"/>
      <c r="BK100" s="292"/>
      <c r="BL100" s="8"/>
      <c r="BM100" s="8"/>
      <c r="BN100" s="8"/>
      <c r="BO100" s="8"/>
      <c r="BP100" s="8"/>
      <c r="BQ100" s="8"/>
      <c r="BR100" s="8"/>
      <c r="BS100" s="2">
        <f t="shared" si="127"/>
        <v>0</v>
      </c>
      <c r="BT100" s="8">
        <f t="shared" si="128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20"/>
      <c r="CI100" s="91"/>
      <c r="CJ100" s="320"/>
      <c r="CK100" s="294"/>
      <c r="CL100" s="294"/>
      <c r="CM100" s="321"/>
      <c r="CN100" s="322"/>
      <c r="CO100" s="8">
        <f t="shared" si="129"/>
        <v>0</v>
      </c>
      <c r="CP100" s="8">
        <f t="shared" si="130"/>
        <v>0</v>
      </c>
      <c r="CQ100" s="338">
        <v>247.40625</v>
      </c>
      <c r="CR100" s="338"/>
      <c r="CS100" s="338"/>
      <c r="CT100" s="348"/>
      <c r="CU100" s="339">
        <v>18.556701030927837</v>
      </c>
      <c r="CV100" s="196"/>
      <c r="CW100" s="340">
        <v>63.814432989690722</v>
      </c>
      <c r="CX100" s="295"/>
      <c r="CY100" s="295"/>
      <c r="CZ100" s="295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3">
        <v>42.37</v>
      </c>
      <c r="DL100" s="323">
        <v>14.12</v>
      </c>
      <c r="DM100" s="321">
        <f t="shared" si="135"/>
        <v>42.37</v>
      </c>
      <c r="DN100" s="321">
        <f t="shared" si="136"/>
        <v>14.12</v>
      </c>
      <c r="DO100" s="323">
        <v>41.1</v>
      </c>
      <c r="DP100" s="323">
        <v>13.7</v>
      </c>
      <c r="DQ100" s="324">
        <v>0</v>
      </c>
      <c r="DR100" s="324">
        <v>0</v>
      </c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5">
        <v>32.99</v>
      </c>
      <c r="EH100" s="326">
        <v>8.2475000000000005</v>
      </c>
      <c r="EI100" s="94">
        <v>78.08</v>
      </c>
      <c r="EJ100" s="94">
        <v>19.52</v>
      </c>
      <c r="EK100" s="321">
        <v>27.07</v>
      </c>
      <c r="EL100" s="327">
        <v>6.7675000000000001</v>
      </c>
      <c r="EM100" s="328"/>
      <c r="EN100" s="328"/>
      <c r="EO100" s="328"/>
      <c r="EP100" s="328"/>
      <c r="EQ100" s="8">
        <f t="shared" si="138"/>
        <v>138.13999999999999</v>
      </c>
      <c r="ER100" s="8">
        <f t="shared" si="139"/>
        <v>34.534999999999997</v>
      </c>
      <c r="ES100" s="296"/>
      <c r="ET100" s="296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3">
        <v>29</v>
      </c>
      <c r="FB100" s="329"/>
      <c r="FC100" s="114">
        <v>30</v>
      </c>
      <c r="FD100" s="322"/>
      <c r="FE100" s="8"/>
      <c r="FF100" s="8"/>
      <c r="FG100" s="300"/>
      <c r="FH100" s="301"/>
      <c r="FI100" s="8"/>
      <c r="FJ100" s="8"/>
      <c r="FK100" s="8"/>
      <c r="FL100" s="8"/>
      <c r="FM100" s="322"/>
      <c r="FN100" s="322"/>
      <c r="FO100" s="4"/>
      <c r="FP100" s="8"/>
      <c r="FQ100" s="302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3"/>
      <c r="GJ100" s="303"/>
      <c r="GK100" s="292">
        <v>6</v>
      </c>
      <c r="GL100" s="292">
        <v>0</v>
      </c>
      <c r="GM100" s="304"/>
      <c r="GN100" s="305"/>
      <c r="GO100" s="294">
        <v>4</v>
      </c>
      <c r="GP100" s="306">
        <v>0</v>
      </c>
      <c r="GQ100" s="306"/>
      <c r="GR100" s="306"/>
      <c r="GS100" s="305"/>
      <c r="GT100" s="305"/>
      <c r="GU100" s="305">
        <v>6</v>
      </c>
      <c r="GV100" s="305">
        <v>0</v>
      </c>
      <c r="GW100" s="305">
        <v>2</v>
      </c>
      <c r="GX100" s="305">
        <v>0</v>
      </c>
      <c r="GY100" s="305">
        <v>2.4</v>
      </c>
      <c r="GZ100" s="305">
        <v>0</v>
      </c>
      <c r="HA100" s="8">
        <f t="shared" si="146"/>
        <v>20.399999999999999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8"/>
      <c r="HO100" s="8">
        <f t="shared" si="148"/>
        <v>0</v>
      </c>
      <c r="HP100" s="8">
        <f t="shared" si="149"/>
        <v>0</v>
      </c>
      <c r="HQ100" s="91">
        <v>565</v>
      </c>
      <c r="HR100" s="282"/>
      <c r="HS100" s="91"/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196">
        <v>2.2000000000000002</v>
      </c>
      <c r="HZ100" s="330">
        <v>0.55000000000000004</v>
      </c>
      <c r="IA100" s="307"/>
      <c r="IB100" s="299"/>
      <c r="IC100" s="332">
        <v>12</v>
      </c>
      <c r="ID100" s="130">
        <v>3</v>
      </c>
      <c r="IE100" s="308"/>
      <c r="IF100" s="308"/>
      <c r="IG100" s="8">
        <f t="shared" si="193"/>
        <v>14.2</v>
      </c>
      <c r="IH100" s="8">
        <f t="shared" si="152"/>
        <v>3.55</v>
      </c>
      <c r="II100" s="8"/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2"/>
      <c r="JD100" s="282"/>
      <c r="JE100" s="8">
        <f t="shared" si="153"/>
        <v>10.31</v>
      </c>
      <c r="JF100" s="8">
        <f t="shared" si="154"/>
        <v>0</v>
      </c>
      <c r="JG100" s="330">
        <v>6.5372000000000003</v>
      </c>
      <c r="JH100" s="330">
        <v>1</v>
      </c>
      <c r="JI100" s="330">
        <v>6.5373000000000001</v>
      </c>
      <c r="JJ100" s="330">
        <v>1</v>
      </c>
      <c r="JK100" s="330"/>
      <c r="JL100" s="330"/>
      <c r="JM100" s="91">
        <v>51.55</v>
      </c>
      <c r="JN100" s="330">
        <v>11</v>
      </c>
      <c r="JO100" s="91">
        <v>44.33</v>
      </c>
      <c r="JP100" s="330">
        <v>9</v>
      </c>
      <c r="JQ100" s="71">
        <v>0</v>
      </c>
      <c r="JR100" s="71">
        <v>0</v>
      </c>
      <c r="JS100" s="8"/>
      <c r="JT100" s="8"/>
      <c r="JU100" s="8">
        <f t="shared" si="155"/>
        <v>108.9545</v>
      </c>
      <c r="JV100" s="8">
        <f t="shared" si="156"/>
        <v>22</v>
      </c>
      <c r="JW100" s="8"/>
      <c r="JX100" s="8"/>
      <c r="JY100" s="282"/>
      <c r="JZ100" s="282"/>
      <c r="KA100" s="8">
        <f t="shared" si="157"/>
        <v>0</v>
      </c>
      <c r="KB100" s="8">
        <f t="shared" si="158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59"/>
        <v>0</v>
      </c>
      <c r="KN100" s="4">
        <f t="shared" si="159"/>
        <v>0</v>
      </c>
      <c r="KO100" s="321">
        <v>6.19</v>
      </c>
      <c r="KP100" s="4"/>
      <c r="KQ100" s="4"/>
      <c r="KR100" s="4"/>
      <c r="KS100" s="1">
        <f t="shared" si="160"/>
        <v>6.19</v>
      </c>
      <c r="KT100" s="1">
        <f t="shared" si="161"/>
        <v>0</v>
      </c>
      <c r="KU100" s="4"/>
      <c r="KV100" s="4"/>
      <c r="KW100" s="4">
        <f t="shared" si="162"/>
        <v>0</v>
      </c>
      <c r="KX100" s="4">
        <f t="shared" si="163"/>
        <v>0</v>
      </c>
      <c r="KY100" s="4"/>
      <c r="KZ100" s="4"/>
      <c r="LA100" s="4"/>
      <c r="LB100" s="4"/>
      <c r="LC100" s="4">
        <f t="shared" si="164"/>
        <v>0</v>
      </c>
      <c r="LD100" s="4">
        <f t="shared" si="165"/>
        <v>0</v>
      </c>
      <c r="LE100" s="4"/>
      <c r="LF100" s="4"/>
      <c r="LG100" s="4">
        <f t="shared" si="166"/>
        <v>0</v>
      </c>
      <c r="LH100" s="4">
        <f t="shared" si="167"/>
        <v>0</v>
      </c>
      <c r="LI100" s="71">
        <v>24.2</v>
      </c>
      <c r="LJ100" s="330">
        <v>0</v>
      </c>
      <c r="LK100" s="79">
        <v>24.02</v>
      </c>
      <c r="LL100" s="350">
        <v>0</v>
      </c>
      <c r="LM100" s="79">
        <v>6.5750000000000002</v>
      </c>
      <c r="LN100" s="334">
        <v>0</v>
      </c>
      <c r="LO100" s="75"/>
      <c r="LP100" s="344"/>
      <c r="LQ100" s="317"/>
      <c r="LR100" s="317"/>
      <c r="LS100" s="4">
        <f t="shared" si="168"/>
        <v>54.795000000000002</v>
      </c>
      <c r="LT100" s="4">
        <f t="shared" si="169"/>
        <v>0</v>
      </c>
      <c r="LU100" s="318"/>
      <c r="LV100" s="4"/>
      <c r="LW100" s="4"/>
      <c r="LX100" s="4"/>
      <c r="LY100" s="4">
        <f t="shared" si="170"/>
        <v>0</v>
      </c>
      <c r="LZ100" s="4">
        <f t="shared" si="171"/>
        <v>0</v>
      </c>
      <c r="MA100" s="114"/>
      <c r="MB100" s="4"/>
      <c r="MC100" s="341">
        <v>25.75</v>
      </c>
      <c r="MD100" s="319"/>
      <c r="ME100" s="75">
        <v>25.75</v>
      </c>
      <c r="MF100" s="4"/>
      <c r="MG100" s="9"/>
      <c r="MH100" s="4"/>
      <c r="MI100" s="4">
        <f t="shared" si="172"/>
        <v>51.5</v>
      </c>
      <c r="MJ100" s="4">
        <f t="shared" si="173"/>
        <v>0</v>
      </c>
      <c r="MK100" s="335">
        <v>0</v>
      </c>
      <c r="ML100" s="92"/>
      <c r="MM100" s="114">
        <v>0</v>
      </c>
      <c r="MN100" s="336"/>
      <c r="MO100" s="4">
        <f t="shared" si="174"/>
        <v>0</v>
      </c>
      <c r="MP100" s="4">
        <f t="shared" si="175"/>
        <v>0</v>
      </c>
      <c r="MQ100" s="4"/>
      <c r="MR100" s="4"/>
      <c r="MS100" s="4">
        <f t="shared" si="176"/>
        <v>0</v>
      </c>
      <c r="MT100" s="4">
        <f t="shared" si="177"/>
        <v>0</v>
      </c>
      <c r="MU100" s="4"/>
      <c r="MV100" s="4"/>
      <c r="MW100" s="4">
        <f t="shared" si="178"/>
        <v>0</v>
      </c>
      <c r="MX100" s="4">
        <f t="shared" si="179"/>
        <v>0</v>
      </c>
      <c r="MY100" s="92">
        <v>0</v>
      </c>
      <c r="MZ100" s="337">
        <v>0</v>
      </c>
      <c r="NA100" s="4">
        <f t="shared" si="180"/>
        <v>0</v>
      </c>
      <c r="NB100" s="4">
        <f t="shared" si="181"/>
        <v>0</v>
      </c>
      <c r="NC100" s="296"/>
      <c r="ND100" s="296"/>
      <c r="NE100" s="296">
        <f t="shared" si="182"/>
        <v>0</v>
      </c>
      <c r="NF100" s="296">
        <f t="shared" si="183"/>
        <v>0</v>
      </c>
      <c r="NG100" s="296"/>
      <c r="NH100" s="296"/>
      <c r="NI100" s="296">
        <f t="shared" si="184"/>
        <v>0</v>
      </c>
      <c r="NJ100" s="296">
        <f t="shared" si="185"/>
        <v>0</v>
      </c>
      <c r="NK100" s="292"/>
      <c r="NL100" s="296"/>
      <c r="NM100" s="296">
        <f t="shared" si="186"/>
        <v>0</v>
      </c>
      <c r="NN100" s="296">
        <f t="shared" si="187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3">
        <v>0</v>
      </c>
      <c r="NV100" s="343"/>
      <c r="NW100" s="343">
        <v>0</v>
      </c>
      <c r="NX100" s="343"/>
      <c r="NY100" s="4">
        <f t="shared" si="188"/>
        <v>0</v>
      </c>
      <c r="NZ100" s="4">
        <f t="shared" si="120"/>
        <v>0</v>
      </c>
      <c r="OA100" s="74">
        <v>0</v>
      </c>
      <c r="OB100" s="74"/>
      <c r="OC100" s="349">
        <v>0</v>
      </c>
      <c r="OD100" s="74"/>
      <c r="OE100" s="349">
        <v>0</v>
      </c>
      <c r="OF100" s="74"/>
      <c r="OG100" s="74">
        <v>0</v>
      </c>
      <c r="OH100" s="74"/>
      <c r="OI100" s="4">
        <f t="shared" si="189"/>
        <v>0</v>
      </c>
      <c r="OJ100" s="4">
        <f t="shared" si="190"/>
        <v>0</v>
      </c>
      <c r="OK100" s="196">
        <v>0</v>
      </c>
      <c r="OL100" s="296"/>
      <c r="OM100" s="342">
        <v>0</v>
      </c>
      <c r="ON100" s="296"/>
      <c r="OO100" s="196"/>
      <c r="OP100" s="296"/>
      <c r="OQ100" s="296">
        <f t="shared" si="191"/>
        <v>0</v>
      </c>
      <c r="OR100" s="296">
        <f t="shared" si="192"/>
        <v>0</v>
      </c>
      <c r="OS100" s="296"/>
      <c r="OT100" s="296"/>
      <c r="OU100" s="296">
        <f t="shared" si="121"/>
        <v>0</v>
      </c>
      <c r="OV100" s="296">
        <f t="shared" si="122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22"/>
      <c r="R101" s="78"/>
      <c r="S101" s="321"/>
      <c r="T101" s="321"/>
      <c r="U101" s="78"/>
      <c r="V101" s="78"/>
      <c r="W101" s="78">
        <f t="shared" si="123"/>
        <v>40.21</v>
      </c>
      <c r="X101" s="78">
        <f t="shared" si="124"/>
        <v>40.21</v>
      </c>
      <c r="Y101" s="78">
        <v>5</v>
      </c>
      <c r="Z101" s="78">
        <v>2.2222222222222223</v>
      </c>
      <c r="AA101" s="75"/>
      <c r="AB101" s="71"/>
      <c r="AC101" s="8">
        <f t="shared" si="125"/>
        <v>5</v>
      </c>
      <c r="AD101" s="8">
        <f t="shared" si="126"/>
        <v>2.2222222222222223</v>
      </c>
      <c r="AE101" s="71"/>
      <c r="AF101" s="71"/>
      <c r="AG101" s="71"/>
      <c r="AH101" s="71"/>
      <c r="AI101" s="122"/>
      <c r="AJ101" s="122"/>
      <c r="AK101" s="351"/>
      <c r="AL101" s="352"/>
      <c r="AM101" s="288"/>
      <c r="AN101" s="288"/>
      <c r="AO101" s="289"/>
      <c r="AP101" s="289"/>
      <c r="AQ101" s="289"/>
      <c r="AR101" s="289"/>
      <c r="AS101" s="289"/>
      <c r="AT101" s="289"/>
      <c r="AU101" s="4">
        <f t="shared" si="109"/>
        <v>0</v>
      </c>
      <c r="AV101" s="4">
        <f t="shared" si="110"/>
        <v>0</v>
      </c>
      <c r="AW101" s="78"/>
      <c r="AX101" s="78"/>
      <c r="AY101" s="31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/>
      <c r="BF101" s="8"/>
      <c r="BG101" s="290"/>
      <c r="BH101" s="291"/>
      <c r="BI101" s="290"/>
      <c r="BJ101" s="291"/>
      <c r="BK101" s="292"/>
      <c r="BL101" s="8"/>
      <c r="BM101" s="8"/>
      <c r="BN101" s="8"/>
      <c r="BO101" s="8"/>
      <c r="BP101" s="8"/>
      <c r="BQ101" s="8"/>
      <c r="BR101" s="8"/>
      <c r="BS101" s="2">
        <f t="shared" si="127"/>
        <v>0</v>
      </c>
      <c r="BT101" s="8">
        <f t="shared" si="128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20"/>
      <c r="CI101" s="91"/>
      <c r="CJ101" s="320"/>
      <c r="CK101" s="294"/>
      <c r="CL101" s="294"/>
      <c r="CM101" s="321"/>
      <c r="CN101" s="322"/>
      <c r="CO101" s="8">
        <f t="shared" si="129"/>
        <v>0</v>
      </c>
      <c r="CP101" s="8">
        <f t="shared" si="130"/>
        <v>0</v>
      </c>
      <c r="CQ101" s="338">
        <v>247.40625</v>
      </c>
      <c r="CR101" s="338"/>
      <c r="CS101" s="338"/>
      <c r="CT101" s="348"/>
      <c r="CU101" s="339">
        <v>18.556701030927837</v>
      </c>
      <c r="CV101" s="196"/>
      <c r="CW101" s="340">
        <v>63.814432989690722</v>
      </c>
      <c r="CX101" s="295"/>
      <c r="CY101" s="295"/>
      <c r="CZ101" s="295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3">
        <v>42.37</v>
      </c>
      <c r="DL101" s="323">
        <v>14.12</v>
      </c>
      <c r="DM101" s="321">
        <f t="shared" si="135"/>
        <v>42.37</v>
      </c>
      <c r="DN101" s="321">
        <f t="shared" si="136"/>
        <v>14.12</v>
      </c>
      <c r="DO101" s="323">
        <v>41.1</v>
      </c>
      <c r="DP101" s="323">
        <v>13.7</v>
      </c>
      <c r="DQ101" s="324">
        <v>0</v>
      </c>
      <c r="DR101" s="324">
        <v>0</v>
      </c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5">
        <v>32.99</v>
      </c>
      <c r="EH101" s="326">
        <v>8.2475000000000005</v>
      </c>
      <c r="EI101" s="94">
        <v>78.08</v>
      </c>
      <c r="EJ101" s="94">
        <v>19.52</v>
      </c>
      <c r="EK101" s="321">
        <v>27.07</v>
      </c>
      <c r="EL101" s="327">
        <v>6.7675000000000001</v>
      </c>
      <c r="EM101" s="328"/>
      <c r="EN101" s="328"/>
      <c r="EO101" s="328"/>
      <c r="EP101" s="328"/>
      <c r="EQ101" s="8">
        <f t="shared" si="138"/>
        <v>138.13999999999999</v>
      </c>
      <c r="ER101" s="8">
        <f t="shared" si="139"/>
        <v>34.534999999999997</v>
      </c>
      <c r="ES101" s="296"/>
      <c r="ET101" s="296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3">
        <v>29</v>
      </c>
      <c r="FB101" s="329"/>
      <c r="FC101" s="114">
        <v>30</v>
      </c>
      <c r="FD101" s="322"/>
      <c r="FE101" s="8"/>
      <c r="FF101" s="8"/>
      <c r="FG101" s="300"/>
      <c r="FH101" s="301"/>
      <c r="FI101" s="8"/>
      <c r="FJ101" s="8"/>
      <c r="FK101" s="8"/>
      <c r="FL101" s="8"/>
      <c r="FM101" s="322"/>
      <c r="FN101" s="322"/>
      <c r="FO101" s="4"/>
      <c r="FP101" s="8"/>
      <c r="FQ101" s="302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3"/>
      <c r="GJ101" s="303"/>
      <c r="GK101" s="292">
        <v>6</v>
      </c>
      <c r="GL101" s="292">
        <v>0</v>
      </c>
      <c r="GM101" s="304"/>
      <c r="GN101" s="305"/>
      <c r="GO101" s="294">
        <v>4</v>
      </c>
      <c r="GP101" s="306">
        <v>0</v>
      </c>
      <c r="GQ101" s="306"/>
      <c r="GR101" s="306"/>
      <c r="GS101" s="305"/>
      <c r="GT101" s="305"/>
      <c r="GU101" s="305">
        <v>6</v>
      </c>
      <c r="GV101" s="305">
        <v>0</v>
      </c>
      <c r="GW101" s="305">
        <v>2</v>
      </c>
      <c r="GX101" s="305">
        <v>0</v>
      </c>
      <c r="GY101" s="305">
        <v>2.4</v>
      </c>
      <c r="GZ101" s="305">
        <v>0</v>
      </c>
      <c r="HA101" s="8">
        <f t="shared" si="146"/>
        <v>20.399999999999999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8"/>
      <c r="HO101" s="8">
        <f t="shared" si="148"/>
        <v>0</v>
      </c>
      <c r="HP101" s="8">
        <f t="shared" si="149"/>
        <v>0</v>
      </c>
      <c r="HQ101" s="91">
        <v>565</v>
      </c>
      <c r="HR101" s="282"/>
      <c r="HS101" s="91"/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196">
        <v>2.2000000000000002</v>
      </c>
      <c r="HZ101" s="330">
        <v>0.55000000000000004</v>
      </c>
      <c r="IA101" s="307"/>
      <c r="IB101" s="299"/>
      <c r="IC101" s="332">
        <v>12</v>
      </c>
      <c r="ID101" s="130">
        <v>3</v>
      </c>
      <c r="IE101" s="308"/>
      <c r="IF101" s="308"/>
      <c r="IG101" s="8">
        <f t="shared" si="193"/>
        <v>14.2</v>
      </c>
      <c r="IH101" s="8">
        <f t="shared" si="152"/>
        <v>3.55</v>
      </c>
      <c r="II101" s="8"/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2"/>
      <c r="JD101" s="282"/>
      <c r="JE101" s="8">
        <f t="shared" si="153"/>
        <v>10.31</v>
      </c>
      <c r="JF101" s="8">
        <f t="shared" si="154"/>
        <v>0</v>
      </c>
      <c r="JG101" s="330">
        <v>6.5372000000000003</v>
      </c>
      <c r="JH101" s="330">
        <v>1</v>
      </c>
      <c r="JI101" s="330">
        <v>6.5373000000000001</v>
      </c>
      <c r="JJ101" s="330">
        <v>1</v>
      </c>
      <c r="JK101" s="330"/>
      <c r="JL101" s="330"/>
      <c r="JM101" s="91">
        <v>51.55</v>
      </c>
      <c r="JN101" s="330">
        <v>11</v>
      </c>
      <c r="JO101" s="91">
        <v>44.33</v>
      </c>
      <c r="JP101" s="330">
        <v>9</v>
      </c>
      <c r="JQ101" s="71">
        <v>0</v>
      </c>
      <c r="JR101" s="71">
        <v>0</v>
      </c>
      <c r="JS101" s="8"/>
      <c r="JT101" s="8"/>
      <c r="JU101" s="8">
        <f t="shared" si="155"/>
        <v>108.9545</v>
      </c>
      <c r="JV101" s="8">
        <f t="shared" si="156"/>
        <v>22</v>
      </c>
      <c r="JW101" s="8"/>
      <c r="JX101" s="8"/>
      <c r="JY101" s="282"/>
      <c r="JZ101" s="282"/>
      <c r="KA101" s="8">
        <f t="shared" si="157"/>
        <v>0</v>
      </c>
      <c r="KB101" s="8">
        <f t="shared" si="158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59"/>
        <v>0</v>
      </c>
      <c r="KN101" s="4">
        <f t="shared" si="159"/>
        <v>0</v>
      </c>
      <c r="KO101" s="321">
        <v>6.19</v>
      </c>
      <c r="KP101" s="4"/>
      <c r="KQ101" s="4"/>
      <c r="KR101" s="4"/>
      <c r="KS101" s="1">
        <f t="shared" si="160"/>
        <v>6.19</v>
      </c>
      <c r="KT101" s="1">
        <f t="shared" si="161"/>
        <v>0</v>
      </c>
      <c r="KU101" s="4"/>
      <c r="KV101" s="4"/>
      <c r="KW101" s="4">
        <f t="shared" si="162"/>
        <v>0</v>
      </c>
      <c r="KX101" s="4">
        <f t="shared" si="163"/>
        <v>0</v>
      </c>
      <c r="KY101" s="4"/>
      <c r="KZ101" s="4"/>
      <c r="LA101" s="4"/>
      <c r="LB101" s="4"/>
      <c r="LC101" s="4">
        <f t="shared" si="164"/>
        <v>0</v>
      </c>
      <c r="LD101" s="4">
        <f t="shared" si="165"/>
        <v>0</v>
      </c>
      <c r="LE101" s="4"/>
      <c r="LF101" s="4"/>
      <c r="LG101" s="4">
        <f t="shared" si="166"/>
        <v>0</v>
      </c>
      <c r="LH101" s="4">
        <f t="shared" si="167"/>
        <v>0</v>
      </c>
      <c r="LI101" s="71">
        <v>24.2</v>
      </c>
      <c r="LJ101" s="330">
        <v>0</v>
      </c>
      <c r="LK101" s="79">
        <v>24.02</v>
      </c>
      <c r="LL101" s="350">
        <v>0</v>
      </c>
      <c r="LM101" s="79">
        <v>6.5750000000000002</v>
      </c>
      <c r="LN101" s="334">
        <v>0</v>
      </c>
      <c r="LO101" s="75"/>
      <c r="LP101" s="344"/>
      <c r="LQ101" s="317"/>
      <c r="LR101" s="317"/>
      <c r="LS101" s="4">
        <f t="shared" si="168"/>
        <v>54.795000000000002</v>
      </c>
      <c r="LT101" s="4">
        <f t="shared" si="169"/>
        <v>0</v>
      </c>
      <c r="LU101" s="318"/>
      <c r="LV101" s="4"/>
      <c r="LW101" s="4"/>
      <c r="LX101" s="4"/>
      <c r="LY101" s="4">
        <f t="shared" si="170"/>
        <v>0</v>
      </c>
      <c r="LZ101" s="4">
        <f t="shared" si="171"/>
        <v>0</v>
      </c>
      <c r="MA101" s="114"/>
      <c r="MB101" s="4"/>
      <c r="MC101" s="341">
        <v>25.75</v>
      </c>
      <c r="MD101" s="319"/>
      <c r="ME101" s="75">
        <v>25.75</v>
      </c>
      <c r="MF101" s="4"/>
      <c r="MG101" s="9"/>
      <c r="MH101" s="4"/>
      <c r="MI101" s="4">
        <f t="shared" si="172"/>
        <v>51.5</v>
      </c>
      <c r="MJ101" s="4">
        <f t="shared" si="173"/>
        <v>0</v>
      </c>
      <c r="MK101" s="335">
        <v>0</v>
      </c>
      <c r="ML101" s="92"/>
      <c r="MM101" s="114">
        <v>0</v>
      </c>
      <c r="MN101" s="336"/>
      <c r="MO101" s="4">
        <f t="shared" si="174"/>
        <v>0</v>
      </c>
      <c r="MP101" s="4">
        <f t="shared" si="175"/>
        <v>0</v>
      </c>
      <c r="MQ101" s="4"/>
      <c r="MR101" s="4"/>
      <c r="MS101" s="4">
        <f t="shared" si="176"/>
        <v>0</v>
      </c>
      <c r="MT101" s="4">
        <f t="shared" si="177"/>
        <v>0</v>
      </c>
      <c r="MU101" s="4"/>
      <c r="MV101" s="4"/>
      <c r="MW101" s="4">
        <f t="shared" si="178"/>
        <v>0</v>
      </c>
      <c r="MX101" s="4">
        <f t="shared" si="179"/>
        <v>0</v>
      </c>
      <c r="MY101" s="92">
        <v>0</v>
      </c>
      <c r="MZ101" s="337">
        <v>0</v>
      </c>
      <c r="NA101" s="4">
        <f t="shared" si="180"/>
        <v>0</v>
      </c>
      <c r="NB101" s="4">
        <f t="shared" si="181"/>
        <v>0</v>
      </c>
      <c r="NC101" s="296"/>
      <c r="ND101" s="296"/>
      <c r="NE101" s="296">
        <f t="shared" si="182"/>
        <v>0</v>
      </c>
      <c r="NF101" s="296">
        <f t="shared" si="183"/>
        <v>0</v>
      </c>
      <c r="NG101" s="296"/>
      <c r="NH101" s="296"/>
      <c r="NI101" s="296">
        <f t="shared" si="184"/>
        <v>0</v>
      </c>
      <c r="NJ101" s="296">
        <f t="shared" si="185"/>
        <v>0</v>
      </c>
      <c r="NK101" s="292"/>
      <c r="NL101" s="296"/>
      <c r="NM101" s="296">
        <f t="shared" si="186"/>
        <v>0</v>
      </c>
      <c r="NN101" s="296">
        <f t="shared" si="187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3">
        <v>0</v>
      </c>
      <c r="NV101" s="343"/>
      <c r="NW101" s="343">
        <v>0</v>
      </c>
      <c r="NX101" s="343"/>
      <c r="NY101" s="4">
        <f t="shared" si="188"/>
        <v>0</v>
      </c>
      <c r="NZ101" s="4">
        <f t="shared" si="120"/>
        <v>0</v>
      </c>
      <c r="OA101" s="74">
        <v>0</v>
      </c>
      <c r="OB101" s="74"/>
      <c r="OC101" s="349">
        <v>0</v>
      </c>
      <c r="OD101" s="74"/>
      <c r="OE101" s="349">
        <v>0</v>
      </c>
      <c r="OF101" s="74"/>
      <c r="OG101" s="74">
        <v>0</v>
      </c>
      <c r="OH101" s="74"/>
      <c r="OI101" s="4">
        <f t="shared" si="189"/>
        <v>0</v>
      </c>
      <c r="OJ101" s="4">
        <f t="shared" si="190"/>
        <v>0</v>
      </c>
      <c r="OK101" s="196">
        <v>0</v>
      </c>
      <c r="OL101" s="296"/>
      <c r="OM101" s="342">
        <v>0</v>
      </c>
      <c r="ON101" s="296"/>
      <c r="OO101" s="196"/>
      <c r="OP101" s="296"/>
      <c r="OQ101" s="296">
        <f t="shared" si="191"/>
        <v>0</v>
      </c>
      <c r="OR101" s="296">
        <f t="shared" si="192"/>
        <v>0</v>
      </c>
      <c r="OS101" s="296"/>
      <c r="OT101" s="296"/>
      <c r="OU101" s="296">
        <f t="shared" si="121"/>
        <v>0</v>
      </c>
      <c r="OV101" s="296">
        <f t="shared" si="122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22"/>
      <c r="R102" s="78"/>
      <c r="S102" s="321"/>
      <c r="T102" s="321"/>
      <c r="U102" s="78"/>
      <c r="V102" s="78"/>
      <c r="W102" s="78">
        <f t="shared" si="123"/>
        <v>40.21</v>
      </c>
      <c r="X102" s="78">
        <f t="shared" si="124"/>
        <v>40.21</v>
      </c>
      <c r="Y102" s="78">
        <v>5</v>
      </c>
      <c r="Z102" s="78">
        <v>2.2222222222222223</v>
      </c>
      <c r="AA102" s="75"/>
      <c r="AB102" s="71"/>
      <c r="AC102" s="8">
        <f t="shared" si="125"/>
        <v>5</v>
      </c>
      <c r="AD102" s="8">
        <f t="shared" si="126"/>
        <v>2.2222222222222223</v>
      </c>
      <c r="AE102" s="71"/>
      <c r="AF102" s="71"/>
      <c r="AG102" s="71"/>
      <c r="AH102" s="71"/>
      <c r="AI102" s="122"/>
      <c r="AJ102" s="122"/>
      <c r="AK102" s="351"/>
      <c r="AL102" s="352"/>
      <c r="AM102" s="288"/>
      <c r="AN102" s="288"/>
      <c r="AO102" s="289"/>
      <c r="AP102" s="289"/>
      <c r="AQ102" s="289"/>
      <c r="AR102" s="289"/>
      <c r="AS102" s="289"/>
      <c r="AT102" s="289"/>
      <c r="AU102" s="4">
        <f t="shared" si="109"/>
        <v>0</v>
      </c>
      <c r="AV102" s="4">
        <f t="shared" si="110"/>
        <v>0</v>
      </c>
      <c r="AW102" s="78"/>
      <c r="AX102" s="78"/>
      <c r="AY102" s="31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/>
      <c r="BF102" s="8"/>
      <c r="BG102" s="290"/>
      <c r="BH102" s="291"/>
      <c r="BI102" s="290"/>
      <c r="BJ102" s="291"/>
      <c r="BK102" s="292"/>
      <c r="BL102" s="8"/>
      <c r="BM102" s="8"/>
      <c r="BN102" s="8"/>
      <c r="BO102" s="8"/>
      <c r="BP102" s="8"/>
      <c r="BQ102" s="8"/>
      <c r="BR102" s="8"/>
      <c r="BS102" s="2">
        <f t="shared" si="127"/>
        <v>0</v>
      </c>
      <c r="BT102" s="8">
        <f t="shared" si="128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20"/>
      <c r="CI102" s="91"/>
      <c r="CJ102" s="320"/>
      <c r="CK102" s="294"/>
      <c r="CL102" s="294"/>
      <c r="CM102" s="321"/>
      <c r="CN102" s="322"/>
      <c r="CO102" s="8">
        <f t="shared" si="129"/>
        <v>0</v>
      </c>
      <c r="CP102" s="8">
        <f t="shared" si="130"/>
        <v>0</v>
      </c>
      <c r="CQ102" s="338">
        <v>247.40625</v>
      </c>
      <c r="CR102" s="338"/>
      <c r="CS102" s="338"/>
      <c r="CT102" s="348"/>
      <c r="CU102" s="339">
        <v>18.556701030927837</v>
      </c>
      <c r="CV102" s="196"/>
      <c r="CW102" s="340">
        <v>63.814432989690722</v>
      </c>
      <c r="CX102" s="295"/>
      <c r="CY102" s="295"/>
      <c r="CZ102" s="295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3">
        <v>42.37</v>
      </c>
      <c r="DL102" s="323">
        <v>14.12</v>
      </c>
      <c r="DM102" s="321">
        <f t="shared" si="135"/>
        <v>42.37</v>
      </c>
      <c r="DN102" s="321">
        <f t="shared" si="136"/>
        <v>14.12</v>
      </c>
      <c r="DO102" s="323">
        <v>41.1</v>
      </c>
      <c r="DP102" s="323">
        <v>13.7</v>
      </c>
      <c r="DQ102" s="324">
        <v>0</v>
      </c>
      <c r="DR102" s="324">
        <v>0</v>
      </c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5">
        <v>32.99</v>
      </c>
      <c r="EH102" s="326">
        <v>8.2475000000000005</v>
      </c>
      <c r="EI102" s="94">
        <v>78.08</v>
      </c>
      <c r="EJ102" s="94">
        <v>19.52</v>
      </c>
      <c r="EK102" s="321">
        <v>27.07</v>
      </c>
      <c r="EL102" s="327">
        <v>6.7675000000000001</v>
      </c>
      <c r="EM102" s="328"/>
      <c r="EN102" s="328"/>
      <c r="EO102" s="328"/>
      <c r="EP102" s="328"/>
      <c r="EQ102" s="8">
        <f t="shared" si="138"/>
        <v>138.13999999999999</v>
      </c>
      <c r="ER102" s="8">
        <f t="shared" si="139"/>
        <v>34.534999999999997</v>
      </c>
      <c r="ES102" s="296"/>
      <c r="ET102" s="296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3">
        <v>29</v>
      </c>
      <c r="FB102" s="329"/>
      <c r="FC102" s="114">
        <v>30</v>
      </c>
      <c r="FD102" s="322"/>
      <c r="FE102" s="8"/>
      <c r="FF102" s="8"/>
      <c r="FG102" s="300"/>
      <c r="FH102" s="301"/>
      <c r="FI102" s="8"/>
      <c r="FJ102" s="8"/>
      <c r="FK102" s="8"/>
      <c r="FL102" s="8"/>
      <c r="FM102" s="322"/>
      <c r="FN102" s="322"/>
      <c r="FO102" s="4"/>
      <c r="FP102" s="8"/>
      <c r="FQ102" s="302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3"/>
      <c r="GJ102" s="303"/>
      <c r="GK102" s="292">
        <v>6</v>
      </c>
      <c r="GL102" s="292">
        <v>0</v>
      </c>
      <c r="GM102" s="304"/>
      <c r="GN102" s="305"/>
      <c r="GO102" s="294">
        <v>4</v>
      </c>
      <c r="GP102" s="306">
        <v>0</v>
      </c>
      <c r="GQ102" s="306"/>
      <c r="GR102" s="306"/>
      <c r="GS102" s="305"/>
      <c r="GT102" s="305"/>
      <c r="GU102" s="305">
        <v>6</v>
      </c>
      <c r="GV102" s="305">
        <v>0</v>
      </c>
      <c r="GW102" s="305">
        <v>2</v>
      </c>
      <c r="GX102" s="305">
        <v>0</v>
      </c>
      <c r="GY102" s="305">
        <v>2.4</v>
      </c>
      <c r="GZ102" s="305">
        <v>0</v>
      </c>
      <c r="HA102" s="8">
        <f t="shared" si="146"/>
        <v>20.399999999999999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8"/>
      <c r="HO102" s="8">
        <f t="shared" si="148"/>
        <v>0</v>
      </c>
      <c r="HP102" s="8">
        <f t="shared" si="149"/>
        <v>0</v>
      </c>
      <c r="HQ102" s="91">
        <v>565</v>
      </c>
      <c r="HR102" s="282"/>
      <c r="HS102" s="91"/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196">
        <v>2.2000000000000002</v>
      </c>
      <c r="HZ102" s="330">
        <v>0.55000000000000004</v>
      </c>
      <c r="IA102" s="307"/>
      <c r="IB102" s="299"/>
      <c r="IC102" s="332">
        <v>12</v>
      </c>
      <c r="ID102" s="130">
        <v>3</v>
      </c>
      <c r="IE102" s="308"/>
      <c r="IF102" s="308"/>
      <c r="IG102" s="8">
        <f t="shared" si="193"/>
        <v>14.2</v>
      </c>
      <c r="IH102" s="8">
        <f t="shared" si="152"/>
        <v>3.55</v>
      </c>
      <c r="II102" s="8"/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2"/>
      <c r="JD102" s="282"/>
      <c r="JE102" s="8">
        <f t="shared" si="153"/>
        <v>10.31</v>
      </c>
      <c r="JF102" s="8">
        <f t="shared" si="154"/>
        <v>0</v>
      </c>
      <c r="JG102" s="330">
        <v>6.5372000000000003</v>
      </c>
      <c r="JH102" s="330">
        <v>1</v>
      </c>
      <c r="JI102" s="330">
        <v>6.5373000000000001</v>
      </c>
      <c r="JJ102" s="330">
        <v>1</v>
      </c>
      <c r="JK102" s="330"/>
      <c r="JL102" s="330"/>
      <c r="JM102" s="91">
        <v>51.55</v>
      </c>
      <c r="JN102" s="330">
        <v>11</v>
      </c>
      <c r="JO102" s="91">
        <v>44.33</v>
      </c>
      <c r="JP102" s="330">
        <v>9</v>
      </c>
      <c r="JQ102" s="71">
        <v>0</v>
      </c>
      <c r="JR102" s="71">
        <v>0</v>
      </c>
      <c r="JS102" s="8"/>
      <c r="JT102" s="8"/>
      <c r="JU102" s="8">
        <f t="shared" si="155"/>
        <v>108.9545</v>
      </c>
      <c r="JV102" s="8">
        <f t="shared" si="156"/>
        <v>22</v>
      </c>
      <c r="JW102" s="8"/>
      <c r="JX102" s="8"/>
      <c r="JY102" s="282"/>
      <c r="JZ102" s="282"/>
      <c r="KA102" s="8">
        <f t="shared" si="157"/>
        <v>0</v>
      </c>
      <c r="KB102" s="8">
        <f t="shared" si="158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59"/>
        <v>0</v>
      </c>
      <c r="KN102" s="4">
        <f t="shared" si="159"/>
        <v>0</v>
      </c>
      <c r="KO102" s="321">
        <v>6.19</v>
      </c>
      <c r="KP102" s="4"/>
      <c r="KQ102" s="4"/>
      <c r="KR102" s="4"/>
      <c r="KS102" s="1">
        <f t="shared" si="160"/>
        <v>6.19</v>
      </c>
      <c r="KT102" s="1">
        <f t="shared" si="161"/>
        <v>0</v>
      </c>
      <c r="KU102" s="4"/>
      <c r="KV102" s="4"/>
      <c r="KW102" s="4">
        <f t="shared" si="162"/>
        <v>0</v>
      </c>
      <c r="KX102" s="4">
        <f t="shared" si="163"/>
        <v>0</v>
      </c>
      <c r="KY102" s="4"/>
      <c r="KZ102" s="4"/>
      <c r="LA102" s="4"/>
      <c r="LB102" s="4"/>
      <c r="LC102" s="4">
        <f t="shared" si="164"/>
        <v>0</v>
      </c>
      <c r="LD102" s="4">
        <f t="shared" si="165"/>
        <v>0</v>
      </c>
      <c r="LE102" s="4"/>
      <c r="LF102" s="4"/>
      <c r="LG102" s="4">
        <f t="shared" si="166"/>
        <v>0</v>
      </c>
      <c r="LH102" s="4">
        <f t="shared" si="167"/>
        <v>0</v>
      </c>
      <c r="LI102" s="71">
        <v>24.2</v>
      </c>
      <c r="LJ102" s="330">
        <v>0</v>
      </c>
      <c r="LK102" s="79">
        <v>24.02</v>
      </c>
      <c r="LL102" s="350">
        <v>0</v>
      </c>
      <c r="LM102" s="79">
        <v>6.5750000000000002</v>
      </c>
      <c r="LN102" s="334">
        <v>0</v>
      </c>
      <c r="LO102" s="75"/>
      <c r="LP102" s="344"/>
      <c r="LQ102" s="317"/>
      <c r="LR102" s="317"/>
      <c r="LS102" s="4">
        <f t="shared" si="168"/>
        <v>54.795000000000002</v>
      </c>
      <c r="LT102" s="4">
        <f t="shared" si="169"/>
        <v>0</v>
      </c>
      <c r="LU102" s="318"/>
      <c r="LV102" s="4"/>
      <c r="LW102" s="4"/>
      <c r="LX102" s="4"/>
      <c r="LY102" s="4">
        <f t="shared" si="170"/>
        <v>0</v>
      </c>
      <c r="LZ102" s="4">
        <f t="shared" si="171"/>
        <v>0</v>
      </c>
      <c r="MA102" s="114"/>
      <c r="MB102" s="4"/>
      <c r="MC102" s="341">
        <v>25.75</v>
      </c>
      <c r="MD102" s="319"/>
      <c r="ME102" s="75">
        <v>25.75</v>
      </c>
      <c r="MF102" s="4"/>
      <c r="MG102" s="9"/>
      <c r="MH102" s="4"/>
      <c r="MI102" s="4">
        <f t="shared" si="172"/>
        <v>51.5</v>
      </c>
      <c r="MJ102" s="4">
        <f t="shared" si="173"/>
        <v>0</v>
      </c>
      <c r="MK102" s="335">
        <v>0</v>
      </c>
      <c r="ML102" s="92"/>
      <c r="MM102" s="114">
        <v>0</v>
      </c>
      <c r="MN102" s="336"/>
      <c r="MO102" s="4">
        <f t="shared" si="174"/>
        <v>0</v>
      </c>
      <c r="MP102" s="4">
        <f t="shared" si="175"/>
        <v>0</v>
      </c>
      <c r="MQ102" s="4"/>
      <c r="MR102" s="4"/>
      <c r="MS102" s="4">
        <f t="shared" si="176"/>
        <v>0</v>
      </c>
      <c r="MT102" s="4">
        <f t="shared" si="177"/>
        <v>0</v>
      </c>
      <c r="MU102" s="4"/>
      <c r="MV102" s="4"/>
      <c r="MW102" s="4">
        <f t="shared" si="178"/>
        <v>0</v>
      </c>
      <c r="MX102" s="4">
        <f t="shared" si="179"/>
        <v>0</v>
      </c>
      <c r="MY102" s="92">
        <v>0</v>
      </c>
      <c r="MZ102" s="337">
        <v>0</v>
      </c>
      <c r="NA102" s="4">
        <f t="shared" si="180"/>
        <v>0</v>
      </c>
      <c r="NB102" s="4">
        <f t="shared" si="181"/>
        <v>0</v>
      </c>
      <c r="NC102" s="296"/>
      <c r="ND102" s="296"/>
      <c r="NE102" s="296">
        <f t="shared" si="182"/>
        <v>0</v>
      </c>
      <c r="NF102" s="296">
        <f t="shared" si="183"/>
        <v>0</v>
      </c>
      <c r="NG102" s="296"/>
      <c r="NH102" s="296"/>
      <c r="NI102" s="296">
        <f t="shared" si="184"/>
        <v>0</v>
      </c>
      <c r="NJ102" s="296">
        <f t="shared" si="185"/>
        <v>0</v>
      </c>
      <c r="NK102" s="292"/>
      <c r="NL102" s="296"/>
      <c r="NM102" s="296">
        <f t="shared" si="186"/>
        <v>0</v>
      </c>
      <c r="NN102" s="296">
        <f t="shared" si="187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3">
        <v>0</v>
      </c>
      <c r="NV102" s="343"/>
      <c r="NW102" s="343">
        <v>0</v>
      </c>
      <c r="NX102" s="343"/>
      <c r="NY102" s="4">
        <f t="shared" si="188"/>
        <v>0</v>
      </c>
      <c r="NZ102" s="4">
        <f t="shared" si="120"/>
        <v>0</v>
      </c>
      <c r="OA102" s="74">
        <v>0</v>
      </c>
      <c r="OB102" s="74"/>
      <c r="OC102" s="349">
        <v>0</v>
      </c>
      <c r="OD102" s="74"/>
      <c r="OE102" s="349">
        <v>0</v>
      </c>
      <c r="OF102" s="74"/>
      <c r="OG102" s="74">
        <v>0</v>
      </c>
      <c r="OH102" s="74"/>
      <c r="OI102" s="4">
        <f t="shared" si="189"/>
        <v>0</v>
      </c>
      <c r="OJ102" s="4">
        <f t="shared" si="190"/>
        <v>0</v>
      </c>
      <c r="OK102" s="196">
        <v>0</v>
      </c>
      <c r="OL102" s="296"/>
      <c r="OM102" s="342">
        <v>0</v>
      </c>
      <c r="ON102" s="296"/>
      <c r="OO102" s="196"/>
      <c r="OP102" s="296"/>
      <c r="OQ102" s="296">
        <f t="shared" si="191"/>
        <v>0</v>
      </c>
      <c r="OR102" s="296">
        <f t="shared" si="192"/>
        <v>0</v>
      </c>
      <c r="OS102" s="296"/>
      <c r="OT102" s="296"/>
      <c r="OU102" s="296">
        <f t="shared" si="121"/>
        <v>0</v>
      </c>
      <c r="OV102" s="296">
        <f t="shared" si="122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22"/>
      <c r="R103" s="78"/>
      <c r="S103" s="321"/>
      <c r="T103" s="321"/>
      <c r="U103" s="78"/>
      <c r="V103" s="78"/>
      <c r="W103" s="78">
        <f t="shared" si="123"/>
        <v>40.21</v>
      </c>
      <c r="X103" s="78">
        <f t="shared" si="124"/>
        <v>40.21</v>
      </c>
      <c r="Y103" s="78">
        <v>5</v>
      </c>
      <c r="Z103" s="78">
        <v>2.2222222222222223</v>
      </c>
      <c r="AA103" s="75"/>
      <c r="AB103" s="71"/>
      <c r="AC103" s="8">
        <f t="shared" si="125"/>
        <v>5</v>
      </c>
      <c r="AD103" s="8">
        <f t="shared" si="126"/>
        <v>2.2222222222222223</v>
      </c>
      <c r="AE103" s="71"/>
      <c r="AF103" s="71"/>
      <c r="AG103" s="71"/>
      <c r="AH103" s="71"/>
      <c r="AI103" s="122"/>
      <c r="AJ103" s="122"/>
      <c r="AK103" s="351"/>
      <c r="AL103" s="352"/>
      <c r="AM103" s="288"/>
      <c r="AN103" s="288"/>
      <c r="AO103" s="289"/>
      <c r="AP103" s="289"/>
      <c r="AQ103" s="289"/>
      <c r="AR103" s="289"/>
      <c r="AS103" s="289"/>
      <c r="AT103" s="289"/>
      <c r="AU103" s="4">
        <f t="shared" si="109"/>
        <v>0</v>
      </c>
      <c r="AV103" s="4">
        <f t="shared" si="110"/>
        <v>0</v>
      </c>
      <c r="AW103" s="78"/>
      <c r="AX103" s="78"/>
      <c r="AY103" s="31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/>
      <c r="BF103" s="8"/>
      <c r="BG103" s="290"/>
      <c r="BH103" s="291"/>
      <c r="BI103" s="290"/>
      <c r="BJ103" s="291"/>
      <c r="BK103" s="292"/>
      <c r="BL103" s="8"/>
      <c r="BM103" s="8"/>
      <c r="BN103" s="8"/>
      <c r="BO103" s="8"/>
      <c r="BP103" s="8"/>
      <c r="BQ103" s="8"/>
      <c r="BR103" s="8"/>
      <c r="BS103" s="2">
        <f t="shared" si="127"/>
        <v>0</v>
      </c>
      <c r="BT103" s="8">
        <f t="shared" si="128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20"/>
      <c r="CI103" s="91"/>
      <c r="CJ103" s="320"/>
      <c r="CK103" s="294"/>
      <c r="CL103" s="294"/>
      <c r="CM103" s="321"/>
      <c r="CN103" s="322"/>
      <c r="CO103" s="8">
        <f t="shared" si="129"/>
        <v>0</v>
      </c>
      <c r="CP103" s="8">
        <f t="shared" si="130"/>
        <v>0</v>
      </c>
      <c r="CQ103" s="338">
        <v>247.40625</v>
      </c>
      <c r="CR103" s="338"/>
      <c r="CS103" s="338"/>
      <c r="CT103" s="348"/>
      <c r="CU103" s="339">
        <v>18.556701030927837</v>
      </c>
      <c r="CV103" s="196"/>
      <c r="CW103" s="340">
        <v>63.814432989690722</v>
      </c>
      <c r="CX103" s="295"/>
      <c r="CY103" s="295"/>
      <c r="CZ103" s="295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3">
        <v>42.37</v>
      </c>
      <c r="DL103" s="323">
        <v>14.12</v>
      </c>
      <c r="DM103" s="321">
        <f t="shared" si="135"/>
        <v>42.37</v>
      </c>
      <c r="DN103" s="321">
        <f t="shared" si="136"/>
        <v>14.12</v>
      </c>
      <c r="DO103" s="323">
        <v>41.1</v>
      </c>
      <c r="DP103" s="323">
        <v>13.7</v>
      </c>
      <c r="DQ103" s="324">
        <v>0</v>
      </c>
      <c r="DR103" s="324">
        <v>0</v>
      </c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5">
        <v>32.99</v>
      </c>
      <c r="EH103" s="326">
        <v>8.2475000000000005</v>
      </c>
      <c r="EI103" s="94">
        <v>78.08</v>
      </c>
      <c r="EJ103" s="94">
        <v>19.52</v>
      </c>
      <c r="EK103" s="321">
        <v>27.07</v>
      </c>
      <c r="EL103" s="327">
        <v>6.7675000000000001</v>
      </c>
      <c r="EM103" s="328"/>
      <c r="EN103" s="328"/>
      <c r="EO103" s="328"/>
      <c r="EP103" s="328"/>
      <c r="EQ103" s="8">
        <f t="shared" si="138"/>
        <v>138.13999999999999</v>
      </c>
      <c r="ER103" s="8">
        <f t="shared" si="139"/>
        <v>34.534999999999997</v>
      </c>
      <c r="ES103" s="296"/>
      <c r="ET103" s="296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3">
        <v>29</v>
      </c>
      <c r="FB103" s="329"/>
      <c r="FC103" s="114">
        <v>30</v>
      </c>
      <c r="FD103" s="322"/>
      <c r="FE103" s="8"/>
      <c r="FF103" s="8"/>
      <c r="FG103" s="300"/>
      <c r="FH103" s="301"/>
      <c r="FI103" s="8"/>
      <c r="FJ103" s="8"/>
      <c r="FK103" s="8"/>
      <c r="FL103" s="8"/>
      <c r="FM103" s="322"/>
      <c r="FN103" s="322"/>
      <c r="FO103" s="4"/>
      <c r="FP103" s="8"/>
      <c r="FQ103" s="302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3"/>
      <c r="GJ103" s="303"/>
      <c r="GK103" s="292">
        <v>6</v>
      </c>
      <c r="GL103" s="292">
        <v>0</v>
      </c>
      <c r="GM103" s="304"/>
      <c r="GN103" s="305"/>
      <c r="GO103" s="294">
        <v>4</v>
      </c>
      <c r="GP103" s="306">
        <v>0</v>
      </c>
      <c r="GQ103" s="306"/>
      <c r="GR103" s="306"/>
      <c r="GS103" s="305"/>
      <c r="GT103" s="305"/>
      <c r="GU103" s="305">
        <v>6</v>
      </c>
      <c r="GV103" s="305">
        <v>0</v>
      </c>
      <c r="GW103" s="305">
        <v>2</v>
      </c>
      <c r="GX103" s="305">
        <v>0</v>
      </c>
      <c r="GY103" s="305">
        <v>2.4</v>
      </c>
      <c r="GZ103" s="305">
        <v>0</v>
      </c>
      <c r="HA103" s="8">
        <f t="shared" si="146"/>
        <v>20.399999999999999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8"/>
      <c r="HO103" s="8">
        <f t="shared" si="148"/>
        <v>0</v>
      </c>
      <c r="HP103" s="8">
        <f t="shared" si="149"/>
        <v>0</v>
      </c>
      <c r="HQ103" s="91">
        <v>565</v>
      </c>
      <c r="HR103" s="282"/>
      <c r="HS103" s="91"/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196">
        <v>2.2000000000000002</v>
      </c>
      <c r="HZ103" s="330">
        <v>0.55000000000000004</v>
      </c>
      <c r="IA103" s="307"/>
      <c r="IB103" s="299"/>
      <c r="IC103" s="332">
        <v>12</v>
      </c>
      <c r="ID103" s="130">
        <v>3</v>
      </c>
      <c r="IE103" s="308"/>
      <c r="IF103" s="308"/>
      <c r="IG103" s="8">
        <f t="shared" si="193"/>
        <v>14.2</v>
      </c>
      <c r="IH103" s="8">
        <f t="shared" si="152"/>
        <v>3.55</v>
      </c>
      <c r="II103" s="8"/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2"/>
      <c r="JD103" s="282"/>
      <c r="JE103" s="8">
        <f t="shared" si="153"/>
        <v>10.31</v>
      </c>
      <c r="JF103" s="8">
        <f t="shared" si="154"/>
        <v>0</v>
      </c>
      <c r="JG103" s="330">
        <v>6.5372000000000003</v>
      </c>
      <c r="JH103" s="330">
        <v>1</v>
      </c>
      <c r="JI103" s="330">
        <v>6.5373000000000001</v>
      </c>
      <c r="JJ103" s="330">
        <v>1</v>
      </c>
      <c r="JK103" s="330"/>
      <c r="JL103" s="330"/>
      <c r="JM103" s="91">
        <v>51.55</v>
      </c>
      <c r="JN103" s="330">
        <v>11</v>
      </c>
      <c r="JO103" s="91">
        <v>44.33</v>
      </c>
      <c r="JP103" s="330">
        <v>9</v>
      </c>
      <c r="JQ103" s="71">
        <v>0</v>
      </c>
      <c r="JR103" s="71">
        <v>0</v>
      </c>
      <c r="JS103" s="8"/>
      <c r="JT103" s="8"/>
      <c r="JU103" s="8">
        <f t="shared" si="155"/>
        <v>108.9545</v>
      </c>
      <c r="JV103" s="8">
        <f t="shared" si="156"/>
        <v>22</v>
      </c>
      <c r="JW103" s="8"/>
      <c r="JX103" s="8"/>
      <c r="JY103" s="282"/>
      <c r="JZ103" s="282"/>
      <c r="KA103" s="8">
        <f t="shared" si="157"/>
        <v>0</v>
      </c>
      <c r="KB103" s="8">
        <f t="shared" si="158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59"/>
        <v>0</v>
      </c>
      <c r="KN103" s="4">
        <f t="shared" si="159"/>
        <v>0</v>
      </c>
      <c r="KO103" s="321">
        <v>6.19</v>
      </c>
      <c r="KP103" s="4"/>
      <c r="KQ103" s="4"/>
      <c r="KR103" s="4"/>
      <c r="KS103" s="1">
        <f t="shared" si="160"/>
        <v>6.19</v>
      </c>
      <c r="KT103" s="1">
        <f t="shared" si="161"/>
        <v>0</v>
      </c>
      <c r="KU103" s="4"/>
      <c r="KV103" s="4"/>
      <c r="KW103" s="4">
        <f t="shared" si="162"/>
        <v>0</v>
      </c>
      <c r="KX103" s="4">
        <f t="shared" si="163"/>
        <v>0</v>
      </c>
      <c r="KY103" s="4"/>
      <c r="KZ103" s="4"/>
      <c r="LA103" s="4"/>
      <c r="LB103" s="4"/>
      <c r="LC103" s="4">
        <f t="shared" si="164"/>
        <v>0</v>
      </c>
      <c r="LD103" s="4">
        <f t="shared" si="165"/>
        <v>0</v>
      </c>
      <c r="LE103" s="4"/>
      <c r="LF103" s="4"/>
      <c r="LG103" s="4">
        <f t="shared" si="166"/>
        <v>0</v>
      </c>
      <c r="LH103" s="4">
        <f t="shared" si="167"/>
        <v>0</v>
      </c>
      <c r="LI103" s="71">
        <v>24.2</v>
      </c>
      <c r="LJ103" s="330">
        <v>0</v>
      </c>
      <c r="LK103" s="79">
        <v>24.02</v>
      </c>
      <c r="LL103" s="350">
        <v>0</v>
      </c>
      <c r="LM103" s="79">
        <v>6.5750000000000002</v>
      </c>
      <c r="LN103" s="334">
        <v>0</v>
      </c>
      <c r="LO103" s="75"/>
      <c r="LP103" s="344"/>
      <c r="LQ103" s="317"/>
      <c r="LR103" s="317"/>
      <c r="LS103" s="4">
        <f t="shared" si="168"/>
        <v>54.795000000000002</v>
      </c>
      <c r="LT103" s="4">
        <f t="shared" si="169"/>
        <v>0</v>
      </c>
      <c r="LU103" s="318"/>
      <c r="LV103" s="4"/>
      <c r="LW103" s="4"/>
      <c r="LX103" s="4"/>
      <c r="LY103" s="4">
        <f t="shared" si="170"/>
        <v>0</v>
      </c>
      <c r="LZ103" s="4">
        <f t="shared" si="171"/>
        <v>0</v>
      </c>
      <c r="MA103" s="114"/>
      <c r="MB103" s="4"/>
      <c r="MC103" s="341">
        <v>25.75</v>
      </c>
      <c r="MD103" s="319"/>
      <c r="ME103" s="75">
        <v>25.75</v>
      </c>
      <c r="MF103" s="4"/>
      <c r="MG103" s="9"/>
      <c r="MH103" s="4"/>
      <c r="MI103" s="4">
        <f t="shared" si="172"/>
        <v>51.5</v>
      </c>
      <c r="MJ103" s="4">
        <f t="shared" si="173"/>
        <v>0</v>
      </c>
      <c r="MK103" s="335">
        <v>0</v>
      </c>
      <c r="ML103" s="92"/>
      <c r="MM103" s="114">
        <v>0</v>
      </c>
      <c r="MN103" s="336"/>
      <c r="MO103" s="4">
        <f t="shared" si="174"/>
        <v>0</v>
      </c>
      <c r="MP103" s="4">
        <f t="shared" si="175"/>
        <v>0</v>
      </c>
      <c r="MQ103" s="4"/>
      <c r="MR103" s="4"/>
      <c r="MS103" s="4">
        <f t="shared" si="176"/>
        <v>0</v>
      </c>
      <c r="MT103" s="4">
        <f t="shared" si="177"/>
        <v>0</v>
      </c>
      <c r="MU103" s="4"/>
      <c r="MV103" s="4"/>
      <c r="MW103" s="4">
        <f t="shared" si="178"/>
        <v>0</v>
      </c>
      <c r="MX103" s="4">
        <f t="shared" si="179"/>
        <v>0</v>
      </c>
      <c r="MY103" s="92">
        <v>0</v>
      </c>
      <c r="MZ103" s="337">
        <v>0</v>
      </c>
      <c r="NA103" s="4">
        <f t="shared" si="180"/>
        <v>0</v>
      </c>
      <c r="NB103" s="4">
        <f t="shared" si="181"/>
        <v>0</v>
      </c>
      <c r="NC103" s="296"/>
      <c r="ND103" s="296"/>
      <c r="NE103" s="296">
        <f t="shared" si="182"/>
        <v>0</v>
      </c>
      <c r="NF103" s="296">
        <f t="shared" si="183"/>
        <v>0</v>
      </c>
      <c r="NG103" s="296"/>
      <c r="NH103" s="296"/>
      <c r="NI103" s="296">
        <f t="shared" si="184"/>
        <v>0</v>
      </c>
      <c r="NJ103" s="296">
        <f t="shared" si="185"/>
        <v>0</v>
      </c>
      <c r="NK103" s="292"/>
      <c r="NL103" s="296"/>
      <c r="NM103" s="296">
        <f t="shared" si="186"/>
        <v>0</v>
      </c>
      <c r="NN103" s="296">
        <f t="shared" si="187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3">
        <v>0</v>
      </c>
      <c r="NV103" s="343"/>
      <c r="NW103" s="343">
        <v>0</v>
      </c>
      <c r="NX103" s="343"/>
      <c r="NY103" s="4">
        <f t="shared" si="188"/>
        <v>0</v>
      </c>
      <c r="NZ103" s="4">
        <f t="shared" si="120"/>
        <v>0</v>
      </c>
      <c r="OA103" s="74">
        <v>0</v>
      </c>
      <c r="OB103" s="74"/>
      <c r="OC103" s="349">
        <v>0</v>
      </c>
      <c r="OD103" s="74"/>
      <c r="OE103" s="349">
        <v>0</v>
      </c>
      <c r="OF103" s="74"/>
      <c r="OG103" s="74">
        <v>0</v>
      </c>
      <c r="OH103" s="74"/>
      <c r="OI103" s="4">
        <f t="shared" si="189"/>
        <v>0</v>
      </c>
      <c r="OJ103" s="4">
        <f t="shared" si="190"/>
        <v>0</v>
      </c>
      <c r="OK103" s="196">
        <v>0</v>
      </c>
      <c r="OL103" s="296"/>
      <c r="OM103" s="342">
        <v>0</v>
      </c>
      <c r="ON103" s="296"/>
      <c r="OO103" s="196"/>
      <c r="OP103" s="296"/>
      <c r="OQ103" s="296">
        <f t="shared" si="191"/>
        <v>0</v>
      </c>
      <c r="OR103" s="296">
        <f t="shared" si="192"/>
        <v>0</v>
      </c>
      <c r="OS103" s="296"/>
      <c r="OT103" s="296"/>
      <c r="OU103" s="296">
        <f t="shared" si="121"/>
        <v>0</v>
      </c>
      <c r="OV103" s="296">
        <f t="shared" si="122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22"/>
      <c r="R104" s="78"/>
      <c r="S104" s="321"/>
      <c r="T104" s="321"/>
      <c r="U104" s="78"/>
      <c r="V104" s="78"/>
      <c r="W104" s="78">
        <f t="shared" si="123"/>
        <v>40.21</v>
      </c>
      <c r="X104" s="78">
        <f t="shared" si="124"/>
        <v>40.21</v>
      </c>
      <c r="Y104" s="78">
        <v>5</v>
      </c>
      <c r="Z104" s="78">
        <v>2.2222222222222223</v>
      </c>
      <c r="AA104" s="75"/>
      <c r="AB104" s="71"/>
      <c r="AC104" s="8">
        <f t="shared" si="125"/>
        <v>5</v>
      </c>
      <c r="AD104" s="8">
        <f t="shared" si="126"/>
        <v>2.2222222222222223</v>
      </c>
      <c r="AE104" s="71"/>
      <c r="AF104" s="71"/>
      <c r="AG104" s="71"/>
      <c r="AH104" s="71"/>
      <c r="AI104" s="122"/>
      <c r="AJ104" s="122"/>
      <c r="AK104" s="351"/>
      <c r="AL104" s="352"/>
      <c r="AM104" s="288"/>
      <c r="AN104" s="288"/>
      <c r="AO104" s="289"/>
      <c r="AP104" s="289"/>
      <c r="AQ104" s="289"/>
      <c r="AR104" s="289"/>
      <c r="AS104" s="289"/>
      <c r="AT104" s="289"/>
      <c r="AU104" s="4">
        <f t="shared" si="109"/>
        <v>0</v>
      </c>
      <c r="AV104" s="4">
        <f t="shared" si="110"/>
        <v>0</v>
      </c>
      <c r="AW104" s="78"/>
      <c r="AX104" s="78"/>
      <c r="AY104" s="31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/>
      <c r="BF104" s="8"/>
      <c r="BG104" s="290"/>
      <c r="BH104" s="291"/>
      <c r="BI104" s="290"/>
      <c r="BJ104" s="291"/>
      <c r="BK104" s="292"/>
      <c r="BL104" s="8"/>
      <c r="BM104" s="8"/>
      <c r="BN104" s="8"/>
      <c r="BO104" s="8"/>
      <c r="BP104" s="8"/>
      <c r="BQ104" s="8"/>
      <c r="BR104" s="8"/>
      <c r="BS104" s="2">
        <f t="shared" si="127"/>
        <v>0</v>
      </c>
      <c r="BT104" s="8">
        <f t="shared" si="128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20"/>
      <c r="CI104" s="91"/>
      <c r="CJ104" s="320"/>
      <c r="CK104" s="294"/>
      <c r="CL104" s="294"/>
      <c r="CM104" s="321"/>
      <c r="CN104" s="322"/>
      <c r="CO104" s="8">
        <f t="shared" si="129"/>
        <v>0</v>
      </c>
      <c r="CP104" s="8">
        <f t="shared" si="130"/>
        <v>0</v>
      </c>
      <c r="CQ104" s="338">
        <v>247.40625</v>
      </c>
      <c r="CR104" s="338"/>
      <c r="CS104" s="338"/>
      <c r="CT104" s="348"/>
      <c r="CU104" s="339">
        <v>18.556701030927837</v>
      </c>
      <c r="CV104" s="196"/>
      <c r="CW104" s="340">
        <v>63.814432989690722</v>
      </c>
      <c r="CX104" s="295"/>
      <c r="CY104" s="295"/>
      <c r="CZ104" s="295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3">
        <v>42.37</v>
      </c>
      <c r="DL104" s="323">
        <v>14.12</v>
      </c>
      <c r="DM104" s="321">
        <f t="shared" si="135"/>
        <v>42.37</v>
      </c>
      <c r="DN104" s="321">
        <f t="shared" si="136"/>
        <v>14.12</v>
      </c>
      <c r="DO104" s="323">
        <v>41.1</v>
      </c>
      <c r="DP104" s="323">
        <v>13.7</v>
      </c>
      <c r="DQ104" s="324">
        <v>0</v>
      </c>
      <c r="DR104" s="324">
        <v>0</v>
      </c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5">
        <v>32.99</v>
      </c>
      <c r="EH104" s="326">
        <v>8.2475000000000005</v>
      </c>
      <c r="EI104" s="94">
        <v>78.08</v>
      </c>
      <c r="EJ104" s="94">
        <v>19.52</v>
      </c>
      <c r="EK104" s="321">
        <v>27.07</v>
      </c>
      <c r="EL104" s="327">
        <v>6.7675000000000001</v>
      </c>
      <c r="EM104" s="328"/>
      <c r="EN104" s="328"/>
      <c r="EO104" s="328"/>
      <c r="EP104" s="328"/>
      <c r="EQ104" s="8">
        <f t="shared" si="138"/>
        <v>138.13999999999999</v>
      </c>
      <c r="ER104" s="8">
        <f t="shared" si="139"/>
        <v>34.534999999999997</v>
      </c>
      <c r="ES104" s="296"/>
      <c r="ET104" s="296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3">
        <v>29</v>
      </c>
      <c r="FB104" s="329"/>
      <c r="FC104" s="114">
        <v>30</v>
      </c>
      <c r="FD104" s="322"/>
      <c r="FE104" s="8"/>
      <c r="FF104" s="8"/>
      <c r="FG104" s="300"/>
      <c r="FH104" s="301"/>
      <c r="FI104" s="8"/>
      <c r="FJ104" s="8"/>
      <c r="FK104" s="8"/>
      <c r="FL104" s="8"/>
      <c r="FM104" s="322"/>
      <c r="FN104" s="322"/>
      <c r="FO104" s="4"/>
      <c r="FP104" s="8"/>
      <c r="FQ104" s="302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3"/>
      <c r="GJ104" s="303"/>
      <c r="GK104" s="292">
        <v>6</v>
      </c>
      <c r="GL104" s="292">
        <v>0</v>
      </c>
      <c r="GM104" s="304"/>
      <c r="GN104" s="305"/>
      <c r="GO104" s="294">
        <v>4</v>
      </c>
      <c r="GP104" s="306">
        <v>0</v>
      </c>
      <c r="GQ104" s="306"/>
      <c r="GR104" s="306"/>
      <c r="GS104" s="305"/>
      <c r="GT104" s="305"/>
      <c r="GU104" s="305">
        <v>6</v>
      </c>
      <c r="GV104" s="305">
        <v>0</v>
      </c>
      <c r="GW104" s="305">
        <v>2</v>
      </c>
      <c r="GX104" s="305">
        <v>0</v>
      </c>
      <c r="GY104" s="305">
        <v>2.4</v>
      </c>
      <c r="GZ104" s="305">
        <v>0</v>
      </c>
      <c r="HA104" s="8">
        <f t="shared" si="146"/>
        <v>20.399999999999999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8"/>
      <c r="HO104" s="8">
        <f t="shared" si="148"/>
        <v>0</v>
      </c>
      <c r="HP104" s="8">
        <f t="shared" si="149"/>
        <v>0</v>
      </c>
      <c r="HQ104" s="91">
        <v>565</v>
      </c>
      <c r="HR104" s="282"/>
      <c r="HS104" s="91"/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196">
        <v>2.2000000000000002</v>
      </c>
      <c r="HZ104" s="330">
        <v>0.55000000000000004</v>
      </c>
      <c r="IA104" s="307"/>
      <c r="IB104" s="299"/>
      <c r="IC104" s="332">
        <v>12</v>
      </c>
      <c r="ID104" s="130">
        <v>3</v>
      </c>
      <c r="IE104" s="308"/>
      <c r="IF104" s="308"/>
      <c r="IG104" s="8">
        <f t="shared" si="193"/>
        <v>14.2</v>
      </c>
      <c r="IH104" s="8">
        <f t="shared" si="152"/>
        <v>3.55</v>
      </c>
      <c r="II104" s="8"/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2"/>
      <c r="JD104" s="282"/>
      <c r="JE104" s="8">
        <f t="shared" si="153"/>
        <v>10.31</v>
      </c>
      <c r="JF104" s="8">
        <f t="shared" si="154"/>
        <v>0</v>
      </c>
      <c r="JG104" s="330">
        <v>6.5372000000000003</v>
      </c>
      <c r="JH104" s="330">
        <v>1</v>
      </c>
      <c r="JI104" s="330">
        <v>6.5373000000000001</v>
      </c>
      <c r="JJ104" s="330">
        <v>1</v>
      </c>
      <c r="JK104" s="330"/>
      <c r="JL104" s="330"/>
      <c r="JM104" s="91">
        <v>51.55</v>
      </c>
      <c r="JN104" s="330">
        <v>11</v>
      </c>
      <c r="JO104" s="91">
        <v>44.33</v>
      </c>
      <c r="JP104" s="330">
        <v>9</v>
      </c>
      <c r="JQ104" s="71">
        <v>0</v>
      </c>
      <c r="JR104" s="71">
        <v>0</v>
      </c>
      <c r="JS104" s="8"/>
      <c r="JT104" s="8"/>
      <c r="JU104" s="8">
        <f t="shared" si="155"/>
        <v>108.9545</v>
      </c>
      <c r="JV104" s="8">
        <f t="shared" si="156"/>
        <v>22</v>
      </c>
      <c r="JW104" s="8"/>
      <c r="JX104" s="8"/>
      <c r="JY104" s="282"/>
      <c r="JZ104" s="282"/>
      <c r="KA104" s="8">
        <f t="shared" si="157"/>
        <v>0</v>
      </c>
      <c r="KB104" s="8">
        <f t="shared" si="158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59"/>
        <v>0</v>
      </c>
      <c r="KN104" s="4">
        <f t="shared" si="159"/>
        <v>0</v>
      </c>
      <c r="KO104" s="321">
        <v>6.19</v>
      </c>
      <c r="KP104" s="4"/>
      <c r="KQ104" s="4"/>
      <c r="KR104" s="4"/>
      <c r="KS104" s="1">
        <f t="shared" si="160"/>
        <v>6.19</v>
      </c>
      <c r="KT104" s="1">
        <f t="shared" si="161"/>
        <v>0</v>
      </c>
      <c r="KU104" s="4"/>
      <c r="KV104" s="4"/>
      <c r="KW104" s="4">
        <f t="shared" si="162"/>
        <v>0</v>
      </c>
      <c r="KX104" s="4">
        <f t="shared" si="163"/>
        <v>0</v>
      </c>
      <c r="KY104" s="4"/>
      <c r="KZ104" s="4"/>
      <c r="LA104" s="4"/>
      <c r="LB104" s="4"/>
      <c r="LC104" s="4">
        <f t="shared" si="164"/>
        <v>0</v>
      </c>
      <c r="LD104" s="4">
        <f t="shared" si="165"/>
        <v>0</v>
      </c>
      <c r="LE104" s="4"/>
      <c r="LF104" s="4"/>
      <c r="LG104" s="4">
        <f t="shared" si="166"/>
        <v>0</v>
      </c>
      <c r="LH104" s="4">
        <f t="shared" si="167"/>
        <v>0</v>
      </c>
      <c r="LI104" s="71">
        <v>24.2</v>
      </c>
      <c r="LJ104" s="330">
        <v>0</v>
      </c>
      <c r="LK104" s="79">
        <v>24.02</v>
      </c>
      <c r="LL104" s="350">
        <v>0</v>
      </c>
      <c r="LM104" s="79">
        <v>6.5750000000000002</v>
      </c>
      <c r="LN104" s="334">
        <v>0</v>
      </c>
      <c r="LO104" s="75"/>
      <c r="LP104" s="344"/>
      <c r="LQ104" s="317"/>
      <c r="LR104" s="317"/>
      <c r="LS104" s="4">
        <f t="shared" si="168"/>
        <v>54.795000000000002</v>
      </c>
      <c r="LT104" s="4">
        <f t="shared" si="169"/>
        <v>0</v>
      </c>
      <c r="LU104" s="318"/>
      <c r="LV104" s="4"/>
      <c r="LW104" s="4"/>
      <c r="LX104" s="4"/>
      <c r="LY104" s="4">
        <f t="shared" si="170"/>
        <v>0</v>
      </c>
      <c r="LZ104" s="4">
        <f t="shared" si="171"/>
        <v>0</v>
      </c>
      <c r="MA104" s="114"/>
      <c r="MB104" s="4"/>
      <c r="MC104" s="341">
        <v>25.75</v>
      </c>
      <c r="MD104" s="319"/>
      <c r="ME104" s="75">
        <v>25.75</v>
      </c>
      <c r="MF104" s="4"/>
      <c r="MG104" s="9"/>
      <c r="MH104" s="4"/>
      <c r="MI104" s="4">
        <f t="shared" si="172"/>
        <v>51.5</v>
      </c>
      <c r="MJ104" s="4">
        <f t="shared" si="173"/>
        <v>0</v>
      </c>
      <c r="MK104" s="335">
        <v>0</v>
      </c>
      <c r="ML104" s="92"/>
      <c r="MM104" s="114">
        <v>0</v>
      </c>
      <c r="MN104" s="336"/>
      <c r="MO104" s="4">
        <f t="shared" si="174"/>
        <v>0</v>
      </c>
      <c r="MP104" s="4">
        <f t="shared" si="175"/>
        <v>0</v>
      </c>
      <c r="MQ104" s="4"/>
      <c r="MR104" s="4"/>
      <c r="MS104" s="4">
        <f t="shared" si="176"/>
        <v>0</v>
      </c>
      <c r="MT104" s="4">
        <f t="shared" si="177"/>
        <v>0</v>
      </c>
      <c r="MU104" s="4"/>
      <c r="MV104" s="4"/>
      <c r="MW104" s="4">
        <f t="shared" si="178"/>
        <v>0</v>
      </c>
      <c r="MX104" s="4">
        <f t="shared" si="179"/>
        <v>0</v>
      </c>
      <c r="MY104" s="92">
        <v>0</v>
      </c>
      <c r="MZ104" s="337">
        <v>0</v>
      </c>
      <c r="NA104" s="4">
        <f t="shared" si="180"/>
        <v>0</v>
      </c>
      <c r="NB104" s="4">
        <f t="shared" si="181"/>
        <v>0</v>
      </c>
      <c r="NC104" s="296"/>
      <c r="ND104" s="296"/>
      <c r="NE104" s="296">
        <f t="shared" si="182"/>
        <v>0</v>
      </c>
      <c r="NF104" s="296">
        <f t="shared" si="183"/>
        <v>0</v>
      </c>
      <c r="NG104" s="296"/>
      <c r="NH104" s="296"/>
      <c r="NI104" s="296">
        <f t="shared" si="184"/>
        <v>0</v>
      </c>
      <c r="NJ104" s="296">
        <f t="shared" si="185"/>
        <v>0</v>
      </c>
      <c r="NK104" s="292"/>
      <c r="NL104" s="296"/>
      <c r="NM104" s="296">
        <f t="shared" si="186"/>
        <v>0</v>
      </c>
      <c r="NN104" s="296">
        <f t="shared" si="187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3">
        <v>0</v>
      </c>
      <c r="NV104" s="343"/>
      <c r="NW104" s="343">
        <v>0</v>
      </c>
      <c r="NX104" s="343"/>
      <c r="NY104" s="4">
        <f t="shared" si="188"/>
        <v>0</v>
      </c>
      <c r="NZ104" s="4">
        <f t="shared" si="120"/>
        <v>0</v>
      </c>
      <c r="OA104" s="74">
        <v>0</v>
      </c>
      <c r="OB104" s="74"/>
      <c r="OC104" s="349">
        <v>0</v>
      </c>
      <c r="OD104" s="74"/>
      <c r="OE104" s="349">
        <v>0</v>
      </c>
      <c r="OF104" s="74"/>
      <c r="OG104" s="74">
        <v>0</v>
      </c>
      <c r="OH104" s="74"/>
      <c r="OI104" s="4">
        <f t="shared" si="189"/>
        <v>0</v>
      </c>
      <c r="OJ104" s="4">
        <f t="shared" si="190"/>
        <v>0</v>
      </c>
      <c r="OK104" s="196">
        <v>0</v>
      </c>
      <c r="OL104" s="296"/>
      <c r="OM104" s="342">
        <v>0</v>
      </c>
      <c r="ON104" s="296"/>
      <c r="OO104" s="196"/>
      <c r="OP104" s="296"/>
      <c r="OQ104" s="296">
        <f t="shared" si="191"/>
        <v>0</v>
      </c>
      <c r="OR104" s="296">
        <f t="shared" si="192"/>
        <v>0</v>
      </c>
      <c r="OS104" s="296"/>
      <c r="OT104" s="296"/>
      <c r="OU104" s="296">
        <f t="shared" si="121"/>
        <v>0</v>
      </c>
      <c r="OV104" s="296">
        <f t="shared" si="122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22"/>
      <c r="R105" s="78"/>
      <c r="S105" s="321"/>
      <c r="T105" s="321"/>
      <c r="U105" s="78"/>
      <c r="V105" s="78"/>
      <c r="W105" s="78">
        <f t="shared" si="123"/>
        <v>40.21</v>
      </c>
      <c r="X105" s="78">
        <f t="shared" si="124"/>
        <v>40.21</v>
      </c>
      <c r="Y105" s="78">
        <v>5</v>
      </c>
      <c r="Z105" s="78">
        <v>2.2222222222222223</v>
      </c>
      <c r="AA105" s="75"/>
      <c r="AB105" s="71"/>
      <c r="AC105" s="8">
        <f t="shared" si="125"/>
        <v>5</v>
      </c>
      <c r="AD105" s="8">
        <f t="shared" si="126"/>
        <v>2.2222222222222223</v>
      </c>
      <c r="AE105" s="71"/>
      <c r="AF105" s="71"/>
      <c r="AG105" s="71"/>
      <c r="AH105" s="71"/>
      <c r="AI105" s="122"/>
      <c r="AJ105" s="122"/>
      <c r="AK105" s="351"/>
      <c r="AL105" s="352"/>
      <c r="AM105" s="288"/>
      <c r="AN105" s="288"/>
      <c r="AO105" s="289"/>
      <c r="AP105" s="289"/>
      <c r="AQ105" s="289"/>
      <c r="AR105" s="289"/>
      <c r="AS105" s="289"/>
      <c r="AT105" s="289"/>
      <c r="AU105" s="4">
        <f t="shared" si="109"/>
        <v>0</v>
      </c>
      <c r="AV105" s="4">
        <f t="shared" si="110"/>
        <v>0</v>
      </c>
      <c r="AW105" s="78"/>
      <c r="AX105" s="78"/>
      <c r="AY105" s="31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/>
      <c r="BF105" s="8"/>
      <c r="BG105" s="290"/>
      <c r="BH105" s="311"/>
      <c r="BI105" s="290"/>
      <c r="BJ105" s="291"/>
      <c r="BK105" s="292"/>
      <c r="BL105" s="8"/>
      <c r="BM105" s="8"/>
      <c r="BN105" s="8"/>
      <c r="BO105" s="8"/>
      <c r="BP105" s="8"/>
      <c r="BQ105" s="8"/>
      <c r="BR105" s="8"/>
      <c r="BS105" s="2">
        <f t="shared" si="127"/>
        <v>0</v>
      </c>
      <c r="BT105" s="8">
        <f t="shared" si="128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20"/>
      <c r="CI105" s="91"/>
      <c r="CJ105" s="320"/>
      <c r="CK105" s="294"/>
      <c r="CL105" s="294"/>
      <c r="CM105" s="321"/>
      <c r="CN105" s="322"/>
      <c r="CO105" s="8">
        <f t="shared" si="129"/>
        <v>0</v>
      </c>
      <c r="CP105" s="8">
        <f t="shared" si="130"/>
        <v>0</v>
      </c>
      <c r="CQ105" s="338">
        <v>247.40625</v>
      </c>
      <c r="CR105" s="338"/>
      <c r="CS105" s="338"/>
      <c r="CT105" s="348"/>
      <c r="CU105" s="339">
        <v>18.556701030927837</v>
      </c>
      <c r="CV105" s="196"/>
      <c r="CW105" s="340">
        <v>63.814432989690722</v>
      </c>
      <c r="CX105" s="295"/>
      <c r="CY105" s="295"/>
      <c r="CZ105" s="295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3">
        <v>42.37</v>
      </c>
      <c r="DL105" s="323">
        <v>14.12</v>
      </c>
      <c r="DM105" s="321">
        <f t="shared" si="135"/>
        <v>42.37</v>
      </c>
      <c r="DN105" s="321">
        <f t="shared" si="136"/>
        <v>14.12</v>
      </c>
      <c r="DO105" s="323">
        <v>41.1</v>
      </c>
      <c r="DP105" s="323">
        <v>13.7</v>
      </c>
      <c r="DQ105" s="324">
        <v>0</v>
      </c>
      <c r="DR105" s="324">
        <v>0</v>
      </c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5">
        <v>32.99</v>
      </c>
      <c r="EH105" s="326">
        <v>8.2475000000000005</v>
      </c>
      <c r="EI105" s="94">
        <v>78.08</v>
      </c>
      <c r="EJ105" s="94">
        <v>19.52</v>
      </c>
      <c r="EK105" s="321">
        <v>27.07</v>
      </c>
      <c r="EL105" s="327">
        <v>6.7675000000000001</v>
      </c>
      <c r="EM105" s="328"/>
      <c r="EN105" s="328"/>
      <c r="EO105" s="328"/>
      <c r="EP105" s="328"/>
      <c r="EQ105" s="8">
        <f t="shared" si="138"/>
        <v>138.13999999999999</v>
      </c>
      <c r="ER105" s="8">
        <f t="shared" si="139"/>
        <v>34.534999999999997</v>
      </c>
      <c r="ES105" s="296"/>
      <c r="ET105" s="296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3">
        <v>29</v>
      </c>
      <c r="FB105" s="329"/>
      <c r="FC105" s="114">
        <v>30</v>
      </c>
      <c r="FD105" s="345"/>
      <c r="FE105" s="8"/>
      <c r="FF105" s="8"/>
      <c r="FG105" s="300"/>
      <c r="FH105" s="301"/>
      <c r="FI105" s="8"/>
      <c r="FJ105" s="8"/>
      <c r="FK105" s="8"/>
      <c r="FL105" s="8"/>
      <c r="FM105" s="322"/>
      <c r="FN105" s="322"/>
      <c r="FO105" s="4"/>
      <c r="FP105" s="8"/>
      <c r="FQ105" s="302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3"/>
      <c r="GJ105" s="303"/>
      <c r="GK105" s="292">
        <v>6</v>
      </c>
      <c r="GL105" s="292">
        <v>0</v>
      </c>
      <c r="GM105" s="304"/>
      <c r="GN105" s="305"/>
      <c r="GO105" s="294">
        <v>4</v>
      </c>
      <c r="GP105" s="306">
        <v>0</v>
      </c>
      <c r="GQ105" s="306"/>
      <c r="GR105" s="306"/>
      <c r="GS105" s="305"/>
      <c r="GT105" s="305"/>
      <c r="GU105" s="305">
        <v>6</v>
      </c>
      <c r="GV105" s="305">
        <v>0</v>
      </c>
      <c r="GW105" s="305">
        <v>2</v>
      </c>
      <c r="GX105" s="305">
        <v>0</v>
      </c>
      <c r="GY105" s="305">
        <v>2.4</v>
      </c>
      <c r="GZ105" s="305">
        <v>0</v>
      </c>
      <c r="HA105" s="8">
        <f t="shared" si="146"/>
        <v>20.399999999999999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8"/>
      <c r="HO105" s="8">
        <f t="shared" si="148"/>
        <v>0</v>
      </c>
      <c r="HP105" s="8">
        <f t="shared" si="149"/>
        <v>0</v>
      </c>
      <c r="HQ105" s="91">
        <v>565</v>
      </c>
      <c r="HR105" s="282"/>
      <c r="HS105" s="91"/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196">
        <v>2.2000000000000002</v>
      </c>
      <c r="HZ105" s="330">
        <v>0.55000000000000004</v>
      </c>
      <c r="IA105" s="307"/>
      <c r="IB105" s="299"/>
      <c r="IC105" s="332">
        <v>12</v>
      </c>
      <c r="ID105" s="130">
        <v>3</v>
      </c>
      <c r="IE105" s="308"/>
      <c r="IF105" s="308"/>
      <c r="IG105" s="8">
        <f t="shared" si="193"/>
        <v>14.2</v>
      </c>
      <c r="IH105" s="8">
        <f t="shared" si="152"/>
        <v>3.55</v>
      </c>
      <c r="II105" s="8"/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2"/>
      <c r="JD105" s="282"/>
      <c r="JE105" s="8">
        <f t="shared" si="153"/>
        <v>10.31</v>
      </c>
      <c r="JF105" s="8">
        <f t="shared" si="154"/>
        <v>0</v>
      </c>
      <c r="JG105" s="330">
        <v>6.5372000000000003</v>
      </c>
      <c r="JH105" s="330">
        <v>1</v>
      </c>
      <c r="JI105" s="330">
        <v>6.5373000000000001</v>
      </c>
      <c r="JJ105" s="330">
        <v>1</v>
      </c>
      <c r="JK105" s="330"/>
      <c r="JL105" s="330"/>
      <c r="JM105" s="91">
        <v>51.55</v>
      </c>
      <c r="JN105" s="330">
        <v>11</v>
      </c>
      <c r="JO105" s="91">
        <v>44.33</v>
      </c>
      <c r="JP105" s="330">
        <v>9</v>
      </c>
      <c r="JQ105" s="71">
        <v>0</v>
      </c>
      <c r="JR105" s="71">
        <v>0</v>
      </c>
      <c r="JS105" s="8"/>
      <c r="JT105" s="8"/>
      <c r="JU105" s="8">
        <f t="shared" si="155"/>
        <v>108.9545</v>
      </c>
      <c r="JV105" s="8">
        <f t="shared" si="156"/>
        <v>22</v>
      </c>
      <c r="JW105" s="8"/>
      <c r="JX105" s="8"/>
      <c r="JY105" s="282"/>
      <c r="JZ105" s="282"/>
      <c r="KA105" s="8">
        <f t="shared" si="157"/>
        <v>0</v>
      </c>
      <c r="KB105" s="8">
        <f t="shared" si="158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59"/>
        <v>0</v>
      </c>
      <c r="KN105" s="4">
        <f t="shared" si="159"/>
        <v>0</v>
      </c>
      <c r="KO105" s="321">
        <v>6.19</v>
      </c>
      <c r="KP105" s="4"/>
      <c r="KQ105" s="4"/>
      <c r="KR105" s="4"/>
      <c r="KS105" s="1">
        <f t="shared" si="160"/>
        <v>6.19</v>
      </c>
      <c r="KT105" s="1">
        <f t="shared" si="161"/>
        <v>0</v>
      </c>
      <c r="KU105" s="4"/>
      <c r="KV105" s="4"/>
      <c r="KW105" s="4">
        <f t="shared" si="162"/>
        <v>0</v>
      </c>
      <c r="KX105" s="4">
        <f t="shared" si="163"/>
        <v>0</v>
      </c>
      <c r="KY105" s="4"/>
      <c r="KZ105" s="4"/>
      <c r="LA105" s="4"/>
      <c r="LB105" s="4"/>
      <c r="LC105" s="4">
        <f t="shared" si="164"/>
        <v>0</v>
      </c>
      <c r="LD105" s="4">
        <f t="shared" si="165"/>
        <v>0</v>
      </c>
      <c r="LE105" s="4"/>
      <c r="LF105" s="4"/>
      <c r="LG105" s="4">
        <f t="shared" si="166"/>
        <v>0</v>
      </c>
      <c r="LH105" s="4">
        <f t="shared" si="167"/>
        <v>0</v>
      </c>
      <c r="LI105" s="71">
        <v>24.2</v>
      </c>
      <c r="LJ105" s="330">
        <v>0</v>
      </c>
      <c r="LK105" s="79">
        <v>24.02</v>
      </c>
      <c r="LL105" s="350">
        <v>0</v>
      </c>
      <c r="LM105" s="79">
        <v>6.5750000000000002</v>
      </c>
      <c r="LN105" s="334">
        <v>0</v>
      </c>
      <c r="LO105" s="75"/>
      <c r="LP105" s="344"/>
      <c r="LQ105" s="317"/>
      <c r="LR105" s="317"/>
      <c r="LS105" s="4">
        <f t="shared" si="168"/>
        <v>54.795000000000002</v>
      </c>
      <c r="LT105" s="4">
        <f t="shared" si="169"/>
        <v>0</v>
      </c>
      <c r="LU105" s="318"/>
      <c r="LV105" s="4"/>
      <c r="LW105" s="4"/>
      <c r="LX105" s="4"/>
      <c r="LY105" s="4">
        <f t="shared" si="170"/>
        <v>0</v>
      </c>
      <c r="LZ105" s="4">
        <f t="shared" si="171"/>
        <v>0</v>
      </c>
      <c r="MA105" s="114"/>
      <c r="MB105" s="4"/>
      <c r="MC105" s="341">
        <v>25.75</v>
      </c>
      <c r="MD105" s="319"/>
      <c r="ME105" s="75">
        <v>25.75</v>
      </c>
      <c r="MF105" s="4"/>
      <c r="MG105" s="9"/>
      <c r="MH105" s="4"/>
      <c r="MI105" s="4">
        <f t="shared" si="172"/>
        <v>51.5</v>
      </c>
      <c r="MJ105" s="4">
        <f t="shared" si="173"/>
        <v>0</v>
      </c>
      <c r="MK105" s="335">
        <v>0</v>
      </c>
      <c r="ML105" s="92"/>
      <c r="MM105" s="114">
        <v>0</v>
      </c>
      <c r="MN105" s="336"/>
      <c r="MO105" s="4">
        <f t="shared" si="174"/>
        <v>0</v>
      </c>
      <c r="MP105" s="4">
        <f t="shared" si="175"/>
        <v>0</v>
      </c>
      <c r="MQ105" s="4"/>
      <c r="MR105" s="4"/>
      <c r="MS105" s="4">
        <f t="shared" si="176"/>
        <v>0</v>
      </c>
      <c r="MT105" s="4">
        <f t="shared" si="177"/>
        <v>0</v>
      </c>
      <c r="MU105" s="4"/>
      <c r="MV105" s="4"/>
      <c r="MW105" s="4">
        <f t="shared" si="178"/>
        <v>0</v>
      </c>
      <c r="MX105" s="4">
        <f t="shared" si="179"/>
        <v>0</v>
      </c>
      <c r="MY105" s="92">
        <v>0</v>
      </c>
      <c r="MZ105" s="337">
        <v>0</v>
      </c>
      <c r="NA105" s="4">
        <f t="shared" si="180"/>
        <v>0</v>
      </c>
      <c r="NB105" s="4">
        <f t="shared" si="181"/>
        <v>0</v>
      </c>
      <c r="NC105" s="296"/>
      <c r="ND105" s="296"/>
      <c r="NE105" s="296">
        <f t="shared" si="182"/>
        <v>0</v>
      </c>
      <c r="NF105" s="296">
        <f t="shared" si="183"/>
        <v>0</v>
      </c>
      <c r="NG105" s="296"/>
      <c r="NH105" s="296"/>
      <c r="NI105" s="296">
        <f t="shared" si="184"/>
        <v>0</v>
      </c>
      <c r="NJ105" s="296">
        <f t="shared" si="185"/>
        <v>0</v>
      </c>
      <c r="NK105" s="292"/>
      <c r="NL105" s="296"/>
      <c r="NM105" s="296">
        <f t="shared" si="186"/>
        <v>0</v>
      </c>
      <c r="NN105" s="296">
        <f t="shared" si="187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3">
        <v>0</v>
      </c>
      <c r="NV105" s="343"/>
      <c r="NW105" s="343">
        <v>0</v>
      </c>
      <c r="NX105" s="343"/>
      <c r="NY105" s="4">
        <f t="shared" si="188"/>
        <v>0</v>
      </c>
      <c r="NZ105" s="4">
        <f t="shared" si="120"/>
        <v>0</v>
      </c>
      <c r="OA105" s="74">
        <v>0</v>
      </c>
      <c r="OB105" s="74"/>
      <c r="OC105" s="349">
        <v>0</v>
      </c>
      <c r="OD105" s="74"/>
      <c r="OE105" s="349">
        <v>0</v>
      </c>
      <c r="OF105" s="74"/>
      <c r="OG105" s="74">
        <v>0</v>
      </c>
      <c r="OH105" s="74"/>
      <c r="OI105" s="4">
        <f t="shared" si="189"/>
        <v>0</v>
      </c>
      <c r="OJ105" s="4">
        <f t="shared" si="190"/>
        <v>0</v>
      </c>
      <c r="OK105" s="196">
        <v>0</v>
      </c>
      <c r="OL105" s="296"/>
      <c r="OM105" s="342">
        <v>0</v>
      </c>
      <c r="ON105" s="296"/>
      <c r="OO105" s="196"/>
      <c r="OP105" s="296"/>
      <c r="OQ105" s="296">
        <f t="shared" si="191"/>
        <v>0</v>
      </c>
      <c r="OR105" s="296">
        <f t="shared" si="192"/>
        <v>0</v>
      </c>
      <c r="OS105" s="296"/>
      <c r="OT105" s="296"/>
      <c r="OU105" s="296">
        <f t="shared" si="121"/>
        <v>0</v>
      </c>
      <c r="OV105" s="296">
        <f t="shared" si="122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22"/>
      <c r="R106" s="78"/>
      <c r="S106" s="321"/>
      <c r="T106" s="321"/>
      <c r="U106" s="78"/>
      <c r="V106" s="78"/>
      <c r="W106" s="78">
        <f t="shared" si="123"/>
        <v>40.21</v>
      </c>
      <c r="X106" s="78">
        <f t="shared" si="124"/>
        <v>40.21</v>
      </c>
      <c r="Y106" s="78">
        <v>5</v>
      </c>
      <c r="Z106" s="78">
        <v>2.2222222222222223</v>
      </c>
      <c r="AA106" s="75"/>
      <c r="AB106" s="71"/>
      <c r="AC106" s="8">
        <f t="shared" si="125"/>
        <v>5</v>
      </c>
      <c r="AD106" s="8">
        <f t="shared" si="126"/>
        <v>2.2222222222222223</v>
      </c>
      <c r="AE106" s="71"/>
      <c r="AF106" s="71"/>
      <c r="AG106" s="71"/>
      <c r="AH106" s="71"/>
      <c r="AI106" s="122"/>
      <c r="AJ106" s="122"/>
      <c r="AK106" s="351"/>
      <c r="AL106" s="352"/>
      <c r="AM106" s="288"/>
      <c r="AN106" s="288"/>
      <c r="AO106" s="289"/>
      <c r="AP106" s="289"/>
      <c r="AQ106" s="289"/>
      <c r="AR106" s="289"/>
      <c r="AS106" s="289"/>
      <c r="AT106" s="289"/>
      <c r="AU106" s="4">
        <f t="shared" si="109"/>
        <v>0</v>
      </c>
      <c r="AV106" s="4">
        <f t="shared" si="110"/>
        <v>0</v>
      </c>
      <c r="AW106" s="78"/>
      <c r="AX106" s="78"/>
      <c r="AY106" s="31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/>
      <c r="BF106" s="8"/>
      <c r="BG106" s="290"/>
      <c r="BH106" s="291"/>
      <c r="BI106" s="290"/>
      <c r="BJ106" s="291"/>
      <c r="BK106" s="292"/>
      <c r="BL106" s="8"/>
      <c r="BM106" s="8"/>
      <c r="BN106" s="8"/>
      <c r="BO106" s="8"/>
      <c r="BP106" s="8"/>
      <c r="BQ106" s="8"/>
      <c r="BR106" s="8"/>
      <c r="BS106" s="2">
        <f t="shared" si="127"/>
        <v>0</v>
      </c>
      <c r="BT106" s="8">
        <f t="shared" si="128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20"/>
      <c r="CI106" s="369"/>
      <c r="CJ106" s="370"/>
      <c r="CK106" s="294"/>
      <c r="CL106" s="294"/>
      <c r="CM106" s="321"/>
      <c r="CN106" s="322"/>
      <c r="CO106" s="8">
        <f t="shared" si="129"/>
        <v>0</v>
      </c>
      <c r="CP106" s="8">
        <f t="shared" si="130"/>
        <v>0</v>
      </c>
      <c r="CQ106" s="338">
        <v>247.40625</v>
      </c>
      <c r="CR106" s="338"/>
      <c r="CS106" s="338"/>
      <c r="CT106" s="348"/>
      <c r="CU106" s="339">
        <v>18.556701030927837</v>
      </c>
      <c r="CV106" s="196"/>
      <c r="CW106" s="340">
        <v>63.814432989690722</v>
      </c>
      <c r="CX106" s="295"/>
      <c r="CY106" s="295"/>
      <c r="CZ106" s="295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3">
        <v>42.37</v>
      </c>
      <c r="DL106" s="323">
        <v>14.12</v>
      </c>
      <c r="DM106" s="321">
        <f t="shared" si="135"/>
        <v>42.37</v>
      </c>
      <c r="DN106" s="321">
        <f t="shared" si="136"/>
        <v>14.12</v>
      </c>
      <c r="DO106" s="323">
        <v>41.1</v>
      </c>
      <c r="DP106" s="323">
        <v>13.7</v>
      </c>
      <c r="DQ106" s="324">
        <v>0</v>
      </c>
      <c r="DR106" s="324">
        <v>0</v>
      </c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5">
        <v>32.99</v>
      </c>
      <c r="EH106" s="326">
        <v>8.2475000000000005</v>
      </c>
      <c r="EI106" s="94">
        <v>78.08</v>
      </c>
      <c r="EJ106" s="94">
        <v>19.52</v>
      </c>
      <c r="EK106" s="321">
        <v>27.07</v>
      </c>
      <c r="EL106" s="327">
        <v>6.7675000000000001</v>
      </c>
      <c r="EM106" s="328"/>
      <c r="EN106" s="328"/>
      <c r="EO106" s="328"/>
      <c r="EP106" s="328"/>
      <c r="EQ106" s="8">
        <f t="shared" si="138"/>
        <v>138.13999999999999</v>
      </c>
      <c r="ER106" s="8">
        <f t="shared" si="139"/>
        <v>34.534999999999997</v>
      </c>
      <c r="ES106" s="296"/>
      <c r="ET106" s="296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3">
        <v>29</v>
      </c>
      <c r="FB106" s="329"/>
      <c r="FC106" s="114">
        <v>30</v>
      </c>
      <c r="FD106" s="322"/>
      <c r="FE106" s="8"/>
      <c r="FF106" s="8"/>
      <c r="FG106" s="300"/>
      <c r="FH106" s="301"/>
      <c r="FI106" s="8"/>
      <c r="FJ106" s="8"/>
      <c r="FK106" s="8"/>
      <c r="FL106" s="8"/>
      <c r="FM106" s="322"/>
      <c r="FN106" s="322"/>
      <c r="FO106" s="4"/>
      <c r="FP106" s="8"/>
      <c r="FQ106" s="302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3"/>
      <c r="GJ106" s="303"/>
      <c r="GK106" s="292">
        <v>6</v>
      </c>
      <c r="GL106" s="292">
        <v>0</v>
      </c>
      <c r="GM106" s="304"/>
      <c r="GN106" s="305"/>
      <c r="GO106" s="294">
        <v>4</v>
      </c>
      <c r="GP106" s="306">
        <v>0</v>
      </c>
      <c r="GQ106" s="306"/>
      <c r="GR106" s="306"/>
      <c r="GS106" s="305"/>
      <c r="GT106" s="305"/>
      <c r="GU106" s="305">
        <v>6</v>
      </c>
      <c r="GV106" s="305">
        <v>0</v>
      </c>
      <c r="GW106" s="305">
        <v>2</v>
      </c>
      <c r="GX106" s="305">
        <v>0</v>
      </c>
      <c r="GY106" s="305">
        <v>2.4</v>
      </c>
      <c r="GZ106" s="305">
        <v>0</v>
      </c>
      <c r="HA106" s="8">
        <f t="shared" si="146"/>
        <v>20.399999999999999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8"/>
      <c r="HO106" s="8">
        <f t="shared" si="148"/>
        <v>0</v>
      </c>
      <c r="HP106" s="8">
        <f t="shared" si="149"/>
        <v>0</v>
      </c>
      <c r="HQ106" s="91">
        <v>565</v>
      </c>
      <c r="HR106" s="282"/>
      <c r="HS106" s="91"/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196">
        <v>2.2000000000000002</v>
      </c>
      <c r="HZ106" s="330">
        <v>0.55000000000000004</v>
      </c>
      <c r="IA106" s="307"/>
      <c r="IB106" s="299"/>
      <c r="IC106" s="332">
        <v>12</v>
      </c>
      <c r="ID106" s="130">
        <v>3</v>
      </c>
      <c r="IE106" s="308"/>
      <c r="IF106" s="308"/>
      <c r="IG106" s="8">
        <f t="shared" si="193"/>
        <v>14.2</v>
      </c>
      <c r="IH106" s="8">
        <f t="shared" si="152"/>
        <v>3.55</v>
      </c>
      <c r="II106" s="8"/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2"/>
      <c r="JD106" s="282"/>
      <c r="JE106" s="8">
        <f t="shared" si="153"/>
        <v>10.31</v>
      </c>
      <c r="JF106" s="8">
        <f t="shared" si="154"/>
        <v>0</v>
      </c>
      <c r="JG106" s="330">
        <v>6.5372000000000003</v>
      </c>
      <c r="JH106" s="330">
        <v>1</v>
      </c>
      <c r="JI106" s="330">
        <v>6.5373000000000001</v>
      </c>
      <c r="JJ106" s="330">
        <v>1</v>
      </c>
      <c r="JK106" s="330"/>
      <c r="JL106" s="330"/>
      <c r="JM106" s="91">
        <v>51.55</v>
      </c>
      <c r="JN106" s="330">
        <v>11</v>
      </c>
      <c r="JO106" s="91">
        <v>44.33</v>
      </c>
      <c r="JP106" s="330">
        <v>9</v>
      </c>
      <c r="JQ106" s="71">
        <v>0</v>
      </c>
      <c r="JR106" s="71">
        <v>0</v>
      </c>
      <c r="JS106" s="8"/>
      <c r="JT106" s="8"/>
      <c r="JU106" s="8">
        <f t="shared" si="155"/>
        <v>108.9545</v>
      </c>
      <c r="JV106" s="8">
        <f t="shared" si="156"/>
        <v>22</v>
      </c>
      <c r="JW106" s="8"/>
      <c r="JX106" s="8"/>
      <c r="JY106" s="282"/>
      <c r="JZ106" s="282"/>
      <c r="KA106" s="8">
        <f t="shared" si="157"/>
        <v>0</v>
      </c>
      <c r="KB106" s="8">
        <f t="shared" si="158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59"/>
        <v>0</v>
      </c>
      <c r="KN106" s="4">
        <f t="shared" si="159"/>
        <v>0</v>
      </c>
      <c r="KO106" s="321">
        <v>6.19</v>
      </c>
      <c r="KP106" s="4"/>
      <c r="KQ106" s="4"/>
      <c r="KR106" s="4"/>
      <c r="KS106" s="1">
        <f t="shared" si="160"/>
        <v>6.19</v>
      </c>
      <c r="KT106" s="1">
        <f t="shared" si="161"/>
        <v>0</v>
      </c>
      <c r="KU106" s="4"/>
      <c r="KV106" s="4"/>
      <c r="KW106" s="4">
        <f t="shared" si="162"/>
        <v>0</v>
      </c>
      <c r="KX106" s="4">
        <f t="shared" si="163"/>
        <v>0</v>
      </c>
      <c r="KY106" s="4"/>
      <c r="KZ106" s="4"/>
      <c r="LA106" s="4"/>
      <c r="LB106" s="4"/>
      <c r="LC106" s="4">
        <f t="shared" si="164"/>
        <v>0</v>
      </c>
      <c r="LD106" s="4">
        <f t="shared" si="165"/>
        <v>0</v>
      </c>
      <c r="LE106" s="4"/>
      <c r="LF106" s="4"/>
      <c r="LG106" s="4">
        <f t="shared" si="166"/>
        <v>0</v>
      </c>
      <c r="LH106" s="4">
        <f t="shared" si="167"/>
        <v>0</v>
      </c>
      <c r="LI106" s="71">
        <v>24.2</v>
      </c>
      <c r="LJ106" s="330">
        <v>0</v>
      </c>
      <c r="LK106" s="79">
        <v>24.02</v>
      </c>
      <c r="LL106" s="350">
        <v>0</v>
      </c>
      <c r="LM106" s="79">
        <v>6.5750000000000002</v>
      </c>
      <c r="LN106" s="334">
        <v>0</v>
      </c>
      <c r="LO106" s="75"/>
      <c r="LP106" s="344"/>
      <c r="LQ106" s="317"/>
      <c r="LR106" s="317"/>
      <c r="LS106" s="4">
        <f t="shared" si="168"/>
        <v>54.795000000000002</v>
      </c>
      <c r="LT106" s="4">
        <f t="shared" si="169"/>
        <v>0</v>
      </c>
      <c r="LU106" s="318"/>
      <c r="LV106" s="4"/>
      <c r="LW106" s="4"/>
      <c r="LX106" s="4"/>
      <c r="LY106" s="4">
        <f t="shared" si="170"/>
        <v>0</v>
      </c>
      <c r="LZ106" s="4">
        <f t="shared" si="171"/>
        <v>0</v>
      </c>
      <c r="MA106" s="114"/>
      <c r="MB106" s="4"/>
      <c r="MC106" s="341">
        <v>25.75</v>
      </c>
      <c r="MD106" s="319"/>
      <c r="ME106" s="75">
        <v>25.75</v>
      </c>
      <c r="MF106" s="4"/>
      <c r="MG106" s="9"/>
      <c r="MH106" s="4"/>
      <c r="MI106" s="4">
        <f t="shared" si="172"/>
        <v>51.5</v>
      </c>
      <c r="MJ106" s="4">
        <f t="shared" si="173"/>
        <v>0</v>
      </c>
      <c r="MK106" s="335">
        <v>0</v>
      </c>
      <c r="ML106" s="92"/>
      <c r="MM106" s="114">
        <v>0</v>
      </c>
      <c r="MN106" s="336"/>
      <c r="MO106" s="4">
        <f t="shared" si="174"/>
        <v>0</v>
      </c>
      <c r="MP106" s="4">
        <f t="shared" si="175"/>
        <v>0</v>
      </c>
      <c r="MQ106" s="4"/>
      <c r="MR106" s="4"/>
      <c r="MS106" s="4">
        <f t="shared" si="176"/>
        <v>0</v>
      </c>
      <c r="MT106" s="4">
        <f t="shared" si="177"/>
        <v>0</v>
      </c>
      <c r="MU106" s="4"/>
      <c r="MV106" s="4"/>
      <c r="MW106" s="4">
        <f t="shared" si="178"/>
        <v>0</v>
      </c>
      <c r="MX106" s="4">
        <f t="shared" si="179"/>
        <v>0</v>
      </c>
      <c r="MY106" s="92">
        <v>0</v>
      </c>
      <c r="MZ106" s="337">
        <v>0</v>
      </c>
      <c r="NA106" s="4">
        <f t="shared" si="180"/>
        <v>0</v>
      </c>
      <c r="NB106" s="4">
        <f t="shared" si="181"/>
        <v>0</v>
      </c>
      <c r="NC106" s="296"/>
      <c r="ND106" s="296"/>
      <c r="NE106" s="296">
        <f t="shared" si="182"/>
        <v>0</v>
      </c>
      <c r="NF106" s="296">
        <f t="shared" si="183"/>
        <v>0</v>
      </c>
      <c r="NG106" s="296"/>
      <c r="NH106" s="296"/>
      <c r="NI106" s="296">
        <f t="shared" si="184"/>
        <v>0</v>
      </c>
      <c r="NJ106" s="296">
        <f t="shared" si="185"/>
        <v>0</v>
      </c>
      <c r="NK106" s="292"/>
      <c r="NL106" s="296"/>
      <c r="NM106" s="296">
        <f t="shared" si="186"/>
        <v>0</v>
      </c>
      <c r="NN106" s="296">
        <f t="shared" si="187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3">
        <v>0</v>
      </c>
      <c r="NV106" s="343"/>
      <c r="NW106" s="343">
        <v>0</v>
      </c>
      <c r="NX106" s="343"/>
      <c r="NY106" s="4">
        <f t="shared" si="188"/>
        <v>0</v>
      </c>
      <c r="NZ106" s="4">
        <f t="shared" si="120"/>
        <v>0</v>
      </c>
      <c r="OA106" s="74">
        <v>0</v>
      </c>
      <c r="OB106" s="74"/>
      <c r="OC106" s="349">
        <v>0</v>
      </c>
      <c r="OD106" s="74"/>
      <c r="OE106" s="349">
        <v>0</v>
      </c>
      <c r="OF106" s="74"/>
      <c r="OG106" s="74">
        <v>0</v>
      </c>
      <c r="OH106" s="74"/>
      <c r="OI106" s="4">
        <f t="shared" si="189"/>
        <v>0</v>
      </c>
      <c r="OJ106" s="4">
        <f t="shared" si="190"/>
        <v>0</v>
      </c>
      <c r="OK106" s="196">
        <v>0</v>
      </c>
      <c r="OL106" s="296"/>
      <c r="OM106" s="342">
        <v>0</v>
      </c>
      <c r="ON106" s="296"/>
      <c r="OO106" s="196"/>
      <c r="OP106" s="296"/>
      <c r="OQ106" s="296">
        <f t="shared" si="191"/>
        <v>0</v>
      </c>
      <c r="OR106" s="296">
        <f t="shared" si="192"/>
        <v>0</v>
      </c>
      <c r="OS106" s="296"/>
      <c r="OT106" s="296"/>
      <c r="OU106" s="296">
        <f t="shared" si="121"/>
        <v>0</v>
      </c>
      <c r="OV106" s="296">
        <f t="shared" si="122"/>
        <v>0</v>
      </c>
    </row>
    <row r="107" spans="1:412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20.62</v>
      </c>
      <c r="N107" s="10">
        <f t="shared" si="194"/>
        <v>4.1240000000000006</v>
      </c>
      <c r="O107" s="10">
        <f t="shared" si="194"/>
        <v>19.59</v>
      </c>
      <c r="P107" s="10">
        <f t="shared" si="194"/>
        <v>3.9180000000000001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40.21</v>
      </c>
      <c r="X107" s="10">
        <f t="shared" si="194"/>
        <v>40.21</v>
      </c>
      <c r="Y107" s="166">
        <f t="shared" si="194"/>
        <v>5</v>
      </c>
      <c r="Z107" s="166">
        <f t="shared" si="194"/>
        <v>2.2222222222222223</v>
      </c>
      <c r="AA107" s="10">
        <f t="shared" si="194"/>
        <v>0</v>
      </c>
      <c r="AB107" s="10">
        <f t="shared" si="194"/>
        <v>0</v>
      </c>
      <c r="AC107" s="10">
        <f t="shared" si="194"/>
        <v>5</v>
      </c>
      <c r="AD107" s="10">
        <f t="shared" si="194"/>
        <v>2.2222222222222223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0</v>
      </c>
      <c r="AX107" s="10">
        <f t="shared" si="194"/>
        <v>0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0</v>
      </c>
      <c r="BD107" s="10">
        <f t="shared" si="194"/>
        <v>0</v>
      </c>
      <c r="BE107" s="10">
        <f t="shared" si="194"/>
        <v>0</v>
      </c>
      <c r="BF107" s="10">
        <f t="shared" si="194"/>
        <v>0</v>
      </c>
      <c r="BG107" s="10">
        <f t="shared" si="194"/>
        <v>0</v>
      </c>
      <c r="BH107" s="10">
        <f t="shared" si="194"/>
        <v>0</v>
      </c>
      <c r="BI107" s="10">
        <f t="shared" si="194"/>
        <v>0</v>
      </c>
      <c r="BJ107" s="10">
        <f t="shared" si="194"/>
        <v>0</v>
      </c>
      <c r="BK107" s="10">
        <f t="shared" si="194"/>
        <v>0</v>
      </c>
      <c r="BL107" s="10">
        <f t="shared" si="194"/>
        <v>0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0</v>
      </c>
      <c r="BT107" s="10">
        <f t="shared" si="196"/>
        <v>0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0</v>
      </c>
      <c r="CJ107" s="10">
        <f t="shared" si="196"/>
        <v>0</v>
      </c>
      <c r="CK107" s="10">
        <f t="shared" si="196"/>
        <v>0</v>
      </c>
      <c r="CL107" s="10">
        <f t="shared" si="196"/>
        <v>0</v>
      </c>
      <c r="CM107" s="10">
        <f t="shared" si="196"/>
        <v>0</v>
      </c>
      <c r="CN107" s="10">
        <f t="shared" si="196"/>
        <v>0</v>
      </c>
      <c r="CO107" s="10">
        <f t="shared" si="196"/>
        <v>0</v>
      </c>
      <c r="CP107" s="10">
        <f t="shared" si="196"/>
        <v>0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0">
        <f t="shared" si="196"/>
        <v>42.37</v>
      </c>
      <c r="DL107" s="10">
        <f t="shared" si="196"/>
        <v>14.12</v>
      </c>
      <c r="DM107" s="166">
        <f t="shared" si="196"/>
        <v>42.37</v>
      </c>
      <c r="DN107" s="166">
        <f t="shared" si="196"/>
        <v>14.12</v>
      </c>
      <c r="DO107" s="10">
        <f t="shared" si="196"/>
        <v>41.1</v>
      </c>
      <c r="DP107" s="10">
        <f t="shared" si="196"/>
        <v>13.7</v>
      </c>
      <c r="DQ107" s="166">
        <f t="shared" si="196"/>
        <v>15</v>
      </c>
      <c r="DR107" s="166">
        <f t="shared" si="196"/>
        <v>5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0">
        <f t="shared" si="197"/>
        <v>32.99</v>
      </c>
      <c r="EH107" s="10">
        <f t="shared" si="197"/>
        <v>8.2475000000000005</v>
      </c>
      <c r="EI107" s="10">
        <f>MAX(EI11:EI106)</f>
        <v>78.08</v>
      </c>
      <c r="EJ107" s="10">
        <f>MAX(EJ11:EJ106)</f>
        <v>19.52</v>
      </c>
      <c r="EK107" s="10">
        <f>MAX(EK11:EK106)</f>
        <v>27.07</v>
      </c>
      <c r="EL107" s="10">
        <f>MAX(EL11:EL106)</f>
        <v>6.7675000000000001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138.13999999999999</v>
      </c>
      <c r="ER107" s="10">
        <f t="shared" si="197"/>
        <v>34.534999999999997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31</v>
      </c>
      <c r="FB107" s="10">
        <f t="shared" si="197"/>
        <v>0</v>
      </c>
      <c r="FC107" s="10">
        <f t="shared" si="197"/>
        <v>32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6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6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F107" si="199">MAX(GU11:GU106)</f>
        <v>6</v>
      </c>
      <c r="GV107" s="10">
        <f t="shared" si="199"/>
        <v>0</v>
      </c>
      <c r="GW107" s="10">
        <f t="shared" si="199"/>
        <v>2</v>
      </c>
      <c r="GX107" s="10">
        <f t="shared" si="199"/>
        <v>0</v>
      </c>
      <c r="GY107" s="10">
        <f t="shared" si="199"/>
        <v>2.4</v>
      </c>
      <c r="GZ107" s="10">
        <f t="shared" si="199"/>
        <v>0</v>
      </c>
      <c r="HA107" s="10">
        <f t="shared" si="199"/>
        <v>22.4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0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2.2000000000000002</v>
      </c>
      <c r="HZ107" s="10">
        <f t="shared" si="199"/>
        <v>0.55000000000000004</v>
      </c>
      <c r="IA107" s="10">
        <f t="shared" si="199"/>
        <v>0</v>
      </c>
      <c r="IB107" s="10">
        <f t="shared" si="199"/>
        <v>0</v>
      </c>
      <c r="IC107" s="10">
        <f t="shared" si="199"/>
        <v>12</v>
      </c>
      <c r="ID107" s="10">
        <f t="shared" si="199"/>
        <v>3</v>
      </c>
      <c r="IE107" s="10">
        <f t="shared" si="199"/>
        <v>0</v>
      </c>
      <c r="IF107" s="10">
        <f>MAX(IF11:IF106)</f>
        <v>0</v>
      </c>
      <c r="IG107" s="10">
        <f t="shared" si="199"/>
        <v>14.2</v>
      </c>
      <c r="IH107" s="10">
        <f t="shared" si="199"/>
        <v>3.55</v>
      </c>
      <c r="II107" s="10">
        <f t="shared" si="199"/>
        <v>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0</v>
      </c>
      <c r="IZ107" s="10">
        <f t="shared" si="199"/>
        <v>0</v>
      </c>
      <c r="JA107" s="10">
        <f t="shared" si="199"/>
        <v>10.31</v>
      </c>
      <c r="JB107" s="10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si="199"/>
        <v>10.31</v>
      </c>
      <c r="JF107" s="10">
        <f t="shared" si="199"/>
        <v>0</v>
      </c>
      <c r="JG107" s="10">
        <f t="shared" ref="JG107:LR107" si="200">MAX(JG11:JG106)</f>
        <v>6.5372000000000003</v>
      </c>
      <c r="JH107" s="10">
        <f t="shared" si="200"/>
        <v>1</v>
      </c>
      <c r="JI107" s="10">
        <f t="shared" si="200"/>
        <v>6.5373000000000001</v>
      </c>
      <c r="JJ107" s="10">
        <f t="shared" si="200"/>
        <v>1</v>
      </c>
      <c r="JK107" s="10">
        <f t="shared" si="200"/>
        <v>0</v>
      </c>
      <c r="JL107" s="10">
        <f t="shared" si="200"/>
        <v>0</v>
      </c>
      <c r="JM107" s="10">
        <f t="shared" si="200"/>
        <v>51.55</v>
      </c>
      <c r="JN107" s="10">
        <f t="shared" si="200"/>
        <v>11</v>
      </c>
      <c r="JO107" s="10">
        <f t="shared" si="200"/>
        <v>44.33</v>
      </c>
      <c r="JP107" s="10">
        <f t="shared" si="200"/>
        <v>9</v>
      </c>
      <c r="JQ107" s="166">
        <f t="shared" si="200"/>
        <v>17.53</v>
      </c>
      <c r="JR107" s="10">
        <f t="shared" si="200"/>
        <v>4</v>
      </c>
      <c r="JS107" s="10">
        <f t="shared" si="200"/>
        <v>0</v>
      </c>
      <c r="JT107" s="10">
        <f t="shared" si="200"/>
        <v>0</v>
      </c>
      <c r="JU107" s="10">
        <f t="shared" si="200"/>
        <v>108.9545</v>
      </c>
      <c r="JV107" s="10">
        <f t="shared" si="200"/>
        <v>22</v>
      </c>
      <c r="JW107" s="10">
        <f t="shared" si="200"/>
        <v>0</v>
      </c>
      <c r="JX107" s="10">
        <f t="shared" si="200"/>
        <v>0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66">
        <f t="shared" si="200"/>
        <v>6.19</v>
      </c>
      <c r="KP107" s="10">
        <f t="shared" si="200"/>
        <v>0</v>
      </c>
      <c r="KQ107" s="10">
        <f t="shared" si="200"/>
        <v>0</v>
      </c>
      <c r="KR107" s="10">
        <f t="shared" si="200"/>
        <v>0</v>
      </c>
      <c r="KS107" s="10">
        <f t="shared" si="200"/>
        <v>6.19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25</v>
      </c>
      <c r="LJ107" s="10">
        <f t="shared" si="200"/>
        <v>0</v>
      </c>
      <c r="LK107" s="10">
        <f t="shared" si="200"/>
        <v>24.02</v>
      </c>
      <c r="LL107" s="10">
        <f t="shared" si="200"/>
        <v>0</v>
      </c>
      <c r="LM107" s="10">
        <f t="shared" si="200"/>
        <v>6.5750000000000002</v>
      </c>
      <c r="LN107" s="10">
        <f t="shared" si="200"/>
        <v>0</v>
      </c>
      <c r="LO107" s="166">
        <f t="shared" si="200"/>
        <v>0</v>
      </c>
      <c r="LP107" s="166">
        <f t="shared" si="200"/>
        <v>0</v>
      </c>
      <c r="LQ107" s="10">
        <f t="shared" si="200"/>
        <v>0</v>
      </c>
      <c r="LR107" s="10">
        <f t="shared" si="200"/>
        <v>0</v>
      </c>
      <c r="LS107" s="10">
        <f t="shared" ref="LS107:OJ107" si="201">MAX(LS11:LS106)</f>
        <v>54.795000000000002</v>
      </c>
      <c r="LT107" s="10">
        <f t="shared" si="201"/>
        <v>0</v>
      </c>
      <c r="LU107" s="10">
        <f t="shared" si="201"/>
        <v>0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66">
        <f t="shared" si="201"/>
        <v>0</v>
      </c>
      <c r="MB107" s="10">
        <f t="shared" si="201"/>
        <v>0</v>
      </c>
      <c r="MC107" s="166">
        <f t="shared" si="201"/>
        <v>25.75</v>
      </c>
      <c r="MD107" s="10">
        <f t="shared" si="201"/>
        <v>0</v>
      </c>
      <c r="ME107" s="10">
        <f t="shared" si="201"/>
        <v>25.75</v>
      </c>
      <c r="MF107" s="10">
        <f t="shared" si="201"/>
        <v>0</v>
      </c>
      <c r="MG107" s="10">
        <f t="shared" si="201"/>
        <v>0</v>
      </c>
      <c r="MH107" s="10">
        <f t="shared" si="201"/>
        <v>0</v>
      </c>
      <c r="MI107" s="10">
        <f t="shared" si="201"/>
        <v>51.5</v>
      </c>
      <c r="MJ107" s="10">
        <f t="shared" si="201"/>
        <v>0</v>
      </c>
      <c r="MK107" s="10">
        <f t="shared" si="201"/>
        <v>3.15</v>
      </c>
      <c r="ML107" s="166">
        <f t="shared" si="201"/>
        <v>0</v>
      </c>
      <c r="MM107" s="166">
        <f t="shared" si="201"/>
        <v>1.8600000000000003</v>
      </c>
      <c r="MN107" s="166">
        <f t="shared" si="201"/>
        <v>0</v>
      </c>
      <c r="MO107" s="10">
        <f t="shared" si="201"/>
        <v>5</v>
      </c>
      <c r="MP107" s="1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0">
        <f t="shared" si="201"/>
        <v>6.56</v>
      </c>
      <c r="MZ107" s="10">
        <f t="shared" si="201"/>
        <v>0.9</v>
      </c>
      <c r="NA107" s="10">
        <f t="shared" si="201"/>
        <v>6.56</v>
      </c>
      <c r="NB107" s="10">
        <f t="shared" si="201"/>
        <v>0.9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3.26</v>
      </c>
      <c r="NP107" s="10">
        <f t="shared" si="201"/>
        <v>0</v>
      </c>
      <c r="NQ107" s="166">
        <f t="shared" si="201"/>
        <v>0</v>
      </c>
      <c r="NR107" s="166">
        <f t="shared" si="201"/>
        <v>0</v>
      </c>
      <c r="NS107" s="166">
        <f t="shared" si="201"/>
        <v>5.51</v>
      </c>
      <c r="NT107" s="10">
        <f t="shared" si="201"/>
        <v>0</v>
      </c>
      <c r="NU107" s="10">
        <f t="shared" si="201"/>
        <v>1.18</v>
      </c>
      <c r="NV107" s="10">
        <f t="shared" si="201"/>
        <v>0</v>
      </c>
      <c r="NW107" s="10">
        <f t="shared" si="201"/>
        <v>1.77</v>
      </c>
      <c r="NX107" s="10">
        <f t="shared" si="201"/>
        <v>0</v>
      </c>
      <c r="NY107" s="10">
        <f t="shared" si="201"/>
        <v>10.54</v>
      </c>
      <c r="NZ107" s="10">
        <f t="shared" si="201"/>
        <v>0</v>
      </c>
      <c r="OA107" s="10">
        <f t="shared" si="201"/>
        <v>10</v>
      </c>
      <c r="OB107" s="10">
        <f t="shared" si="201"/>
        <v>0</v>
      </c>
      <c r="OC107" s="10">
        <f t="shared" si="201"/>
        <v>2.1</v>
      </c>
      <c r="OD107" s="10">
        <f t="shared" si="201"/>
        <v>0</v>
      </c>
      <c r="OE107" s="10">
        <f t="shared" si="201"/>
        <v>0.9</v>
      </c>
      <c r="OF107" s="10">
        <f t="shared" si="201"/>
        <v>0</v>
      </c>
      <c r="OG107" s="10">
        <f t="shared" ref="OG107:OH107" si="202">MAX(OG11:OG106)</f>
        <v>0.45</v>
      </c>
      <c r="OH107" s="10">
        <f t="shared" si="202"/>
        <v>0</v>
      </c>
      <c r="OI107" s="10">
        <f t="shared" si="201"/>
        <v>13.45</v>
      </c>
      <c r="OJ107" s="10">
        <f t="shared" si="201"/>
        <v>0</v>
      </c>
      <c r="OK107" s="10">
        <f t="shared" ref="OK107:OR107" si="203">MAX(OK11:OK106)</f>
        <v>3.57</v>
      </c>
      <c r="OL107" s="10">
        <f t="shared" si="203"/>
        <v>0</v>
      </c>
      <c r="OM107" s="10">
        <f>MAX(OM11:OM106)</f>
        <v>1</v>
      </c>
      <c r="ON107" s="10">
        <f t="shared" si="203"/>
        <v>0</v>
      </c>
      <c r="OO107" s="10">
        <f>MAX(OO11:OO106)</f>
        <v>0</v>
      </c>
      <c r="OP107" s="10">
        <f t="shared" si="203"/>
        <v>0</v>
      </c>
      <c r="OQ107" s="10">
        <f t="shared" si="203"/>
        <v>4.57</v>
      </c>
      <c r="OR107" s="10">
        <f t="shared" si="203"/>
        <v>0</v>
      </c>
      <c r="OS107" s="10">
        <f t="shared" ref="OS107:OV107" si="204">MAX(OS11:OS106)</f>
        <v>0</v>
      </c>
      <c r="OT107" s="10">
        <f t="shared" si="204"/>
        <v>0</v>
      </c>
      <c r="OU107" s="10">
        <f t="shared" si="204"/>
        <v>0</v>
      </c>
      <c r="OV107" s="10">
        <f t="shared" si="204"/>
        <v>0</v>
      </c>
    </row>
    <row r="108" spans="1:412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2.2222222222222223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2.2222222222222223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0</v>
      </c>
      <c r="AL108" s="10">
        <f t="shared" si="205"/>
        <v>0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0</v>
      </c>
      <c r="AV108" s="10">
        <f t="shared" si="205"/>
        <v>0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0</v>
      </c>
      <c r="CJ108" s="10">
        <f t="shared" si="207"/>
        <v>0</v>
      </c>
      <c r="CK108" s="10">
        <f t="shared" si="207"/>
        <v>0</v>
      </c>
      <c r="CL108" s="10">
        <f t="shared" si="207"/>
        <v>0</v>
      </c>
      <c r="CM108" s="10">
        <f t="shared" si="207"/>
        <v>0</v>
      </c>
      <c r="CN108" s="10">
        <f t="shared" si="207"/>
        <v>0</v>
      </c>
      <c r="CO108" s="10">
        <f t="shared" si="207"/>
        <v>0</v>
      </c>
      <c r="CP108" s="10">
        <f t="shared" si="207"/>
        <v>0</v>
      </c>
      <c r="CQ108" s="10">
        <f t="shared" si="207"/>
        <v>97.628865979381459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26.91</v>
      </c>
      <c r="DL108" s="10">
        <f t="shared" si="207"/>
        <v>8.9700000000000006</v>
      </c>
      <c r="DM108" s="166">
        <f t="shared" si="207"/>
        <v>26.907216494845365</v>
      </c>
      <c r="DN108" s="166">
        <f t="shared" si="207"/>
        <v>8.9690721649484537</v>
      </c>
      <c r="DO108" s="10">
        <f t="shared" si="207"/>
        <v>26.1</v>
      </c>
      <c r="DP108" s="10">
        <f t="shared" si="207"/>
        <v>8.6999999999999993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32.99</v>
      </c>
      <c r="EH108" s="10">
        <f t="shared" si="208"/>
        <v>8.2475000000000005</v>
      </c>
      <c r="EI108" s="10">
        <f>MIN(EI11:EI106)</f>
        <v>78.08</v>
      </c>
      <c r="EJ108" s="10">
        <f>MIN(EJ11:EJ106)</f>
        <v>19.52</v>
      </c>
      <c r="EK108" s="10">
        <f>MIN(EK11:EK106)</f>
        <v>27.07</v>
      </c>
      <c r="EL108" s="10">
        <f>MIN(EL11:EL106)</f>
        <v>6.7675000000000001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138.13999999999999</v>
      </c>
      <c r="ER108" s="10">
        <f t="shared" si="208"/>
        <v>34.534999999999997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29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6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3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3</v>
      </c>
      <c r="GV108" s="10">
        <f t="shared" si="210"/>
        <v>0</v>
      </c>
      <c r="GW108" s="10">
        <f t="shared" si="210"/>
        <v>2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14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2.2000000000000002</v>
      </c>
      <c r="HZ108" s="10">
        <f t="shared" si="210"/>
        <v>0.55000000000000004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14.2</v>
      </c>
      <c r="IH108" s="10">
        <f t="shared" si="210"/>
        <v>3.55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0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24.2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3.8730000000000002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J108" si="212">MIN(LS11:LS106)</f>
        <v>32.272999999999996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25.75</v>
      </c>
      <c r="MD108" s="10">
        <f t="shared" si="212"/>
        <v>0</v>
      </c>
      <c r="ME108" s="10">
        <f t="shared" si="212"/>
        <v>18.54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44.29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si="212"/>
        <v>0</v>
      </c>
      <c r="NV108" s="10">
        <f t="shared" si="212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si="212"/>
        <v>0</v>
      </c>
      <c r="OF108" s="10">
        <f t="shared" si="212"/>
        <v>0</v>
      </c>
      <c r="OG108" s="10">
        <f t="shared" ref="OG108:OH108" si="213">MIN(OG11:OG106)</f>
        <v>0</v>
      </c>
      <c r="OH108" s="10">
        <f t="shared" si="213"/>
        <v>0</v>
      </c>
      <c r="OI108" s="10">
        <f t="shared" si="212"/>
        <v>0</v>
      </c>
      <c r="OJ108" s="10">
        <f t="shared" si="212"/>
        <v>0</v>
      </c>
      <c r="OK108" s="10">
        <f t="shared" ref="OK108:OR108" si="214">MIN(OK11:OK106)</f>
        <v>0</v>
      </c>
      <c r="OL108" s="10">
        <f t="shared" si="214"/>
        <v>0</v>
      </c>
      <c r="OM108" s="10">
        <f>MIN(OM11:OM106)</f>
        <v>0</v>
      </c>
      <c r="ON108" s="10">
        <f t="shared" si="214"/>
        <v>0</v>
      </c>
      <c r="OO108" s="10">
        <f>MIN(OO11:OO106)</f>
        <v>0</v>
      </c>
      <c r="OP108" s="10">
        <f t="shared" si="214"/>
        <v>0</v>
      </c>
      <c r="OQ108" s="10">
        <f t="shared" si="214"/>
        <v>0</v>
      </c>
      <c r="OR108" s="10">
        <f t="shared" si="214"/>
        <v>0</v>
      </c>
      <c r="OS108" s="10">
        <f t="shared" ref="OS108:OV108" si="215">MIN(OS11:OS106)</f>
        <v>0</v>
      </c>
      <c r="OT108" s="10">
        <f t="shared" si="215"/>
        <v>0</v>
      </c>
      <c r="OU108" s="10">
        <f t="shared" si="215"/>
        <v>0</v>
      </c>
      <c r="OV108" s="10">
        <f t="shared" si="215"/>
        <v>0</v>
      </c>
    </row>
    <row r="109" spans="1:412" ht="12.75" customHeight="1">
      <c r="A109" s="89" t="s">
        <v>160</v>
      </c>
      <c r="B109" s="50"/>
      <c r="C109" s="10" t="e">
        <f t="shared" ref="C109:BR109" si="216">AVERAGE(C11:C106)</f>
        <v>#DIV/0!</v>
      </c>
      <c r="D109" s="10" t="e">
        <f t="shared" si="216"/>
        <v>#DIV/0!</v>
      </c>
      <c r="E109" s="10" t="e">
        <f t="shared" si="216"/>
        <v>#DIV/0!</v>
      </c>
      <c r="F109" s="10" t="e">
        <f t="shared" si="216"/>
        <v>#DIV/0!</v>
      </c>
      <c r="G109" s="10" t="e">
        <f t="shared" si="216"/>
        <v>#DIV/0!</v>
      </c>
      <c r="H109" s="10" t="e">
        <f t="shared" si="216"/>
        <v>#DIV/0!</v>
      </c>
      <c r="I109" s="10">
        <f t="shared" si="216"/>
        <v>0</v>
      </c>
      <c r="J109" s="10">
        <f t="shared" si="216"/>
        <v>0</v>
      </c>
      <c r="K109" s="10" t="e">
        <f t="shared" si="216"/>
        <v>#DIV/0!</v>
      </c>
      <c r="L109" s="10" t="e">
        <f t="shared" si="216"/>
        <v>#DIV/0!</v>
      </c>
      <c r="M109" s="10">
        <f t="shared" si="216"/>
        <v>20.619999999999948</v>
      </c>
      <c r="N109" s="10">
        <f t="shared" si="216"/>
        <v>4.1240000000000068</v>
      </c>
      <c r="O109" s="10">
        <f t="shared" si="216"/>
        <v>9.7325000000000035</v>
      </c>
      <c r="P109" s="10">
        <f t="shared" si="216"/>
        <v>1.9465000000000015</v>
      </c>
      <c r="Q109" s="10" t="e">
        <f t="shared" si="216"/>
        <v>#DIV/0!</v>
      </c>
      <c r="R109" s="10" t="e">
        <f t="shared" si="216"/>
        <v>#DIV/0!</v>
      </c>
      <c r="S109" s="10" t="e">
        <f t="shared" si="216"/>
        <v>#DIV/0!</v>
      </c>
      <c r="T109" s="10" t="e">
        <f t="shared" si="216"/>
        <v>#DIV/0!</v>
      </c>
      <c r="U109" s="10" t="e">
        <f t="shared" si="216"/>
        <v>#DIV/0!</v>
      </c>
      <c r="V109" s="10" t="e">
        <f t="shared" si="216"/>
        <v>#DIV/0!</v>
      </c>
      <c r="W109" s="10">
        <f t="shared" si="216"/>
        <v>30.35249999999996</v>
      </c>
      <c r="X109" s="10">
        <f t="shared" si="216"/>
        <v>30.35249999999996</v>
      </c>
      <c r="Y109" s="166">
        <f t="shared" si="216"/>
        <v>5</v>
      </c>
      <c r="Z109" s="166">
        <f t="shared" si="216"/>
        <v>2.2222222222222263</v>
      </c>
      <c r="AA109" s="10" t="e">
        <f t="shared" si="216"/>
        <v>#DIV/0!</v>
      </c>
      <c r="AB109" s="10" t="e">
        <f t="shared" si="216"/>
        <v>#DIV/0!</v>
      </c>
      <c r="AC109" s="10">
        <f t="shared" si="216"/>
        <v>5</v>
      </c>
      <c r="AD109" s="10">
        <f t="shared" si="216"/>
        <v>2.2222222222222263</v>
      </c>
      <c r="AE109" s="10" t="e">
        <f t="shared" si="216"/>
        <v>#DIV/0!</v>
      </c>
      <c r="AF109" s="10" t="e">
        <f t="shared" si="216"/>
        <v>#DIV/0!</v>
      </c>
      <c r="AG109" s="10" t="e">
        <f t="shared" si="216"/>
        <v>#DIV/0!</v>
      </c>
      <c r="AH109" s="10" t="e">
        <f t="shared" si="216"/>
        <v>#DIV/0!</v>
      </c>
      <c r="AI109" s="10" t="e">
        <f t="shared" si="216"/>
        <v>#DIV/0!</v>
      </c>
      <c r="AJ109" s="10" t="e">
        <f t="shared" si="216"/>
        <v>#DIV/0!</v>
      </c>
      <c r="AK109" s="10" t="e">
        <f t="shared" si="216"/>
        <v>#DIV/0!</v>
      </c>
      <c r="AL109" s="10" t="e">
        <f t="shared" si="216"/>
        <v>#DIV/0!</v>
      </c>
      <c r="AM109" s="10" t="e">
        <f t="shared" si="216"/>
        <v>#DIV/0!</v>
      </c>
      <c r="AN109" s="10" t="e">
        <f t="shared" si="216"/>
        <v>#DIV/0!</v>
      </c>
      <c r="AO109" s="10" t="e">
        <f t="shared" si="216"/>
        <v>#DIV/0!</v>
      </c>
      <c r="AP109" s="10" t="e">
        <f t="shared" si="216"/>
        <v>#DIV/0!</v>
      </c>
      <c r="AQ109" s="10" t="e">
        <f t="shared" si="216"/>
        <v>#DIV/0!</v>
      </c>
      <c r="AR109" s="10" t="e">
        <f t="shared" si="216"/>
        <v>#DIV/0!</v>
      </c>
      <c r="AS109" s="10" t="e">
        <f t="shared" si="216"/>
        <v>#DIV/0!</v>
      </c>
      <c r="AT109" s="10" t="e">
        <f t="shared" si="216"/>
        <v>#DIV/0!</v>
      </c>
      <c r="AU109" s="10">
        <f t="shared" si="216"/>
        <v>0</v>
      </c>
      <c r="AV109" s="10">
        <f t="shared" si="216"/>
        <v>0</v>
      </c>
      <c r="AW109" s="10" t="e">
        <f t="shared" si="216"/>
        <v>#DIV/0!</v>
      </c>
      <c r="AX109" s="10" t="e">
        <f t="shared" si="216"/>
        <v>#DIV/0!</v>
      </c>
      <c r="AY109" s="10" t="e">
        <f t="shared" si="216"/>
        <v>#DIV/0!</v>
      </c>
      <c r="AZ109" s="10" t="e">
        <f t="shared" si="216"/>
        <v>#DIV/0!</v>
      </c>
      <c r="BA109" s="10" t="e">
        <f t="shared" si="216"/>
        <v>#DIV/0!</v>
      </c>
      <c r="BB109" s="10" t="e">
        <f t="shared" si="216"/>
        <v>#DIV/0!</v>
      </c>
      <c r="BC109" s="10">
        <f t="shared" si="216"/>
        <v>0</v>
      </c>
      <c r="BD109" s="10">
        <f t="shared" si="216"/>
        <v>0</v>
      </c>
      <c r="BE109" s="10" t="e">
        <f t="shared" si="216"/>
        <v>#DIV/0!</v>
      </c>
      <c r="BF109" s="10" t="e">
        <f t="shared" si="216"/>
        <v>#DIV/0!</v>
      </c>
      <c r="BG109" s="10" t="e">
        <f t="shared" si="216"/>
        <v>#DIV/0!</v>
      </c>
      <c r="BH109" s="10" t="e">
        <f t="shared" si="216"/>
        <v>#DIV/0!</v>
      </c>
      <c r="BI109" s="10" t="e">
        <f t="shared" si="216"/>
        <v>#DIV/0!</v>
      </c>
      <c r="BJ109" s="10" t="e">
        <f t="shared" si="216"/>
        <v>#DIV/0!</v>
      </c>
      <c r="BK109" s="10" t="e">
        <f t="shared" si="216"/>
        <v>#DIV/0!</v>
      </c>
      <c r="BL109" s="10" t="e">
        <f t="shared" si="216"/>
        <v>#DIV/0!</v>
      </c>
      <c r="BM109" s="10" t="e">
        <f t="shared" si="216"/>
        <v>#DIV/0!</v>
      </c>
      <c r="BN109" s="10" t="e">
        <f t="shared" ref="BN109:BQ109" si="217">AVERAGE(BN11:BN106)</f>
        <v>#DIV/0!</v>
      </c>
      <c r="BO109" s="10" t="e">
        <f t="shared" si="217"/>
        <v>#DIV/0!</v>
      </c>
      <c r="BP109" s="10" t="e">
        <f t="shared" si="217"/>
        <v>#DIV/0!</v>
      </c>
      <c r="BQ109" s="10" t="e">
        <f t="shared" si="217"/>
        <v>#DIV/0!</v>
      </c>
      <c r="BR109" s="10" t="e">
        <f t="shared" si="216"/>
        <v>#DIV/0!</v>
      </c>
      <c r="BS109" s="10">
        <f t="shared" ref="BS109:ED109" si="218">AVERAGE(BS11:BS106)</f>
        <v>0</v>
      </c>
      <c r="BT109" s="10">
        <f t="shared" si="218"/>
        <v>0</v>
      </c>
      <c r="BU109" s="10" t="e">
        <f t="shared" si="218"/>
        <v>#DIV/0!</v>
      </c>
      <c r="BV109" s="10" t="e">
        <f t="shared" si="218"/>
        <v>#DIV/0!</v>
      </c>
      <c r="BW109" s="10" t="e">
        <f t="shared" si="218"/>
        <v>#DIV/0!</v>
      </c>
      <c r="BX109" s="10" t="e">
        <f t="shared" si="218"/>
        <v>#DIV/0!</v>
      </c>
      <c r="BY109" s="10" t="e">
        <f t="shared" si="218"/>
        <v>#DIV/0!</v>
      </c>
      <c r="BZ109" s="10" t="e">
        <f t="shared" si="218"/>
        <v>#DIV/0!</v>
      </c>
      <c r="CA109" s="10" t="e">
        <f t="shared" si="218"/>
        <v>#DIV/0!</v>
      </c>
      <c r="CB109" s="10" t="e">
        <f t="shared" si="218"/>
        <v>#DIV/0!</v>
      </c>
      <c r="CC109" s="10">
        <f t="shared" si="218"/>
        <v>0</v>
      </c>
      <c r="CD109" s="10">
        <f t="shared" si="218"/>
        <v>0</v>
      </c>
      <c r="CE109" s="10" t="e">
        <f t="shared" si="218"/>
        <v>#DIV/0!</v>
      </c>
      <c r="CF109" s="10" t="e">
        <f t="shared" si="218"/>
        <v>#DIV/0!</v>
      </c>
      <c r="CG109" s="10" t="e">
        <f t="shared" si="218"/>
        <v>#DIV/0!</v>
      </c>
      <c r="CH109" s="10" t="e">
        <f t="shared" si="218"/>
        <v>#DIV/0!</v>
      </c>
      <c r="CI109" s="10" t="e">
        <f t="shared" si="218"/>
        <v>#DIV/0!</v>
      </c>
      <c r="CJ109" s="10" t="e">
        <f t="shared" si="218"/>
        <v>#DIV/0!</v>
      </c>
      <c r="CK109" s="10" t="e">
        <f t="shared" si="218"/>
        <v>#DIV/0!</v>
      </c>
      <c r="CL109" s="10" t="e">
        <f t="shared" si="218"/>
        <v>#DIV/0!</v>
      </c>
      <c r="CM109" s="10" t="e">
        <f t="shared" si="218"/>
        <v>#DIV/0!</v>
      </c>
      <c r="CN109" s="10" t="e">
        <f t="shared" si="218"/>
        <v>#DIV/0!</v>
      </c>
      <c r="CO109" s="10">
        <f t="shared" si="218"/>
        <v>0</v>
      </c>
      <c r="CP109" s="10">
        <f t="shared" si="218"/>
        <v>0</v>
      </c>
      <c r="CQ109" s="10">
        <f t="shared" si="218"/>
        <v>213.08226616194145</v>
      </c>
      <c r="CR109" s="10" t="e">
        <f t="shared" si="218"/>
        <v>#DIV/0!</v>
      </c>
      <c r="CS109" s="10" t="e">
        <f t="shared" si="218"/>
        <v>#DIV/0!</v>
      </c>
      <c r="CT109" s="10" t="e">
        <f t="shared" si="218"/>
        <v>#DIV/0!</v>
      </c>
      <c r="CU109" s="10">
        <f t="shared" si="218"/>
        <v>18.556701030927812</v>
      </c>
      <c r="CV109" s="10" t="e">
        <f t="shared" si="218"/>
        <v>#DIV/0!</v>
      </c>
      <c r="CW109" s="10">
        <f t="shared" si="218"/>
        <v>63.81443298969068</v>
      </c>
      <c r="CX109" s="10" t="e">
        <f t="shared" si="218"/>
        <v>#DIV/0!</v>
      </c>
      <c r="CY109" s="10" t="e">
        <f t="shared" si="218"/>
        <v>#DIV/0!</v>
      </c>
      <c r="CZ109" s="10" t="e">
        <f t="shared" si="218"/>
        <v>#DIV/0!</v>
      </c>
      <c r="DA109" s="10">
        <f t="shared" si="218"/>
        <v>295.45340018255973</v>
      </c>
      <c r="DB109" s="10">
        <f t="shared" si="218"/>
        <v>0</v>
      </c>
      <c r="DC109" s="10" t="e">
        <f t="shared" si="218"/>
        <v>#DIV/0!</v>
      </c>
      <c r="DD109" s="10" t="e">
        <f t="shared" si="218"/>
        <v>#DIV/0!</v>
      </c>
      <c r="DE109" s="10" t="e">
        <f t="shared" si="218"/>
        <v>#DIV/0!</v>
      </c>
      <c r="DF109" s="10" t="e">
        <f t="shared" si="218"/>
        <v>#DIV/0!</v>
      </c>
      <c r="DG109" s="10" t="e">
        <f t="shared" si="218"/>
        <v>#DIV/0!</v>
      </c>
      <c r="DH109" s="10" t="e">
        <f t="shared" si="218"/>
        <v>#DIV/0!</v>
      </c>
      <c r="DI109" s="10">
        <f t="shared" si="218"/>
        <v>0</v>
      </c>
      <c r="DJ109" s="10">
        <f t="shared" si="218"/>
        <v>0</v>
      </c>
      <c r="DK109" s="10">
        <f t="shared" si="218"/>
        <v>37.022916666666603</v>
      </c>
      <c r="DL109" s="10">
        <f t="shared" si="218"/>
        <v>12.338958333333322</v>
      </c>
      <c r="DM109" s="166">
        <f t="shared" si="218"/>
        <v>37.022336769759384</v>
      </c>
      <c r="DN109" s="166">
        <f t="shared" si="218"/>
        <v>12.338765034364249</v>
      </c>
      <c r="DO109" s="10">
        <f t="shared" si="218"/>
        <v>35.912499999999952</v>
      </c>
      <c r="DP109" s="10">
        <f t="shared" si="218"/>
        <v>11.970833333333351</v>
      </c>
      <c r="DQ109" s="166">
        <f t="shared" si="218"/>
        <v>5.1875</v>
      </c>
      <c r="DR109" s="166">
        <f t="shared" si="218"/>
        <v>1.7291666666666667</v>
      </c>
      <c r="DS109" s="10" t="e">
        <f t="shared" si="218"/>
        <v>#DIV/0!</v>
      </c>
      <c r="DT109" s="10" t="e">
        <f t="shared" si="218"/>
        <v>#DIV/0!</v>
      </c>
      <c r="DU109" s="10" t="e">
        <f t="shared" si="218"/>
        <v>#DIV/0!</v>
      </c>
      <c r="DV109" s="10" t="e">
        <f t="shared" si="218"/>
        <v>#DIV/0!</v>
      </c>
      <c r="DW109" s="10" t="e">
        <f t="shared" si="218"/>
        <v>#DIV/0!</v>
      </c>
      <c r="DX109" s="10" t="e">
        <f t="shared" si="218"/>
        <v>#DIV/0!</v>
      </c>
      <c r="DY109" s="10" t="e">
        <f t="shared" si="218"/>
        <v>#DIV/0!</v>
      </c>
      <c r="DZ109" s="10" t="e">
        <f t="shared" si="218"/>
        <v>#DIV/0!</v>
      </c>
      <c r="EA109" s="10" t="e">
        <f t="shared" si="218"/>
        <v>#DIV/0!</v>
      </c>
      <c r="EB109" s="10" t="e">
        <f t="shared" si="218"/>
        <v>#DIV/0!</v>
      </c>
      <c r="EC109" s="10">
        <f t="shared" si="218"/>
        <v>0</v>
      </c>
      <c r="ED109" s="10">
        <f t="shared" si="218"/>
        <v>0</v>
      </c>
      <c r="EE109" s="10" t="e">
        <f t="shared" ref="EE109:GT109" si="219">AVERAGE(EE11:EE106)</f>
        <v>#DIV/0!</v>
      </c>
      <c r="EF109" s="10" t="e">
        <f t="shared" si="219"/>
        <v>#DIV/0!</v>
      </c>
      <c r="EG109" s="10">
        <f t="shared" si="219"/>
        <v>32.989999999999931</v>
      </c>
      <c r="EH109" s="10">
        <f t="shared" si="219"/>
        <v>8.2474999999999827</v>
      </c>
      <c r="EI109" s="10">
        <f>AVERAGE(EI11:EI106)</f>
        <v>78.079999999999941</v>
      </c>
      <c r="EJ109" s="10">
        <f>AVERAGE(EJ11:EJ106)</f>
        <v>19.519999999999985</v>
      </c>
      <c r="EK109" s="10">
        <f>AVERAGE(EK11:EK106)</f>
        <v>27.070000000000018</v>
      </c>
      <c r="EL109" s="10">
        <f>AVERAGE(EL11:EL106)</f>
        <v>6.7675000000000045</v>
      </c>
      <c r="EM109" s="166" t="e">
        <f t="shared" ref="EM109:EP109" si="220">AVERAGE(EM11:EM106)</f>
        <v>#DIV/0!</v>
      </c>
      <c r="EN109" s="166" t="e">
        <f t="shared" si="220"/>
        <v>#DIV/0!</v>
      </c>
      <c r="EO109" s="10" t="e">
        <f t="shared" si="220"/>
        <v>#DIV/0!</v>
      </c>
      <c r="EP109" s="10" t="e">
        <f t="shared" si="220"/>
        <v>#DIV/0!</v>
      </c>
      <c r="EQ109" s="10">
        <f t="shared" si="219"/>
        <v>138.13999999999984</v>
      </c>
      <c r="ER109" s="10">
        <f t="shared" si="219"/>
        <v>34.534999999999961</v>
      </c>
      <c r="ES109" s="10" t="e">
        <f t="shared" si="219"/>
        <v>#DIV/0!</v>
      </c>
      <c r="ET109" s="10" t="e">
        <f t="shared" si="219"/>
        <v>#DIV/0!</v>
      </c>
      <c r="EU109" s="10" t="e">
        <f t="shared" si="219"/>
        <v>#DIV/0!</v>
      </c>
      <c r="EV109" s="10" t="e">
        <f t="shared" si="219"/>
        <v>#DIV/0!</v>
      </c>
      <c r="EW109" s="10">
        <f t="shared" si="219"/>
        <v>0</v>
      </c>
      <c r="EX109" s="10">
        <f t="shared" si="219"/>
        <v>0</v>
      </c>
      <c r="EY109" s="10" t="e">
        <f t="shared" si="219"/>
        <v>#DIV/0!</v>
      </c>
      <c r="EZ109" s="10" t="e">
        <f t="shared" si="219"/>
        <v>#DIV/0!</v>
      </c>
      <c r="FA109" s="10">
        <f t="shared" si="219"/>
        <v>29.333333333333332</v>
      </c>
      <c r="FB109" s="10" t="e">
        <f t="shared" si="219"/>
        <v>#DIV/0!</v>
      </c>
      <c r="FC109" s="10">
        <f t="shared" si="219"/>
        <v>20.333333333333332</v>
      </c>
      <c r="FD109" s="10" t="e">
        <f t="shared" si="219"/>
        <v>#DIV/0!</v>
      </c>
      <c r="FE109" s="10" t="e">
        <f t="shared" si="219"/>
        <v>#DIV/0!</v>
      </c>
      <c r="FF109" s="10" t="e">
        <f t="shared" si="219"/>
        <v>#DIV/0!</v>
      </c>
      <c r="FG109" s="10" t="e">
        <f t="shared" si="219"/>
        <v>#DIV/0!</v>
      </c>
      <c r="FH109" s="10" t="e">
        <f t="shared" si="219"/>
        <v>#DIV/0!</v>
      </c>
      <c r="FI109" s="10" t="e">
        <f t="shared" si="219"/>
        <v>#DIV/0!</v>
      </c>
      <c r="FJ109" s="10" t="e">
        <f t="shared" si="219"/>
        <v>#DIV/0!</v>
      </c>
      <c r="FK109" s="10" t="e">
        <f t="shared" si="219"/>
        <v>#DIV/0!</v>
      </c>
      <c r="FL109" s="10" t="e">
        <f t="shared" si="219"/>
        <v>#DIV/0!</v>
      </c>
      <c r="FM109" s="10" t="e">
        <f t="shared" si="219"/>
        <v>#DIV/0!</v>
      </c>
      <c r="FN109" s="10" t="e">
        <f t="shared" si="219"/>
        <v>#DIV/0!</v>
      </c>
      <c r="FO109" s="10" t="e">
        <f t="shared" si="219"/>
        <v>#DIV/0!</v>
      </c>
      <c r="FP109" s="10" t="e">
        <f t="shared" si="219"/>
        <v>#DIV/0!</v>
      </c>
      <c r="FQ109" s="10">
        <f t="shared" si="219"/>
        <v>0</v>
      </c>
      <c r="FR109" s="10">
        <f t="shared" si="219"/>
        <v>0</v>
      </c>
      <c r="FS109" s="10" t="e">
        <f t="shared" si="219"/>
        <v>#DIV/0!</v>
      </c>
      <c r="FT109" s="10" t="e">
        <f t="shared" si="219"/>
        <v>#DIV/0!</v>
      </c>
      <c r="FU109" s="10" t="e">
        <f t="shared" si="219"/>
        <v>#DIV/0!</v>
      </c>
      <c r="FV109" s="10" t="e">
        <f t="shared" si="219"/>
        <v>#DIV/0!</v>
      </c>
      <c r="FW109" s="10" t="e">
        <f t="shared" si="219"/>
        <v>#DIV/0!</v>
      </c>
      <c r="FX109" s="10" t="e">
        <f t="shared" si="219"/>
        <v>#DIV/0!</v>
      </c>
      <c r="FY109" s="10" t="e">
        <f t="shared" si="219"/>
        <v>#DIV/0!</v>
      </c>
      <c r="FZ109" s="10" t="e">
        <f t="shared" si="219"/>
        <v>#DIV/0!</v>
      </c>
      <c r="GA109" s="10" t="e">
        <f t="shared" si="219"/>
        <v>#DIV/0!</v>
      </c>
      <c r="GB109" s="10" t="e">
        <f t="shared" si="219"/>
        <v>#DIV/0!</v>
      </c>
      <c r="GC109" s="10" t="e">
        <f t="shared" si="219"/>
        <v>#DIV/0!</v>
      </c>
      <c r="GD109" s="10" t="e">
        <f t="shared" si="219"/>
        <v>#DIV/0!</v>
      </c>
      <c r="GE109" s="10" t="e">
        <f t="shared" si="219"/>
        <v>#DIV/0!</v>
      </c>
      <c r="GF109" s="10" t="e">
        <f t="shared" si="219"/>
        <v>#DIV/0!</v>
      </c>
      <c r="GG109" s="10">
        <f t="shared" si="219"/>
        <v>0</v>
      </c>
      <c r="GH109" s="10">
        <f t="shared" si="219"/>
        <v>0</v>
      </c>
      <c r="GI109" s="10" t="e">
        <f t="shared" si="219"/>
        <v>#DIV/0!</v>
      </c>
      <c r="GJ109" s="10" t="e">
        <f t="shared" si="219"/>
        <v>#DIV/0!</v>
      </c>
      <c r="GK109" s="10">
        <f t="shared" si="219"/>
        <v>6</v>
      </c>
      <c r="GL109" s="10">
        <f t="shared" si="219"/>
        <v>0</v>
      </c>
      <c r="GM109" s="10" t="e">
        <f t="shared" si="219"/>
        <v>#DIV/0!</v>
      </c>
      <c r="GN109" s="10" t="e">
        <f t="shared" si="219"/>
        <v>#DIV/0!</v>
      </c>
      <c r="GO109" s="10">
        <f t="shared" si="219"/>
        <v>4.166666666666667</v>
      </c>
      <c r="GP109" s="10">
        <f t="shared" si="219"/>
        <v>0</v>
      </c>
      <c r="GQ109" s="10" t="e">
        <f t="shared" si="219"/>
        <v>#DIV/0!</v>
      </c>
      <c r="GR109" s="10" t="e">
        <f t="shared" si="219"/>
        <v>#DIV/0!</v>
      </c>
      <c r="GS109" s="10" t="e">
        <f t="shared" si="219"/>
        <v>#DIV/0!</v>
      </c>
      <c r="GT109" s="10" t="e">
        <f t="shared" si="219"/>
        <v>#DIV/0!</v>
      </c>
      <c r="GU109" s="10">
        <f t="shared" ref="GU109:JF109" si="221">AVERAGE(GU11:GU106)</f>
        <v>4.625</v>
      </c>
      <c r="GV109" s="10">
        <f t="shared" si="221"/>
        <v>0</v>
      </c>
      <c r="GW109" s="10">
        <f t="shared" si="221"/>
        <v>2</v>
      </c>
      <c r="GX109" s="10">
        <f t="shared" si="221"/>
        <v>0</v>
      </c>
      <c r="GY109" s="10">
        <f t="shared" si="221"/>
        <v>2.3000000000000038</v>
      </c>
      <c r="GZ109" s="10">
        <f t="shared" si="221"/>
        <v>0</v>
      </c>
      <c r="HA109" s="10">
        <f t="shared" si="221"/>
        <v>19.091666666666701</v>
      </c>
      <c r="HB109" s="10">
        <f t="shared" si="221"/>
        <v>0</v>
      </c>
      <c r="HC109" s="10" t="e">
        <f t="shared" si="221"/>
        <v>#DIV/0!</v>
      </c>
      <c r="HD109" s="10" t="e">
        <f t="shared" si="221"/>
        <v>#DIV/0!</v>
      </c>
      <c r="HE109" s="10" t="e">
        <f t="shared" si="221"/>
        <v>#DIV/0!</v>
      </c>
      <c r="HF109" s="10" t="e">
        <f t="shared" si="221"/>
        <v>#DIV/0!</v>
      </c>
      <c r="HG109" s="10" t="e">
        <f t="shared" si="221"/>
        <v>#DIV/0!</v>
      </c>
      <c r="HH109" s="10" t="e">
        <f t="shared" si="221"/>
        <v>#DIV/0!</v>
      </c>
      <c r="HI109" s="10">
        <f t="shared" si="221"/>
        <v>0</v>
      </c>
      <c r="HJ109" s="10">
        <f t="shared" si="221"/>
        <v>0</v>
      </c>
      <c r="HK109" s="10" t="e">
        <f t="shared" si="221"/>
        <v>#DIV/0!</v>
      </c>
      <c r="HL109" s="10" t="e">
        <f t="shared" si="221"/>
        <v>#DIV/0!</v>
      </c>
      <c r="HM109" s="10" t="e">
        <f t="shared" si="221"/>
        <v>#DIV/0!</v>
      </c>
      <c r="HN109" s="10" t="e">
        <f t="shared" si="221"/>
        <v>#DIV/0!</v>
      </c>
      <c r="HO109" s="10">
        <f t="shared" si="221"/>
        <v>0</v>
      </c>
      <c r="HP109" s="10">
        <f t="shared" si="221"/>
        <v>0</v>
      </c>
      <c r="HQ109" s="10">
        <f t="shared" si="221"/>
        <v>412.96875</v>
      </c>
      <c r="HR109" s="10" t="e">
        <f t="shared" si="221"/>
        <v>#DIV/0!</v>
      </c>
      <c r="HS109" s="10" t="e">
        <f t="shared" si="221"/>
        <v>#DIV/0!</v>
      </c>
      <c r="HT109" s="10" t="e">
        <f t="shared" si="221"/>
        <v>#DIV/0!</v>
      </c>
      <c r="HU109" s="10">
        <f t="shared" si="221"/>
        <v>412.96875</v>
      </c>
      <c r="HV109" s="10">
        <f t="shared" si="221"/>
        <v>0</v>
      </c>
      <c r="HW109" s="10" t="e">
        <f t="shared" si="221"/>
        <v>#DIV/0!</v>
      </c>
      <c r="HX109" s="10" t="e">
        <f t="shared" si="221"/>
        <v>#DIV/0!</v>
      </c>
      <c r="HY109" s="10">
        <f t="shared" si="221"/>
        <v>2.1999999999999966</v>
      </c>
      <c r="HZ109" s="10">
        <f t="shared" si="221"/>
        <v>0.54999999999999916</v>
      </c>
      <c r="IA109" s="10" t="e">
        <f t="shared" si="221"/>
        <v>#DIV/0!</v>
      </c>
      <c r="IB109" s="10" t="e">
        <f t="shared" si="221"/>
        <v>#DIV/0!</v>
      </c>
      <c r="IC109" s="10">
        <f t="shared" si="221"/>
        <v>12</v>
      </c>
      <c r="ID109" s="10">
        <f t="shared" si="221"/>
        <v>3</v>
      </c>
      <c r="IE109" s="10" t="e">
        <f t="shared" si="221"/>
        <v>#DIV/0!</v>
      </c>
      <c r="IF109" s="10" t="e">
        <f>AVERAGE(IF11:IF106)</f>
        <v>#DIV/0!</v>
      </c>
      <c r="IG109" s="10">
        <f t="shared" si="221"/>
        <v>14.200000000000024</v>
      </c>
      <c r="IH109" s="10">
        <f t="shared" si="221"/>
        <v>3.550000000000006</v>
      </c>
      <c r="II109" s="10" t="e">
        <f t="shared" si="221"/>
        <v>#DIV/0!</v>
      </c>
      <c r="IJ109" s="10" t="e">
        <f t="shared" si="221"/>
        <v>#DIV/0!</v>
      </c>
      <c r="IK109" s="10" t="e">
        <f t="shared" si="221"/>
        <v>#DIV/0!</v>
      </c>
      <c r="IL109" s="10" t="e">
        <f t="shared" si="221"/>
        <v>#DIV/0!</v>
      </c>
      <c r="IM109" s="10" t="e">
        <f t="shared" si="221"/>
        <v>#DIV/0!</v>
      </c>
      <c r="IN109" s="10" t="e">
        <f t="shared" si="221"/>
        <v>#DIV/0!</v>
      </c>
      <c r="IO109" s="10" t="e">
        <f t="shared" si="221"/>
        <v>#DIV/0!</v>
      </c>
      <c r="IP109" s="10" t="e">
        <f t="shared" si="221"/>
        <v>#DIV/0!</v>
      </c>
      <c r="IQ109" s="10" t="e">
        <f t="shared" si="221"/>
        <v>#DIV/0!</v>
      </c>
      <c r="IR109" s="10" t="e">
        <f t="shared" si="221"/>
        <v>#DIV/0!</v>
      </c>
      <c r="IS109" s="10" t="e">
        <f t="shared" si="221"/>
        <v>#DIV/0!</v>
      </c>
      <c r="IT109" s="10" t="e">
        <f t="shared" si="221"/>
        <v>#DIV/0!</v>
      </c>
      <c r="IU109" s="10">
        <f t="shared" si="221"/>
        <v>0</v>
      </c>
      <c r="IV109" s="10">
        <f t="shared" si="221"/>
        <v>0</v>
      </c>
      <c r="IW109" s="10" t="e">
        <f t="shared" si="221"/>
        <v>#DIV/0!</v>
      </c>
      <c r="IX109" s="10" t="e">
        <f t="shared" si="221"/>
        <v>#DIV/0!</v>
      </c>
      <c r="IY109" s="166" t="e">
        <f t="shared" si="221"/>
        <v>#DIV/0!</v>
      </c>
      <c r="IZ109" s="10" t="e">
        <f t="shared" si="221"/>
        <v>#DIV/0!</v>
      </c>
      <c r="JA109" s="10">
        <f t="shared" si="221"/>
        <v>4.2958333333333334</v>
      </c>
      <c r="JB109" s="10">
        <f t="shared" si="221"/>
        <v>0</v>
      </c>
      <c r="JC109" s="10" t="e">
        <f t="shared" si="221"/>
        <v>#DIV/0!</v>
      </c>
      <c r="JD109" s="10" t="e">
        <f t="shared" si="221"/>
        <v>#DIV/0!</v>
      </c>
      <c r="JE109" s="10">
        <f t="shared" si="221"/>
        <v>4.2958333333333334</v>
      </c>
      <c r="JF109" s="10">
        <f t="shared" si="221"/>
        <v>0</v>
      </c>
      <c r="JG109" s="10">
        <f t="shared" ref="JG109:LR109" si="222">AVERAGE(JG11:JG106)</f>
        <v>4.2219416666666651</v>
      </c>
      <c r="JH109" s="10">
        <f t="shared" si="222"/>
        <v>0.64583333333333337</v>
      </c>
      <c r="JI109" s="10">
        <f t="shared" si="222"/>
        <v>4.2220062500000015</v>
      </c>
      <c r="JJ109" s="10">
        <f t="shared" si="222"/>
        <v>0.64583333333333337</v>
      </c>
      <c r="JK109" s="10" t="e">
        <f t="shared" si="222"/>
        <v>#DIV/0!</v>
      </c>
      <c r="JL109" s="10" t="e">
        <f t="shared" si="222"/>
        <v>#DIV/0!</v>
      </c>
      <c r="JM109" s="10">
        <f t="shared" si="222"/>
        <v>51.55000000000009</v>
      </c>
      <c r="JN109" s="10">
        <f t="shared" si="222"/>
        <v>11</v>
      </c>
      <c r="JO109" s="10">
        <f t="shared" si="222"/>
        <v>14.81875</v>
      </c>
      <c r="JP109" s="10">
        <f t="shared" si="222"/>
        <v>2.9166666666666665</v>
      </c>
      <c r="JQ109" s="166">
        <f t="shared" si="222"/>
        <v>3.6520833333333322</v>
      </c>
      <c r="JR109" s="10">
        <f t="shared" si="222"/>
        <v>0.83333333333333337</v>
      </c>
      <c r="JS109" s="10" t="e">
        <f t="shared" si="222"/>
        <v>#DIV/0!</v>
      </c>
      <c r="JT109" s="10" t="e">
        <f t="shared" si="222"/>
        <v>#DIV/0!</v>
      </c>
      <c r="JU109" s="10">
        <f t="shared" si="222"/>
        <v>78.464781250000001</v>
      </c>
      <c r="JV109" s="10">
        <f t="shared" si="222"/>
        <v>16.041666666666668</v>
      </c>
      <c r="JW109" s="10" t="e">
        <f t="shared" si="222"/>
        <v>#DIV/0!</v>
      </c>
      <c r="JX109" s="10" t="e">
        <f t="shared" si="222"/>
        <v>#DIV/0!</v>
      </c>
      <c r="JY109" s="10" t="e">
        <f t="shared" si="222"/>
        <v>#DIV/0!</v>
      </c>
      <c r="JZ109" s="10" t="e">
        <f t="shared" si="222"/>
        <v>#DIV/0!</v>
      </c>
      <c r="KA109" s="10">
        <f t="shared" si="222"/>
        <v>0</v>
      </c>
      <c r="KB109" s="10">
        <f t="shared" si="222"/>
        <v>0</v>
      </c>
      <c r="KC109" s="10" t="e">
        <f t="shared" si="222"/>
        <v>#DIV/0!</v>
      </c>
      <c r="KD109" s="10" t="e">
        <f t="shared" si="222"/>
        <v>#DIV/0!</v>
      </c>
      <c r="KE109" s="10" t="e">
        <f t="shared" si="222"/>
        <v>#DIV/0!</v>
      </c>
      <c r="KF109" s="10" t="e">
        <f t="shared" si="222"/>
        <v>#DIV/0!</v>
      </c>
      <c r="KG109" s="10">
        <f t="shared" si="222"/>
        <v>0</v>
      </c>
      <c r="KH109" s="10">
        <f t="shared" si="222"/>
        <v>0</v>
      </c>
      <c r="KI109" s="10" t="e">
        <f t="shared" si="222"/>
        <v>#DIV/0!</v>
      </c>
      <c r="KJ109" s="10" t="e">
        <f t="shared" si="222"/>
        <v>#DIV/0!</v>
      </c>
      <c r="KK109" s="10" t="e">
        <f t="shared" si="222"/>
        <v>#DIV/0!</v>
      </c>
      <c r="KL109" s="10" t="e">
        <f t="shared" si="222"/>
        <v>#DIV/0!</v>
      </c>
      <c r="KM109" s="10">
        <f t="shared" si="222"/>
        <v>0</v>
      </c>
      <c r="KN109" s="10">
        <f t="shared" si="222"/>
        <v>0</v>
      </c>
      <c r="KO109" s="166">
        <f t="shared" si="222"/>
        <v>6.1899999999999986</v>
      </c>
      <c r="KP109" s="10" t="e">
        <f t="shared" si="222"/>
        <v>#DIV/0!</v>
      </c>
      <c r="KQ109" s="10" t="e">
        <f t="shared" si="222"/>
        <v>#DIV/0!</v>
      </c>
      <c r="KR109" s="10" t="e">
        <f t="shared" si="222"/>
        <v>#DIV/0!</v>
      </c>
      <c r="KS109" s="10">
        <f t="shared" si="222"/>
        <v>3.0949999999999993</v>
      </c>
      <c r="KT109" s="10">
        <f t="shared" si="222"/>
        <v>0</v>
      </c>
      <c r="KU109" s="10" t="e">
        <f t="shared" si="222"/>
        <v>#DIV/0!</v>
      </c>
      <c r="KV109" s="10" t="e">
        <f t="shared" si="222"/>
        <v>#DIV/0!</v>
      </c>
      <c r="KW109" s="10">
        <f t="shared" si="222"/>
        <v>0</v>
      </c>
      <c r="KX109" s="10">
        <f t="shared" si="222"/>
        <v>0</v>
      </c>
      <c r="KY109" s="10" t="e">
        <f t="shared" si="222"/>
        <v>#DIV/0!</v>
      </c>
      <c r="KZ109" s="10" t="e">
        <f t="shared" si="222"/>
        <v>#DIV/0!</v>
      </c>
      <c r="LA109" s="10" t="e">
        <f t="shared" si="222"/>
        <v>#DIV/0!</v>
      </c>
      <c r="LB109" s="10" t="e">
        <f t="shared" si="222"/>
        <v>#DIV/0!</v>
      </c>
      <c r="LC109" s="10">
        <f t="shared" si="222"/>
        <v>0</v>
      </c>
      <c r="LD109" s="10">
        <f t="shared" si="222"/>
        <v>0</v>
      </c>
      <c r="LE109" s="10" t="e">
        <f t="shared" si="222"/>
        <v>#DIV/0!</v>
      </c>
      <c r="LF109" s="10" t="e">
        <f t="shared" si="222"/>
        <v>#DIV/0!</v>
      </c>
      <c r="LG109" s="10">
        <f t="shared" si="222"/>
        <v>0</v>
      </c>
      <c r="LH109" s="10">
        <f t="shared" si="222"/>
        <v>0</v>
      </c>
      <c r="LI109" s="10">
        <f t="shared" si="222"/>
        <v>24.466666666666654</v>
      </c>
      <c r="LJ109" s="10">
        <f t="shared" si="222"/>
        <v>0</v>
      </c>
      <c r="LK109" s="10">
        <f t="shared" si="222"/>
        <v>17.791249999999984</v>
      </c>
      <c r="LL109" s="10">
        <f t="shared" si="222"/>
        <v>0</v>
      </c>
      <c r="LM109" s="10">
        <f t="shared" si="222"/>
        <v>5.76220833333333</v>
      </c>
      <c r="LN109" s="10">
        <f t="shared" si="222"/>
        <v>0</v>
      </c>
      <c r="LO109" s="166" t="e">
        <f t="shared" si="222"/>
        <v>#DIV/0!</v>
      </c>
      <c r="LP109" s="166" t="e">
        <f t="shared" si="222"/>
        <v>#DIV/0!</v>
      </c>
      <c r="LQ109" s="10" t="e">
        <f t="shared" si="222"/>
        <v>#DIV/0!</v>
      </c>
      <c r="LR109" s="10" t="e">
        <f t="shared" si="222"/>
        <v>#DIV/0!</v>
      </c>
      <c r="LS109" s="10">
        <f t="shared" ref="LS109:OJ109" si="223">AVERAGE(LS11:LS106)</f>
        <v>48.020125000000057</v>
      </c>
      <c r="LT109" s="10">
        <f t="shared" si="223"/>
        <v>0</v>
      </c>
      <c r="LU109" s="10" t="e">
        <f t="shared" si="223"/>
        <v>#DIV/0!</v>
      </c>
      <c r="LV109" s="10" t="e">
        <f t="shared" si="223"/>
        <v>#DIV/0!</v>
      </c>
      <c r="LW109" s="10" t="e">
        <f t="shared" si="223"/>
        <v>#DIV/0!</v>
      </c>
      <c r="LX109" s="10" t="e">
        <f t="shared" si="223"/>
        <v>#DIV/0!</v>
      </c>
      <c r="LY109" s="10">
        <f t="shared" si="223"/>
        <v>0</v>
      </c>
      <c r="LZ109" s="10">
        <f t="shared" si="223"/>
        <v>0</v>
      </c>
      <c r="MA109" s="166" t="e">
        <f t="shared" si="223"/>
        <v>#DIV/0!</v>
      </c>
      <c r="MB109" s="10" t="e">
        <f t="shared" si="223"/>
        <v>#DIV/0!</v>
      </c>
      <c r="MC109" s="166">
        <f t="shared" si="223"/>
        <v>25.75</v>
      </c>
      <c r="MD109" s="10" t="e">
        <f t="shared" si="223"/>
        <v>#DIV/0!</v>
      </c>
      <c r="ME109" s="10">
        <f t="shared" si="223"/>
        <v>22.144999999999996</v>
      </c>
      <c r="MF109" s="10" t="e">
        <f t="shared" si="223"/>
        <v>#DIV/0!</v>
      </c>
      <c r="MG109" s="10" t="e">
        <f t="shared" si="223"/>
        <v>#DIV/0!</v>
      </c>
      <c r="MH109" s="10" t="e">
        <f t="shared" si="223"/>
        <v>#DIV/0!</v>
      </c>
      <c r="MI109" s="10">
        <f t="shared" si="223"/>
        <v>47.894999999999989</v>
      </c>
      <c r="MJ109" s="10">
        <f t="shared" si="223"/>
        <v>0</v>
      </c>
      <c r="MK109" s="10">
        <f t="shared" si="223"/>
        <v>0.94636874999999998</v>
      </c>
      <c r="ML109" s="166" t="e">
        <f t="shared" si="223"/>
        <v>#DIV/0!</v>
      </c>
      <c r="MM109" s="166">
        <f t="shared" si="223"/>
        <v>0.58769375000000024</v>
      </c>
      <c r="MN109" s="166" t="e">
        <f t="shared" si="223"/>
        <v>#DIV/0!</v>
      </c>
      <c r="MO109" s="10">
        <f t="shared" si="223"/>
        <v>1.5340624999999999</v>
      </c>
      <c r="MP109" s="10">
        <f t="shared" si="223"/>
        <v>0</v>
      </c>
      <c r="MQ109" s="10" t="e">
        <f t="shared" si="223"/>
        <v>#DIV/0!</v>
      </c>
      <c r="MR109" s="10" t="e">
        <f t="shared" si="223"/>
        <v>#DIV/0!</v>
      </c>
      <c r="MS109" s="10">
        <f t="shared" si="223"/>
        <v>0</v>
      </c>
      <c r="MT109" s="10">
        <f t="shared" si="223"/>
        <v>0</v>
      </c>
      <c r="MU109" s="10" t="e">
        <f t="shared" si="223"/>
        <v>#DIV/0!</v>
      </c>
      <c r="MV109" s="10" t="e">
        <f t="shared" si="223"/>
        <v>#DIV/0!</v>
      </c>
      <c r="MW109" s="10">
        <f t="shared" si="223"/>
        <v>0</v>
      </c>
      <c r="MX109" s="10">
        <f t="shared" si="223"/>
        <v>0</v>
      </c>
      <c r="MY109" s="10">
        <f t="shared" si="223"/>
        <v>1.6400000000000003</v>
      </c>
      <c r="MZ109" s="10">
        <f t="shared" si="223"/>
        <v>0.22499999999999995</v>
      </c>
      <c r="NA109" s="10">
        <f t="shared" si="223"/>
        <v>1.6400000000000003</v>
      </c>
      <c r="NB109" s="10">
        <f t="shared" si="223"/>
        <v>0.22499999999999995</v>
      </c>
      <c r="NC109" s="10" t="e">
        <f t="shared" si="223"/>
        <v>#DIV/0!</v>
      </c>
      <c r="ND109" s="10" t="e">
        <f t="shared" si="223"/>
        <v>#DIV/0!</v>
      </c>
      <c r="NE109" s="10">
        <f t="shared" si="223"/>
        <v>0</v>
      </c>
      <c r="NF109" s="10">
        <f t="shared" si="223"/>
        <v>0</v>
      </c>
      <c r="NG109" s="10" t="e">
        <f t="shared" si="223"/>
        <v>#DIV/0!</v>
      </c>
      <c r="NH109" s="10" t="e">
        <f t="shared" si="223"/>
        <v>#DIV/0!</v>
      </c>
      <c r="NI109" s="10">
        <f t="shared" si="223"/>
        <v>0</v>
      </c>
      <c r="NJ109" s="10">
        <f t="shared" si="223"/>
        <v>0</v>
      </c>
      <c r="NK109" s="10" t="e">
        <f t="shared" si="223"/>
        <v>#DIV/0!</v>
      </c>
      <c r="NL109" s="10" t="e">
        <f t="shared" si="223"/>
        <v>#DIV/0!</v>
      </c>
      <c r="NM109" s="10">
        <f t="shared" si="223"/>
        <v>0</v>
      </c>
      <c r="NN109" s="10">
        <f t="shared" si="223"/>
        <v>0</v>
      </c>
      <c r="NO109" s="10">
        <f t="shared" si="223"/>
        <v>0.73895833333333327</v>
      </c>
      <c r="NP109" s="10" t="e">
        <f t="shared" si="223"/>
        <v>#DIV/0!</v>
      </c>
      <c r="NQ109" s="166">
        <f t="shared" si="223"/>
        <v>0</v>
      </c>
      <c r="NR109" s="166" t="e">
        <f t="shared" si="223"/>
        <v>#DIV/0!</v>
      </c>
      <c r="NS109" s="166">
        <f t="shared" si="223"/>
        <v>1.2505208333333331</v>
      </c>
      <c r="NT109" s="10" t="e">
        <f t="shared" si="223"/>
        <v>#DIV/0!</v>
      </c>
      <c r="NU109" s="10">
        <f t="shared" si="223"/>
        <v>0.26624999999999993</v>
      </c>
      <c r="NV109" s="10" t="e">
        <f t="shared" si="223"/>
        <v>#DIV/0!</v>
      </c>
      <c r="NW109" s="10">
        <f t="shared" si="223"/>
        <v>0.40166666666666667</v>
      </c>
      <c r="NX109" s="10" t="e">
        <f t="shared" ref="NX109" si="224">AVERAGE(NX11:NX106)</f>
        <v>#DIV/0!</v>
      </c>
      <c r="NY109" s="10">
        <f t="shared" si="223"/>
        <v>2.3911458333333337</v>
      </c>
      <c r="NZ109" s="10">
        <f t="shared" si="223"/>
        <v>0</v>
      </c>
      <c r="OA109" s="10">
        <f t="shared" si="223"/>
        <v>3.7156249999999997</v>
      </c>
      <c r="OB109" s="10" t="e">
        <f t="shared" si="223"/>
        <v>#DIV/0!</v>
      </c>
      <c r="OC109" s="10">
        <f t="shared" si="223"/>
        <v>0.14052083333333329</v>
      </c>
      <c r="OD109" s="10" t="e">
        <f t="shared" si="223"/>
        <v>#DIV/0!</v>
      </c>
      <c r="OE109" s="10">
        <f t="shared" si="223"/>
        <v>5.8749999999999997E-2</v>
      </c>
      <c r="OF109" s="10" t="e">
        <f t="shared" si="223"/>
        <v>#DIV/0!</v>
      </c>
      <c r="OG109" s="10">
        <f t="shared" ref="OG109:OH109" si="225">AVERAGE(OG11:OG106)</f>
        <v>2.8229166666666677E-2</v>
      </c>
      <c r="OH109" s="10" t="e">
        <f t="shared" si="225"/>
        <v>#DIV/0!</v>
      </c>
      <c r="OI109" s="10">
        <f t="shared" si="223"/>
        <v>3.9431250000000002</v>
      </c>
      <c r="OJ109" s="10">
        <f t="shared" si="223"/>
        <v>0</v>
      </c>
      <c r="OK109" s="10">
        <f t="shared" ref="OK109:OR109" si="226">AVERAGE(OK11:OK106)</f>
        <v>0.7220833333333333</v>
      </c>
      <c r="OL109" s="10" t="e">
        <f t="shared" si="226"/>
        <v>#DIV/0!</v>
      </c>
      <c r="OM109" s="10">
        <f>AVERAGE(OM11:OM106)</f>
        <v>0.20395833333333335</v>
      </c>
      <c r="ON109" s="10" t="e">
        <f t="shared" si="226"/>
        <v>#DIV/0!</v>
      </c>
      <c r="OO109" s="10" t="e">
        <f>AVERAGE(OO11:OO106)</f>
        <v>#DIV/0!</v>
      </c>
      <c r="OP109" s="10" t="e">
        <f t="shared" si="226"/>
        <v>#DIV/0!</v>
      </c>
      <c r="OQ109" s="10">
        <f t="shared" si="226"/>
        <v>0.92604166666666698</v>
      </c>
      <c r="OR109" s="10">
        <f t="shared" si="226"/>
        <v>0</v>
      </c>
      <c r="OS109" s="10" t="e">
        <f t="shared" ref="OS109:OV109" si="227">AVERAGE(OS11:OS106)</f>
        <v>#DIV/0!</v>
      </c>
      <c r="OT109" s="10" t="e">
        <f t="shared" si="227"/>
        <v>#DIV/0!</v>
      </c>
      <c r="OU109" s="10">
        <f t="shared" si="227"/>
        <v>0</v>
      </c>
      <c r="OV109" s="10">
        <f t="shared" si="227"/>
        <v>0</v>
      </c>
    </row>
    <row r="110" spans="1:412" ht="12.75" customHeight="1">
      <c r="AX110" s="312"/>
      <c r="AY110" s="313"/>
    </row>
    <row r="111" spans="1:412" ht="12.75" customHeight="1" thickBot="1">
      <c r="JG111" s="88">
        <f>JG109*24</f>
        <v>101.32659999999996</v>
      </c>
    </row>
    <row r="112" spans="1:412" ht="21.75" customHeight="1">
      <c r="K112" s="474" t="s">
        <v>136</v>
      </c>
      <c r="L112" s="475"/>
      <c r="M112" s="475"/>
      <c r="N112" s="475"/>
      <c r="O112" s="475"/>
      <c r="P112" s="475"/>
      <c r="Q112" s="475"/>
      <c r="R112" s="475"/>
      <c r="S112" s="475"/>
      <c r="T112" s="475"/>
      <c r="U112" s="475"/>
      <c r="V112" s="475"/>
      <c r="W112" s="475"/>
      <c r="X112" s="475"/>
      <c r="Y112" s="475"/>
      <c r="Z112" s="475"/>
      <c r="AA112" s="475"/>
      <c r="AB112" s="475"/>
      <c r="AC112" s="475"/>
      <c r="AD112" s="476"/>
      <c r="AE112" s="314"/>
      <c r="AF112" s="314"/>
      <c r="AG112" s="314"/>
      <c r="AH112" s="314"/>
      <c r="JG112" s="88">
        <f>JG111/1000</f>
        <v>0.10132659999999996</v>
      </c>
    </row>
    <row r="113" spans="11:267" ht="21.75" customHeight="1">
      <c r="K113" s="471" t="s">
        <v>179</v>
      </c>
      <c r="L113" s="471"/>
      <c r="M113" s="471"/>
      <c r="N113" s="471"/>
      <c r="O113" s="471"/>
      <c r="P113" s="472"/>
      <c r="Q113" s="472"/>
      <c r="R113" s="472"/>
      <c r="S113" s="472"/>
      <c r="T113" s="472"/>
      <c r="U113" s="472"/>
      <c r="V113" s="5"/>
      <c r="W113" s="473" t="s">
        <v>180</v>
      </c>
      <c r="X113" s="473"/>
      <c r="Y113" s="473"/>
      <c r="Z113" s="473"/>
      <c r="AA113" s="473"/>
      <c r="AB113" s="473"/>
      <c r="AC113" s="473"/>
      <c r="AD113" s="473"/>
      <c r="AE113" s="15"/>
      <c r="AF113" s="15"/>
      <c r="AG113" s="15"/>
      <c r="AH113" s="15"/>
      <c r="JG113" s="88">
        <f>JG112*2</f>
        <v>0.20265319999999992</v>
      </c>
    </row>
  </sheetData>
  <mergeCells count="258"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HF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492" t="str">
        <f>'CGP SCHEDULE'!$AG$5</f>
        <v>23:25</v>
      </c>
      <c r="S4" s="492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493" t="str">
        <f>'CGP SCHEDULE'!AG7</f>
        <v>Revision-2</v>
      </c>
      <c r="U6" s="493"/>
      <c r="V6" s="493"/>
      <c r="W6" s="493"/>
      <c r="X6" s="493"/>
      <c r="Y6" s="493"/>
      <c r="Z6" s="493"/>
      <c r="AA6" s="493"/>
      <c r="AB6" s="493"/>
      <c r="AC6" s="493"/>
      <c r="AD6" s="493"/>
      <c r="AE6" s="493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18.08.2026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5" customFormat="1" ht="54.75" customHeight="1">
      <c r="A8" s="374" t="s">
        <v>31</v>
      </c>
      <c r="B8" s="374" t="s">
        <v>32</v>
      </c>
      <c r="C8" s="495" t="s">
        <v>21</v>
      </c>
      <c r="D8" s="489"/>
      <c r="E8" s="489"/>
      <c r="F8" s="489"/>
      <c r="G8" s="489"/>
      <c r="H8" s="489"/>
      <c r="I8" s="495" t="s">
        <v>172</v>
      </c>
      <c r="J8" s="489"/>
      <c r="K8" s="489"/>
      <c r="L8" s="489"/>
      <c r="M8" s="489"/>
      <c r="N8" s="489"/>
      <c r="O8" s="495" t="s">
        <v>238</v>
      </c>
      <c r="P8" s="489"/>
      <c r="Q8" s="489"/>
      <c r="R8" s="489"/>
      <c r="S8" s="489"/>
      <c r="T8" s="489"/>
      <c r="U8" s="495" t="s">
        <v>269</v>
      </c>
      <c r="V8" s="489"/>
      <c r="W8" s="489"/>
      <c r="X8" s="489"/>
      <c r="Y8" s="489"/>
      <c r="Z8" s="489"/>
      <c r="AA8" s="495" t="s">
        <v>1</v>
      </c>
      <c r="AB8" s="489"/>
      <c r="AC8" s="489"/>
      <c r="AD8" s="489"/>
      <c r="AE8" s="489"/>
      <c r="AF8" s="489"/>
      <c r="AG8" s="489" t="s">
        <v>184</v>
      </c>
      <c r="AH8" s="489"/>
      <c r="AI8" s="489"/>
      <c r="AJ8" s="489"/>
      <c r="AK8" s="489"/>
      <c r="AL8" s="489"/>
      <c r="AM8" s="495" t="s">
        <v>191</v>
      </c>
      <c r="AN8" s="495"/>
      <c r="AO8" s="495"/>
      <c r="AP8" s="495"/>
      <c r="AQ8" s="495"/>
      <c r="AR8" s="495"/>
      <c r="AS8" s="500" t="s">
        <v>364</v>
      </c>
      <c r="AT8" s="497"/>
      <c r="AU8" s="497"/>
      <c r="AV8" s="497"/>
      <c r="AW8" s="497"/>
      <c r="AX8" s="501"/>
      <c r="AY8" s="495" t="s">
        <v>18</v>
      </c>
      <c r="AZ8" s="489"/>
      <c r="BA8" s="489"/>
      <c r="BB8" s="489"/>
      <c r="BC8" s="489"/>
      <c r="BD8" s="489"/>
      <c r="BE8" s="495" t="s">
        <v>3</v>
      </c>
      <c r="BF8" s="489"/>
      <c r="BG8" s="489"/>
      <c r="BH8" s="489"/>
      <c r="BI8" s="489"/>
      <c r="BJ8" s="489"/>
      <c r="BK8" s="495" t="s">
        <v>4</v>
      </c>
      <c r="BL8" s="489"/>
      <c r="BM8" s="489"/>
      <c r="BN8" s="489"/>
      <c r="BO8" s="489"/>
      <c r="BP8" s="489"/>
      <c r="BQ8" s="495" t="s">
        <v>6</v>
      </c>
      <c r="BR8" s="489"/>
      <c r="BS8" s="489"/>
      <c r="BT8" s="489"/>
      <c r="BU8" s="489"/>
      <c r="BV8" s="489"/>
      <c r="BW8" s="489" t="s">
        <v>170</v>
      </c>
      <c r="BX8" s="489"/>
      <c r="BY8" s="489"/>
      <c r="BZ8" s="489"/>
      <c r="CA8" s="489"/>
      <c r="CB8" s="489"/>
      <c r="CC8" s="489" t="s">
        <v>176</v>
      </c>
      <c r="CD8" s="489"/>
      <c r="CE8" s="489"/>
      <c r="CF8" s="489"/>
      <c r="CG8" s="489"/>
      <c r="CH8" s="489"/>
      <c r="CI8" s="495" t="s">
        <v>9</v>
      </c>
      <c r="CJ8" s="489"/>
      <c r="CK8" s="489"/>
      <c r="CL8" s="489"/>
      <c r="CM8" s="489"/>
      <c r="CN8" s="489"/>
      <c r="CO8" s="495" t="s">
        <v>12</v>
      </c>
      <c r="CP8" s="489"/>
      <c r="CQ8" s="489"/>
      <c r="CR8" s="489"/>
      <c r="CS8" s="489"/>
      <c r="CT8" s="489"/>
      <c r="CU8" s="495" t="s">
        <v>217</v>
      </c>
      <c r="CV8" s="489"/>
      <c r="CW8" s="489"/>
      <c r="CX8" s="489"/>
      <c r="CY8" s="489"/>
      <c r="CZ8" s="489"/>
      <c r="DA8" s="495" t="s">
        <v>183</v>
      </c>
      <c r="DB8" s="489"/>
      <c r="DC8" s="489"/>
      <c r="DD8" s="489"/>
      <c r="DE8" s="489"/>
      <c r="DF8" s="489"/>
      <c r="DG8" s="495" t="s">
        <v>192</v>
      </c>
      <c r="DH8" s="489"/>
      <c r="DI8" s="489"/>
      <c r="DJ8" s="489"/>
      <c r="DK8" s="489"/>
      <c r="DL8" s="489"/>
      <c r="DM8" s="495" t="s">
        <v>15</v>
      </c>
      <c r="DN8" s="489"/>
      <c r="DO8" s="489"/>
      <c r="DP8" s="489"/>
      <c r="DQ8" s="489"/>
      <c r="DR8" s="489"/>
      <c r="DS8" s="495" t="s">
        <v>143</v>
      </c>
      <c r="DT8" s="495"/>
      <c r="DU8" s="495"/>
      <c r="DV8" s="495"/>
      <c r="DW8" s="495"/>
      <c r="DX8" s="495"/>
      <c r="DY8" s="496" t="s">
        <v>185</v>
      </c>
      <c r="DZ8" s="497"/>
      <c r="EA8" s="497"/>
      <c r="EB8" s="497"/>
      <c r="EC8" s="497"/>
      <c r="ED8" s="498"/>
      <c r="EE8" s="495" t="s">
        <v>189</v>
      </c>
      <c r="EF8" s="489"/>
      <c r="EG8" s="489"/>
      <c r="EH8" s="489"/>
      <c r="EI8" s="489"/>
      <c r="EJ8" s="489"/>
      <c r="EK8" s="504" t="s">
        <v>175</v>
      </c>
      <c r="EL8" s="505"/>
      <c r="EM8" s="505"/>
      <c r="EN8" s="505"/>
      <c r="EO8" s="505"/>
      <c r="EP8" s="505"/>
      <c r="EQ8" s="504" t="s">
        <v>19</v>
      </c>
      <c r="ER8" s="505"/>
      <c r="ES8" s="505"/>
      <c r="ET8" s="505"/>
      <c r="EU8" s="505"/>
      <c r="EV8" s="505"/>
      <c r="EW8" s="504" t="s">
        <v>200</v>
      </c>
      <c r="EX8" s="505"/>
      <c r="EY8" s="505"/>
      <c r="EZ8" s="505"/>
      <c r="FA8" s="505"/>
      <c r="FB8" s="505"/>
      <c r="FC8" s="495" t="s">
        <v>204</v>
      </c>
      <c r="FD8" s="489"/>
      <c r="FE8" s="489"/>
      <c r="FF8" s="489"/>
      <c r="FG8" s="489"/>
      <c r="FH8" s="489"/>
      <c r="FI8" s="495" t="s">
        <v>210</v>
      </c>
      <c r="FJ8" s="489"/>
      <c r="FK8" s="489"/>
      <c r="FL8" s="489"/>
      <c r="FM8" s="489"/>
      <c r="FN8" s="489"/>
      <c r="FO8" s="495" t="s">
        <v>214</v>
      </c>
      <c r="FP8" s="489"/>
      <c r="FQ8" s="489"/>
      <c r="FR8" s="489"/>
      <c r="FS8" s="489"/>
      <c r="FT8" s="489"/>
      <c r="FU8" s="495" t="s">
        <v>208</v>
      </c>
      <c r="FV8" s="489"/>
      <c r="FW8" s="489"/>
      <c r="FX8" s="489"/>
      <c r="FY8" s="489"/>
      <c r="FZ8" s="489"/>
      <c r="GA8" s="495" t="s">
        <v>213</v>
      </c>
      <c r="GB8" s="489"/>
      <c r="GC8" s="489"/>
      <c r="GD8" s="489"/>
      <c r="GE8" s="489"/>
      <c r="GF8" s="489"/>
      <c r="GG8" s="495" t="s">
        <v>226</v>
      </c>
      <c r="GH8" s="489"/>
      <c r="GI8" s="489"/>
      <c r="GJ8" s="489"/>
      <c r="GK8" s="489"/>
      <c r="GL8" s="489"/>
      <c r="GM8" s="495" t="s">
        <v>227</v>
      </c>
      <c r="GN8" s="489"/>
      <c r="GO8" s="489"/>
      <c r="GP8" s="489"/>
      <c r="GQ8" s="489"/>
      <c r="GR8" s="489"/>
      <c r="GS8" s="495" t="s">
        <v>229</v>
      </c>
      <c r="GT8" s="495"/>
      <c r="GU8" s="495"/>
      <c r="GV8" s="495"/>
      <c r="GW8" s="495"/>
      <c r="GX8" s="495"/>
      <c r="GY8" s="495" t="s">
        <v>232</v>
      </c>
      <c r="GZ8" s="495"/>
      <c r="HA8" s="495"/>
      <c r="HB8" s="495"/>
      <c r="HC8" s="495"/>
      <c r="HD8" s="495"/>
      <c r="HE8" s="495" t="s">
        <v>234</v>
      </c>
      <c r="HF8" s="495"/>
      <c r="HG8" s="495"/>
      <c r="HH8" s="495"/>
      <c r="HI8" s="495"/>
      <c r="HJ8" s="495"/>
      <c r="HK8" s="495" t="s">
        <v>250</v>
      </c>
      <c r="HL8" s="495"/>
      <c r="HM8" s="495"/>
      <c r="HN8" s="495"/>
      <c r="HO8" s="495"/>
      <c r="HP8" s="495"/>
      <c r="HQ8" s="495" t="s">
        <v>249</v>
      </c>
      <c r="HR8" s="495"/>
      <c r="HS8" s="495"/>
      <c r="HT8" s="495"/>
      <c r="HU8" s="495"/>
      <c r="HV8" s="495"/>
      <c r="HW8" s="495" t="s">
        <v>276</v>
      </c>
      <c r="HX8" s="495"/>
      <c r="HY8" s="495"/>
      <c r="HZ8" s="495"/>
      <c r="IA8" s="495"/>
      <c r="IB8" s="495"/>
      <c r="IC8" s="495" t="s">
        <v>274</v>
      </c>
      <c r="ID8" s="489"/>
      <c r="IE8" s="489"/>
      <c r="IF8" s="489"/>
      <c r="IG8" s="495" t="s">
        <v>230</v>
      </c>
      <c r="IH8" s="489"/>
      <c r="II8" s="489"/>
      <c r="IJ8" s="489"/>
      <c r="IK8" s="495" t="s">
        <v>284</v>
      </c>
      <c r="IL8" s="489"/>
      <c r="IM8" s="489"/>
      <c r="IN8" s="489"/>
      <c r="IO8" s="495" t="s">
        <v>286</v>
      </c>
      <c r="IP8" s="495"/>
      <c r="IQ8" s="495"/>
      <c r="IR8" s="495"/>
      <c r="IS8" s="495" t="s">
        <v>330</v>
      </c>
      <c r="IT8" s="495"/>
      <c r="IU8" s="495"/>
      <c r="IV8" s="495"/>
      <c r="IW8" s="495" t="s">
        <v>340</v>
      </c>
      <c r="IX8" s="495"/>
      <c r="IY8" s="495"/>
      <c r="IZ8" s="495"/>
      <c r="JA8" s="489" t="s">
        <v>370</v>
      </c>
      <c r="JB8" s="489"/>
      <c r="JC8" s="489"/>
      <c r="JD8" s="489"/>
    </row>
    <row r="9" spans="1:301" s="128" customFormat="1" ht="55.5" customHeight="1">
      <c r="A9" s="89"/>
      <c r="B9" s="89"/>
      <c r="C9" s="499" t="s">
        <v>162</v>
      </c>
      <c r="D9" s="499"/>
      <c r="E9" s="494" t="s">
        <v>195</v>
      </c>
      <c r="F9" s="494"/>
      <c r="G9" s="499" t="s">
        <v>163</v>
      </c>
      <c r="H9" s="499"/>
      <c r="I9" s="499" t="s">
        <v>162</v>
      </c>
      <c r="J9" s="499"/>
      <c r="K9" s="494" t="s">
        <v>195</v>
      </c>
      <c r="L9" s="494"/>
      <c r="M9" s="499" t="s">
        <v>163</v>
      </c>
      <c r="N9" s="499"/>
      <c r="O9" s="499" t="s">
        <v>162</v>
      </c>
      <c r="P9" s="499"/>
      <c r="Q9" s="494" t="s">
        <v>195</v>
      </c>
      <c r="R9" s="494"/>
      <c r="S9" s="499" t="s">
        <v>163</v>
      </c>
      <c r="T9" s="499"/>
      <c r="U9" s="499" t="s">
        <v>162</v>
      </c>
      <c r="V9" s="499"/>
      <c r="W9" s="494" t="s">
        <v>195</v>
      </c>
      <c r="X9" s="494"/>
      <c r="Y9" s="499" t="s">
        <v>163</v>
      </c>
      <c r="Z9" s="499"/>
      <c r="AA9" s="499" t="s">
        <v>162</v>
      </c>
      <c r="AB9" s="499"/>
      <c r="AC9" s="494" t="s">
        <v>195</v>
      </c>
      <c r="AD9" s="494"/>
      <c r="AE9" s="499" t="s">
        <v>163</v>
      </c>
      <c r="AF9" s="499"/>
      <c r="AG9" s="499" t="s">
        <v>162</v>
      </c>
      <c r="AH9" s="499"/>
      <c r="AI9" s="494" t="s">
        <v>195</v>
      </c>
      <c r="AJ9" s="494"/>
      <c r="AK9" s="499" t="s">
        <v>163</v>
      </c>
      <c r="AL9" s="499"/>
      <c r="AM9" s="499" t="s">
        <v>162</v>
      </c>
      <c r="AN9" s="499"/>
      <c r="AO9" s="494" t="s">
        <v>195</v>
      </c>
      <c r="AP9" s="494"/>
      <c r="AQ9" s="499" t="s">
        <v>163</v>
      </c>
      <c r="AR9" s="499"/>
      <c r="AS9" s="502" t="s">
        <v>162</v>
      </c>
      <c r="AT9" s="503"/>
      <c r="AU9" s="512" t="s">
        <v>195</v>
      </c>
      <c r="AV9" s="513"/>
      <c r="AW9" s="502" t="s">
        <v>163</v>
      </c>
      <c r="AX9" s="503"/>
      <c r="AY9" s="499" t="s">
        <v>162</v>
      </c>
      <c r="AZ9" s="499"/>
      <c r="BA9" s="494" t="s">
        <v>195</v>
      </c>
      <c r="BB9" s="494"/>
      <c r="BC9" s="499" t="s">
        <v>163</v>
      </c>
      <c r="BD9" s="499"/>
      <c r="BE9" s="499" t="s">
        <v>162</v>
      </c>
      <c r="BF9" s="499"/>
      <c r="BG9" s="494" t="s">
        <v>195</v>
      </c>
      <c r="BH9" s="494"/>
      <c r="BI9" s="499" t="s">
        <v>163</v>
      </c>
      <c r="BJ9" s="499"/>
      <c r="BK9" s="499" t="s">
        <v>162</v>
      </c>
      <c r="BL9" s="499"/>
      <c r="BM9" s="494" t="s">
        <v>195</v>
      </c>
      <c r="BN9" s="494"/>
      <c r="BO9" s="499" t="s">
        <v>163</v>
      </c>
      <c r="BP9" s="499"/>
      <c r="BQ9" s="499" t="s">
        <v>162</v>
      </c>
      <c r="BR9" s="499"/>
      <c r="BS9" s="494" t="s">
        <v>195</v>
      </c>
      <c r="BT9" s="494"/>
      <c r="BU9" s="499" t="s">
        <v>163</v>
      </c>
      <c r="BV9" s="499"/>
      <c r="BW9" s="499" t="s">
        <v>162</v>
      </c>
      <c r="BX9" s="499"/>
      <c r="BY9" s="494" t="s">
        <v>195</v>
      </c>
      <c r="BZ9" s="494"/>
      <c r="CA9" s="499" t="s">
        <v>163</v>
      </c>
      <c r="CB9" s="499"/>
      <c r="CC9" s="499" t="s">
        <v>162</v>
      </c>
      <c r="CD9" s="499"/>
      <c r="CE9" s="494" t="s">
        <v>195</v>
      </c>
      <c r="CF9" s="494"/>
      <c r="CG9" s="499" t="s">
        <v>163</v>
      </c>
      <c r="CH9" s="499"/>
      <c r="CI9" s="499" t="s">
        <v>162</v>
      </c>
      <c r="CJ9" s="499"/>
      <c r="CK9" s="494" t="s">
        <v>195</v>
      </c>
      <c r="CL9" s="494"/>
      <c r="CM9" s="499" t="s">
        <v>163</v>
      </c>
      <c r="CN9" s="499"/>
      <c r="CO9" s="499" t="s">
        <v>162</v>
      </c>
      <c r="CP9" s="499"/>
      <c r="CQ9" s="494" t="s">
        <v>195</v>
      </c>
      <c r="CR9" s="494"/>
      <c r="CS9" s="499" t="s">
        <v>163</v>
      </c>
      <c r="CT9" s="499"/>
      <c r="CU9" s="499" t="s">
        <v>162</v>
      </c>
      <c r="CV9" s="499"/>
      <c r="CW9" s="494" t="s">
        <v>195</v>
      </c>
      <c r="CX9" s="494"/>
      <c r="CY9" s="499" t="s">
        <v>163</v>
      </c>
      <c r="CZ9" s="499"/>
      <c r="DA9" s="499" t="s">
        <v>162</v>
      </c>
      <c r="DB9" s="499"/>
      <c r="DC9" s="494" t="s">
        <v>195</v>
      </c>
      <c r="DD9" s="494"/>
      <c r="DE9" s="499" t="s">
        <v>163</v>
      </c>
      <c r="DF9" s="499"/>
      <c r="DG9" s="499" t="s">
        <v>162</v>
      </c>
      <c r="DH9" s="499"/>
      <c r="DI9" s="494" t="s">
        <v>195</v>
      </c>
      <c r="DJ9" s="494"/>
      <c r="DK9" s="499" t="s">
        <v>163</v>
      </c>
      <c r="DL9" s="499"/>
      <c r="DM9" s="499" t="s">
        <v>162</v>
      </c>
      <c r="DN9" s="499"/>
      <c r="DO9" s="494" t="s">
        <v>195</v>
      </c>
      <c r="DP9" s="494"/>
      <c r="DQ9" s="499" t="s">
        <v>163</v>
      </c>
      <c r="DR9" s="499"/>
      <c r="DS9" s="499" t="s">
        <v>162</v>
      </c>
      <c r="DT9" s="499"/>
      <c r="DU9" s="494" t="s">
        <v>195</v>
      </c>
      <c r="DV9" s="494"/>
      <c r="DW9" s="499" t="s">
        <v>163</v>
      </c>
      <c r="DX9" s="499"/>
      <c r="DY9" s="506" t="s">
        <v>162</v>
      </c>
      <c r="DZ9" s="507"/>
      <c r="EA9" s="508" t="s">
        <v>195</v>
      </c>
      <c r="EB9" s="509"/>
      <c r="EC9" s="506" t="s">
        <v>163</v>
      </c>
      <c r="ED9" s="507"/>
      <c r="EE9" s="499" t="s">
        <v>162</v>
      </c>
      <c r="EF9" s="499"/>
      <c r="EG9" s="494" t="s">
        <v>195</v>
      </c>
      <c r="EH9" s="494"/>
      <c r="EI9" s="499" t="s">
        <v>163</v>
      </c>
      <c r="EJ9" s="499"/>
      <c r="EK9" s="499" t="s">
        <v>162</v>
      </c>
      <c r="EL9" s="499"/>
      <c r="EM9" s="494" t="s">
        <v>195</v>
      </c>
      <c r="EN9" s="494"/>
      <c r="EO9" s="499" t="s">
        <v>163</v>
      </c>
      <c r="EP9" s="499"/>
      <c r="EQ9" s="499" t="s">
        <v>162</v>
      </c>
      <c r="ER9" s="499"/>
      <c r="ES9" s="494" t="s">
        <v>195</v>
      </c>
      <c r="ET9" s="494"/>
      <c r="EU9" s="499" t="s">
        <v>163</v>
      </c>
      <c r="EV9" s="499"/>
      <c r="EW9" s="499" t="s">
        <v>162</v>
      </c>
      <c r="EX9" s="499"/>
      <c r="EY9" s="494" t="s">
        <v>195</v>
      </c>
      <c r="EZ9" s="494"/>
      <c r="FA9" s="499" t="s">
        <v>163</v>
      </c>
      <c r="FB9" s="499"/>
      <c r="FC9" s="499" t="s">
        <v>162</v>
      </c>
      <c r="FD9" s="499"/>
      <c r="FE9" s="494" t="s">
        <v>195</v>
      </c>
      <c r="FF9" s="494"/>
      <c r="FG9" s="499" t="s">
        <v>163</v>
      </c>
      <c r="FH9" s="499"/>
      <c r="FI9" s="499" t="s">
        <v>162</v>
      </c>
      <c r="FJ9" s="499"/>
      <c r="FK9" s="494" t="s">
        <v>291</v>
      </c>
      <c r="FL9" s="494"/>
      <c r="FM9" s="499" t="s">
        <v>163</v>
      </c>
      <c r="FN9" s="499"/>
      <c r="FO9" s="499" t="s">
        <v>162</v>
      </c>
      <c r="FP9" s="499"/>
      <c r="FQ9" s="494" t="s">
        <v>195</v>
      </c>
      <c r="FR9" s="494"/>
      <c r="FS9" s="499" t="s">
        <v>163</v>
      </c>
      <c r="FT9" s="499"/>
      <c r="FU9" s="499" t="s">
        <v>162</v>
      </c>
      <c r="FV9" s="499"/>
      <c r="FW9" s="494" t="s">
        <v>195</v>
      </c>
      <c r="FX9" s="494"/>
      <c r="FY9" s="499" t="s">
        <v>163</v>
      </c>
      <c r="FZ9" s="499"/>
      <c r="GA9" s="499" t="s">
        <v>162</v>
      </c>
      <c r="GB9" s="499"/>
      <c r="GC9" s="494" t="s">
        <v>195</v>
      </c>
      <c r="GD9" s="494"/>
      <c r="GE9" s="499" t="s">
        <v>163</v>
      </c>
      <c r="GF9" s="499"/>
      <c r="GG9" s="499" t="s">
        <v>162</v>
      </c>
      <c r="GH9" s="499"/>
      <c r="GI9" s="494" t="s">
        <v>195</v>
      </c>
      <c r="GJ9" s="494"/>
      <c r="GK9" s="499" t="s">
        <v>163</v>
      </c>
      <c r="GL9" s="499"/>
      <c r="GM9" s="499" t="s">
        <v>162</v>
      </c>
      <c r="GN9" s="499"/>
      <c r="GO9" s="494" t="s">
        <v>195</v>
      </c>
      <c r="GP9" s="494"/>
      <c r="GQ9" s="499" t="s">
        <v>163</v>
      </c>
      <c r="GR9" s="499"/>
      <c r="GS9" s="499" t="s">
        <v>162</v>
      </c>
      <c r="GT9" s="499"/>
      <c r="GU9" s="494" t="s">
        <v>195</v>
      </c>
      <c r="GV9" s="494"/>
      <c r="GW9" s="499" t="s">
        <v>163</v>
      </c>
      <c r="GX9" s="499"/>
      <c r="GY9" s="499" t="s">
        <v>162</v>
      </c>
      <c r="GZ9" s="499"/>
      <c r="HA9" s="494" t="s">
        <v>195</v>
      </c>
      <c r="HB9" s="494"/>
      <c r="HC9" s="499" t="s">
        <v>163</v>
      </c>
      <c r="HD9" s="499"/>
      <c r="HE9" s="499" t="s">
        <v>162</v>
      </c>
      <c r="HF9" s="499"/>
      <c r="HG9" s="494" t="s">
        <v>195</v>
      </c>
      <c r="HH9" s="494"/>
      <c r="HI9" s="499" t="s">
        <v>163</v>
      </c>
      <c r="HJ9" s="499"/>
      <c r="HK9" s="499" t="s">
        <v>162</v>
      </c>
      <c r="HL9" s="499"/>
      <c r="HM9" s="494" t="s">
        <v>195</v>
      </c>
      <c r="HN9" s="494"/>
      <c r="HO9" s="499" t="s">
        <v>163</v>
      </c>
      <c r="HP9" s="499"/>
      <c r="HQ9" s="499" t="s">
        <v>162</v>
      </c>
      <c r="HR9" s="499"/>
      <c r="HS9" s="494" t="s">
        <v>195</v>
      </c>
      <c r="HT9" s="494"/>
      <c r="HU9" s="499" t="s">
        <v>163</v>
      </c>
      <c r="HV9" s="499"/>
      <c r="HW9" s="499" t="s">
        <v>162</v>
      </c>
      <c r="HX9" s="499"/>
      <c r="HY9" s="494" t="s">
        <v>195</v>
      </c>
      <c r="HZ9" s="494"/>
      <c r="IA9" s="499" t="s">
        <v>163</v>
      </c>
      <c r="IB9" s="499"/>
      <c r="IC9" s="499" t="s">
        <v>162</v>
      </c>
      <c r="ID9" s="499"/>
      <c r="IE9" s="499" t="s">
        <v>163</v>
      </c>
      <c r="IF9" s="499"/>
      <c r="IG9" s="499" t="s">
        <v>162</v>
      </c>
      <c r="IH9" s="499"/>
      <c r="II9" s="499" t="s">
        <v>163</v>
      </c>
      <c r="IJ9" s="499"/>
      <c r="IK9" s="499" t="s">
        <v>162</v>
      </c>
      <c r="IL9" s="499"/>
      <c r="IM9" s="499" t="s">
        <v>163</v>
      </c>
      <c r="IN9" s="499"/>
      <c r="IO9" s="499" t="s">
        <v>162</v>
      </c>
      <c r="IP9" s="499"/>
      <c r="IQ9" s="499" t="s">
        <v>163</v>
      </c>
      <c r="IR9" s="499"/>
      <c r="IS9" s="499" t="s">
        <v>162</v>
      </c>
      <c r="IT9" s="499"/>
      <c r="IU9" s="499" t="s">
        <v>163</v>
      </c>
      <c r="IV9" s="499"/>
      <c r="IW9" s="499" t="s">
        <v>162</v>
      </c>
      <c r="IX9" s="499"/>
      <c r="IY9" s="499" t="s">
        <v>163</v>
      </c>
      <c r="IZ9" s="499"/>
      <c r="JA9" s="490" t="s">
        <v>162</v>
      </c>
      <c r="JB9" s="491"/>
      <c r="JC9" s="490" t="s">
        <v>163</v>
      </c>
      <c r="JD9" s="491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>
        <v>6.19</v>
      </c>
      <c r="ER11" s="71"/>
      <c r="ES11" s="71"/>
      <c r="ET11" s="71"/>
      <c r="EU11" s="71">
        <f>EQ11+ES11</f>
        <v>6.19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>
        <v>6.19</v>
      </c>
      <c r="ER12" s="71"/>
      <c r="ES12" s="71"/>
      <c r="ET12" s="71"/>
      <c r="EU12" s="71">
        <f t="shared" ref="EU12:EU43" si="47">EQ12+ES12</f>
        <v>6.19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>
        <v>6.19</v>
      </c>
      <c r="ER13" s="71"/>
      <c r="ES13" s="71"/>
      <c r="ET13" s="71"/>
      <c r="EU13" s="71">
        <f t="shared" si="47"/>
        <v>6.19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>
        <v>6.19</v>
      </c>
      <c r="ER14" s="71"/>
      <c r="ES14" s="71"/>
      <c r="ET14" s="71"/>
      <c r="EU14" s="71">
        <f t="shared" si="47"/>
        <v>6.19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>
        <v>6.19</v>
      </c>
      <c r="ER15" s="71"/>
      <c r="ES15" s="71"/>
      <c r="ET15" s="71"/>
      <c r="EU15" s="71">
        <f t="shared" si="47"/>
        <v>6.19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>
        <v>6.19</v>
      </c>
      <c r="ER16" s="71"/>
      <c r="ES16" s="71"/>
      <c r="ET16" s="71"/>
      <c r="EU16" s="71">
        <f t="shared" si="47"/>
        <v>6.19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>
        <v>6.19</v>
      </c>
      <c r="ER17" s="71"/>
      <c r="ES17" s="71"/>
      <c r="ET17" s="71"/>
      <c r="EU17" s="71">
        <f t="shared" si="47"/>
        <v>6.19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>
        <v>6.19</v>
      </c>
      <c r="ER18" s="71"/>
      <c r="ES18" s="71"/>
      <c r="ET18" s="71"/>
      <c r="EU18" s="71">
        <f t="shared" si="47"/>
        <v>6.19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>
        <v>6.19</v>
      </c>
      <c r="ER19" s="71"/>
      <c r="ES19" s="71"/>
      <c r="ET19" s="71"/>
      <c r="EU19" s="71">
        <f t="shared" si="47"/>
        <v>6.19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>
        <v>6.19</v>
      </c>
      <c r="ER20" s="71"/>
      <c r="ES20" s="71"/>
      <c r="ET20" s="71"/>
      <c r="EU20" s="71">
        <f t="shared" si="47"/>
        <v>6.19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>
        <v>6.19</v>
      </c>
      <c r="ER21" s="71"/>
      <c r="ES21" s="71"/>
      <c r="ET21" s="71"/>
      <c r="EU21" s="71">
        <f t="shared" si="47"/>
        <v>6.19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>
        <v>6.19</v>
      </c>
      <c r="ER22" s="71"/>
      <c r="ES22" s="71"/>
      <c r="ET22" s="71"/>
      <c r="EU22" s="71">
        <f t="shared" si="47"/>
        <v>6.19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>
        <v>6.19</v>
      </c>
      <c r="ER23" s="71"/>
      <c r="ES23" s="71"/>
      <c r="ET23" s="71"/>
      <c r="EU23" s="71">
        <f t="shared" si="47"/>
        <v>6.19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>
        <v>6.19</v>
      </c>
      <c r="ER24" s="71"/>
      <c r="ES24" s="71"/>
      <c r="ET24" s="71"/>
      <c r="EU24" s="71">
        <f t="shared" si="47"/>
        <v>6.19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>
        <v>6.19</v>
      </c>
      <c r="ER25" s="71"/>
      <c r="ES25" s="71"/>
      <c r="ET25" s="71"/>
      <c r="EU25" s="71">
        <f t="shared" si="47"/>
        <v>6.19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>
        <v>6.19</v>
      </c>
      <c r="ER26" s="71"/>
      <c r="ES26" s="71"/>
      <c r="ET26" s="71"/>
      <c r="EU26" s="71">
        <f t="shared" si="47"/>
        <v>6.19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>
        <v>6.19</v>
      </c>
      <c r="ER27" s="71"/>
      <c r="ES27" s="71"/>
      <c r="ET27" s="71"/>
      <c r="EU27" s="71">
        <f t="shared" si="47"/>
        <v>6.19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>
        <v>6.19</v>
      </c>
      <c r="ER28" s="71"/>
      <c r="ES28" s="71"/>
      <c r="ET28" s="71"/>
      <c r="EU28" s="71">
        <f t="shared" si="47"/>
        <v>6.19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>
        <v>6.19</v>
      </c>
      <c r="ER29" s="71"/>
      <c r="ES29" s="71"/>
      <c r="ET29" s="71"/>
      <c r="EU29" s="71">
        <f t="shared" si="47"/>
        <v>6.19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>
        <v>6.19</v>
      </c>
      <c r="ER30" s="71"/>
      <c r="ES30" s="71"/>
      <c r="ET30" s="71"/>
      <c r="EU30" s="71">
        <f t="shared" si="47"/>
        <v>6.19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>
        <v>6.19</v>
      </c>
      <c r="ER31" s="71"/>
      <c r="ES31" s="71"/>
      <c r="ET31" s="71"/>
      <c r="EU31" s="71">
        <f t="shared" si="47"/>
        <v>6.19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>
        <v>6.19</v>
      </c>
      <c r="ER32" s="71"/>
      <c r="ES32" s="71"/>
      <c r="ET32" s="71"/>
      <c r="EU32" s="71">
        <f t="shared" si="47"/>
        <v>6.19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>
        <v>6.19</v>
      </c>
      <c r="ER33" s="71"/>
      <c r="ES33" s="71"/>
      <c r="ET33" s="71"/>
      <c r="EU33" s="71">
        <f t="shared" si="47"/>
        <v>6.19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>
        <v>6.19</v>
      </c>
      <c r="ER34" s="71"/>
      <c r="ES34" s="71"/>
      <c r="ET34" s="71"/>
      <c r="EU34" s="71">
        <f t="shared" si="47"/>
        <v>6.19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>
        <v>6.19</v>
      </c>
      <c r="ER35" s="71"/>
      <c r="ES35" s="71"/>
      <c r="ET35" s="71"/>
      <c r="EU35" s="71">
        <f t="shared" si="47"/>
        <v>6.19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>
        <v>6.19</v>
      </c>
      <c r="ER36" s="71"/>
      <c r="ES36" s="71"/>
      <c r="ET36" s="71"/>
      <c r="EU36" s="71">
        <f t="shared" si="47"/>
        <v>6.19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>
        <v>6.19</v>
      </c>
      <c r="ER37" s="71"/>
      <c r="ES37" s="71"/>
      <c r="ET37" s="71"/>
      <c r="EU37" s="71">
        <f t="shared" si="47"/>
        <v>6.19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>
        <v>6.19</v>
      </c>
      <c r="ER38" s="71"/>
      <c r="ES38" s="71"/>
      <c r="ET38" s="71"/>
      <c r="EU38" s="71">
        <f t="shared" si="47"/>
        <v>6.19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>
        <v>6.19</v>
      </c>
      <c r="ER39" s="71"/>
      <c r="ES39" s="71"/>
      <c r="ET39" s="71"/>
      <c r="EU39" s="71">
        <f t="shared" si="47"/>
        <v>6.19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>
        <v>6.19</v>
      </c>
      <c r="ER40" s="71"/>
      <c r="ES40" s="71"/>
      <c r="ET40" s="71"/>
      <c r="EU40" s="71">
        <f t="shared" si="47"/>
        <v>6.19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>
        <v>6.19</v>
      </c>
      <c r="ER41" s="71"/>
      <c r="ES41" s="71"/>
      <c r="ET41" s="71"/>
      <c r="EU41" s="71">
        <f t="shared" si="47"/>
        <v>6.19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>
        <v>6.19</v>
      </c>
      <c r="ER42" s="71"/>
      <c r="ES42" s="71"/>
      <c r="ET42" s="71"/>
      <c r="EU42" s="71">
        <f t="shared" si="47"/>
        <v>6.19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>
        <v>6.19</v>
      </c>
      <c r="ER43" s="71"/>
      <c r="ES43" s="71"/>
      <c r="ET43" s="71"/>
      <c r="EU43" s="71">
        <f t="shared" si="47"/>
        <v>6.19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>
        <v>6.19</v>
      </c>
      <c r="ER44" s="71"/>
      <c r="ES44" s="71"/>
      <c r="ET44" s="71"/>
      <c r="EU44" s="71">
        <f t="shared" ref="EU44:EU75" si="92">EQ44+ES44</f>
        <v>6.19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>
        <v>6.19</v>
      </c>
      <c r="ER45" s="71"/>
      <c r="ES45" s="71"/>
      <c r="ET45" s="71"/>
      <c r="EU45" s="71">
        <f t="shared" si="92"/>
        <v>6.19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>
        <v>6.19</v>
      </c>
      <c r="ER46" s="71"/>
      <c r="ES46" s="71"/>
      <c r="ET46" s="71"/>
      <c r="EU46" s="71">
        <f t="shared" si="92"/>
        <v>6.19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>
        <v>6.19</v>
      </c>
      <c r="ER47" s="71"/>
      <c r="ES47" s="71"/>
      <c r="ET47" s="71"/>
      <c r="EU47" s="71">
        <f t="shared" si="92"/>
        <v>6.19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>
        <v>6.19</v>
      </c>
      <c r="ER48" s="71"/>
      <c r="ES48" s="71"/>
      <c r="ET48" s="71"/>
      <c r="EU48" s="71">
        <f t="shared" si="92"/>
        <v>6.19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>
        <v>6.19</v>
      </c>
      <c r="ER49" s="71"/>
      <c r="ES49" s="71"/>
      <c r="ET49" s="71"/>
      <c r="EU49" s="71">
        <f t="shared" si="92"/>
        <v>6.19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>
        <v>6.19</v>
      </c>
      <c r="ER50" s="71"/>
      <c r="ES50" s="71"/>
      <c r="ET50" s="71"/>
      <c r="EU50" s="71">
        <f t="shared" si="92"/>
        <v>6.19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6.66</v>
      </c>
      <c r="IP50" s="140"/>
      <c r="IQ50" s="136">
        <f t="shared" si="79"/>
        <v>6.66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>
        <v>0</v>
      </c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>
        <v>0</v>
      </c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>
        <v>0</v>
      </c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>
        <v>0</v>
      </c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>
        <v>0</v>
      </c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>
        <v>0</v>
      </c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>
        <v>0</v>
      </c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>
        <v>0</v>
      </c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>
        <v>0</v>
      </c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>
        <v>0</v>
      </c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>
        <v>0</v>
      </c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>
        <v>0</v>
      </c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>
        <v>0</v>
      </c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>
        <v>0</v>
      </c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>
        <v>0</v>
      </c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>
        <v>0</v>
      </c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>
        <v>0</v>
      </c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>
        <v>0</v>
      </c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>
        <v>0</v>
      </c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>
        <v>0</v>
      </c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>
        <v>0</v>
      </c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>
        <v>0</v>
      </c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>
        <v>0</v>
      </c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>
        <v>0</v>
      </c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>
        <v>0</v>
      </c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>
        <v>0</v>
      </c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>
        <v>0</v>
      </c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>
        <v>0</v>
      </c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>
        <v>0</v>
      </c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>
        <v>0</v>
      </c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>
        <v>0</v>
      </c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>
        <v>0</v>
      </c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>
        <v>0</v>
      </c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>
        <v>0</v>
      </c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>
        <v>0</v>
      </c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14.43</v>
      </c>
      <c r="AT86" s="136"/>
      <c r="AU86" s="75"/>
      <c r="AV86" s="71"/>
      <c r="AW86" s="71">
        <f t="shared" si="108"/>
        <v>14.43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>
        <v>0</v>
      </c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14.43</v>
      </c>
      <c r="AT87" s="136"/>
      <c r="AU87" s="75"/>
      <c r="AV87" s="71"/>
      <c r="AW87" s="71">
        <f t="shared" si="108"/>
        <v>14.43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>
        <v>10.31</v>
      </c>
      <c r="ER87" s="71"/>
      <c r="ES87" s="71"/>
      <c r="ET87" s="71"/>
      <c r="EU87" s="71">
        <f t="shared" si="142"/>
        <v>10.31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14.43</v>
      </c>
      <c r="AT88" s="136"/>
      <c r="AU88" s="75"/>
      <c r="AV88" s="71"/>
      <c r="AW88" s="71">
        <f t="shared" si="108"/>
        <v>14.43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>
        <v>10.31</v>
      </c>
      <c r="ER88" s="71"/>
      <c r="ES88" s="71"/>
      <c r="ET88" s="71"/>
      <c r="EU88" s="71">
        <f t="shared" si="142"/>
        <v>10.31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14.43</v>
      </c>
      <c r="AT89" s="136"/>
      <c r="AU89" s="75"/>
      <c r="AV89" s="71"/>
      <c r="AW89" s="71">
        <f t="shared" si="108"/>
        <v>14.43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>
        <v>10.31</v>
      </c>
      <c r="ER89" s="71"/>
      <c r="ES89" s="71"/>
      <c r="ET89" s="71"/>
      <c r="EU89" s="71">
        <f t="shared" si="142"/>
        <v>10.31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14.43</v>
      </c>
      <c r="AT90" s="136"/>
      <c r="AU90" s="75"/>
      <c r="AV90" s="71"/>
      <c r="AW90" s="71">
        <f t="shared" si="108"/>
        <v>14.43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>
        <v>10.31</v>
      </c>
      <c r="ER90" s="71"/>
      <c r="ES90" s="71"/>
      <c r="ET90" s="71"/>
      <c r="EU90" s="71">
        <f t="shared" si="142"/>
        <v>10.31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14.43</v>
      </c>
      <c r="AT91" s="136"/>
      <c r="AU91" s="75"/>
      <c r="AV91" s="71"/>
      <c r="AW91" s="71">
        <f t="shared" si="108"/>
        <v>14.43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>
        <v>10.31</v>
      </c>
      <c r="ER91" s="71"/>
      <c r="ES91" s="71"/>
      <c r="ET91" s="71"/>
      <c r="EU91" s="71">
        <f t="shared" si="142"/>
        <v>10.31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14.43</v>
      </c>
      <c r="AT92" s="136"/>
      <c r="AU92" s="75"/>
      <c r="AV92" s="71"/>
      <c r="AW92" s="71">
        <f t="shared" si="108"/>
        <v>14.43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>
        <v>10.31</v>
      </c>
      <c r="ER92" s="71"/>
      <c r="ES92" s="71"/>
      <c r="ET92" s="71"/>
      <c r="EU92" s="71">
        <f t="shared" si="142"/>
        <v>10.31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14.43</v>
      </c>
      <c r="AT93" s="136"/>
      <c r="AU93" s="75"/>
      <c r="AV93" s="71"/>
      <c r="AW93" s="71">
        <f t="shared" si="108"/>
        <v>14.43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>
        <v>10.31</v>
      </c>
      <c r="ER93" s="71"/>
      <c r="ES93" s="71"/>
      <c r="ET93" s="71"/>
      <c r="EU93" s="71">
        <f t="shared" si="142"/>
        <v>10.31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14.43</v>
      </c>
      <c r="AT94" s="136"/>
      <c r="AU94" s="75"/>
      <c r="AV94" s="71"/>
      <c r="AW94" s="71">
        <f t="shared" si="108"/>
        <v>14.43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>
        <v>10.31</v>
      </c>
      <c r="ER94" s="71"/>
      <c r="ES94" s="71"/>
      <c r="ET94" s="71"/>
      <c r="EU94" s="71">
        <f t="shared" si="142"/>
        <v>10.31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14.43</v>
      </c>
      <c r="AT95" s="136"/>
      <c r="AU95" s="75"/>
      <c r="AV95" s="71"/>
      <c r="AW95" s="71">
        <f t="shared" si="108"/>
        <v>14.43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>
        <v>10.31</v>
      </c>
      <c r="ER95" s="71"/>
      <c r="ES95" s="71"/>
      <c r="ET95" s="71"/>
      <c r="EU95" s="71">
        <f t="shared" si="142"/>
        <v>10.31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14.43</v>
      </c>
      <c r="AT96" s="136"/>
      <c r="AU96" s="75"/>
      <c r="AV96" s="71"/>
      <c r="AW96" s="71">
        <f t="shared" si="108"/>
        <v>14.43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>
        <v>10.31</v>
      </c>
      <c r="ER96" s="71"/>
      <c r="ES96" s="71"/>
      <c r="ET96" s="71"/>
      <c r="EU96" s="71">
        <f t="shared" si="142"/>
        <v>10.31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14.43</v>
      </c>
      <c r="AT97" s="136"/>
      <c r="AU97" s="75"/>
      <c r="AV97" s="71"/>
      <c r="AW97" s="71">
        <f t="shared" si="108"/>
        <v>14.43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>
        <v>10.31</v>
      </c>
      <c r="ER97" s="71"/>
      <c r="ES97" s="71"/>
      <c r="ET97" s="71"/>
      <c r="EU97" s="71">
        <f t="shared" si="142"/>
        <v>10.31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14.43</v>
      </c>
      <c r="AT98" s="136"/>
      <c r="AU98" s="75"/>
      <c r="AV98" s="71"/>
      <c r="AW98" s="71">
        <f t="shared" si="108"/>
        <v>14.43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>
        <v>10.31</v>
      </c>
      <c r="ER98" s="71"/>
      <c r="ES98" s="71"/>
      <c r="ET98" s="71"/>
      <c r="EU98" s="71">
        <f t="shared" si="142"/>
        <v>10.31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14.43</v>
      </c>
      <c r="AT99" s="136"/>
      <c r="AU99" s="75"/>
      <c r="AV99" s="71"/>
      <c r="AW99" s="71">
        <f t="shared" si="108"/>
        <v>14.43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>
        <v>10.31</v>
      </c>
      <c r="ER99" s="71"/>
      <c r="ES99" s="71"/>
      <c r="ET99" s="71"/>
      <c r="EU99" s="71">
        <f t="shared" si="142"/>
        <v>10.31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14.43</v>
      </c>
      <c r="AT100" s="136"/>
      <c r="AU100" s="75"/>
      <c r="AV100" s="71"/>
      <c r="AW100" s="71">
        <f t="shared" si="108"/>
        <v>14.43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>
        <v>10.31</v>
      </c>
      <c r="ER100" s="71"/>
      <c r="ES100" s="71"/>
      <c r="ET100" s="71"/>
      <c r="EU100" s="71">
        <f t="shared" si="142"/>
        <v>10.31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14.43</v>
      </c>
      <c r="AT101" s="136"/>
      <c r="AU101" s="75"/>
      <c r="AV101" s="71"/>
      <c r="AW101" s="71">
        <f t="shared" si="108"/>
        <v>14.43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>
        <v>10.31</v>
      </c>
      <c r="ER101" s="71"/>
      <c r="ES101" s="71"/>
      <c r="ET101" s="71"/>
      <c r="EU101" s="71">
        <f t="shared" si="142"/>
        <v>10.31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14.43</v>
      </c>
      <c r="AT102" s="136"/>
      <c r="AU102" s="75"/>
      <c r="AV102" s="71"/>
      <c r="AW102" s="71">
        <f t="shared" si="108"/>
        <v>14.43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>
        <v>10.31</v>
      </c>
      <c r="ER102" s="71"/>
      <c r="ES102" s="71"/>
      <c r="ET102" s="71"/>
      <c r="EU102" s="71">
        <f t="shared" si="142"/>
        <v>10.31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14.43</v>
      </c>
      <c r="AT103" s="136"/>
      <c r="AU103" s="75"/>
      <c r="AV103" s="71"/>
      <c r="AW103" s="71">
        <f t="shared" si="108"/>
        <v>14.43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>
        <v>10.31</v>
      </c>
      <c r="ER103" s="71"/>
      <c r="ES103" s="71"/>
      <c r="ET103" s="71"/>
      <c r="EU103" s="71">
        <f t="shared" si="142"/>
        <v>10.31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14.43</v>
      </c>
      <c r="AT104" s="136"/>
      <c r="AU104" s="75"/>
      <c r="AV104" s="71"/>
      <c r="AW104" s="71">
        <f t="shared" si="108"/>
        <v>14.43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>
        <v>10.31</v>
      </c>
      <c r="ER104" s="71"/>
      <c r="ES104" s="71"/>
      <c r="ET104" s="71"/>
      <c r="EU104" s="71">
        <f t="shared" si="142"/>
        <v>10.31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14.43</v>
      </c>
      <c r="AT105" s="136"/>
      <c r="AU105" s="75"/>
      <c r="AV105" s="71"/>
      <c r="AW105" s="71">
        <f t="shared" si="108"/>
        <v>14.43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>
        <v>10.31</v>
      </c>
      <c r="ER105" s="71"/>
      <c r="ES105" s="71"/>
      <c r="ET105" s="71"/>
      <c r="EU105" s="71">
        <f t="shared" si="142"/>
        <v>10.31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14.43</v>
      </c>
      <c r="AT106" s="136"/>
      <c r="AU106" s="75"/>
      <c r="AV106" s="71"/>
      <c r="AW106" s="71">
        <f t="shared" si="108"/>
        <v>14.43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>
        <v>10.31</v>
      </c>
      <c r="ER106" s="71"/>
      <c r="ES106" s="71"/>
      <c r="ET106" s="71"/>
      <c r="EU106" s="71">
        <f t="shared" si="142"/>
        <v>10.31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14.43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14.43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10.31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10.31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3.156562500000001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3.156562500000001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1.4591666666666676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1.4591666666666676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>
        <f t="shared" si="200"/>
        <v>4.7270833333333329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4.7270833333333329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1.8731249999999993</v>
      </c>
      <c r="IP109" s="143" t="e">
        <f t="shared" si="201"/>
        <v>#DIV/0!</v>
      </c>
      <c r="IQ109" s="143">
        <f t="shared" si="201"/>
        <v>1.8731249999999993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11" t="s">
        <v>136</v>
      </c>
      <c r="J112" s="511"/>
      <c r="K112" s="511"/>
      <c r="L112" s="511"/>
      <c r="M112" s="511"/>
      <c r="N112" s="511"/>
      <c r="O112" s="511"/>
      <c r="P112" s="511"/>
      <c r="Q112" s="511"/>
      <c r="R112" s="511"/>
      <c r="S112" s="511"/>
      <c r="T112" s="511"/>
      <c r="U112" s="120"/>
      <c r="V112" s="120"/>
    </row>
    <row r="113" spans="9:22" ht="21.75" customHeight="1">
      <c r="I113" s="510" t="s">
        <v>179</v>
      </c>
      <c r="J113" s="510"/>
      <c r="K113" s="511"/>
      <c r="L113" s="511"/>
      <c r="M113" s="510" t="s">
        <v>180</v>
      </c>
      <c r="N113" s="510"/>
      <c r="O113" s="510"/>
      <c r="P113" s="510"/>
      <c r="Q113" s="510"/>
      <c r="R113" s="510"/>
      <c r="S113" s="510"/>
      <c r="T113" s="510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8" t="str">
        <f>'CGP SCHEDULE'!$AG$5</f>
        <v>23:25</v>
      </c>
      <c r="S4" s="51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9" t="str">
        <f>'CGP SCHEDULE'!AG7</f>
        <v>Revision-2</v>
      </c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18.08.2026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40" t="s">
        <v>246</v>
      </c>
      <c r="D8" s="541"/>
      <c r="E8" s="541"/>
      <c r="F8" s="541"/>
      <c r="G8" s="541"/>
      <c r="H8" s="542"/>
      <c r="I8" s="540" t="s">
        <v>172</v>
      </c>
      <c r="J8" s="541"/>
      <c r="K8" s="541"/>
      <c r="L8" s="541"/>
      <c r="M8" s="541"/>
      <c r="N8" s="542"/>
      <c r="O8" s="543" t="s">
        <v>0</v>
      </c>
      <c r="P8" s="544"/>
      <c r="Q8" s="544"/>
      <c r="R8" s="544"/>
      <c r="S8" s="544"/>
      <c r="T8" s="545"/>
      <c r="U8" s="523" t="s">
        <v>177</v>
      </c>
      <c r="V8" s="524"/>
      <c r="W8" s="524"/>
      <c r="X8" s="524"/>
      <c r="Y8" s="524"/>
      <c r="Z8" s="525"/>
      <c r="AA8" s="508" t="s">
        <v>1</v>
      </c>
      <c r="AB8" s="515"/>
      <c r="AC8" s="515"/>
      <c r="AD8" s="515"/>
      <c r="AE8" s="515"/>
      <c r="AF8" s="516"/>
      <c r="AG8" s="549" t="s">
        <v>184</v>
      </c>
      <c r="AH8" s="541"/>
      <c r="AI8" s="541"/>
      <c r="AJ8" s="541"/>
      <c r="AK8" s="541"/>
      <c r="AL8" s="542"/>
      <c r="AM8" s="508" t="s">
        <v>191</v>
      </c>
      <c r="AN8" s="514"/>
      <c r="AO8" s="514"/>
      <c r="AP8" s="514"/>
      <c r="AQ8" s="514"/>
      <c r="AR8" s="509"/>
      <c r="AS8" s="508" t="s">
        <v>2</v>
      </c>
      <c r="AT8" s="515"/>
      <c r="AU8" s="515"/>
      <c r="AV8" s="515"/>
      <c r="AW8" s="515"/>
      <c r="AX8" s="516"/>
      <c r="AY8" s="508" t="s">
        <v>18</v>
      </c>
      <c r="AZ8" s="515"/>
      <c r="BA8" s="515"/>
      <c r="BB8" s="515"/>
      <c r="BC8" s="515"/>
      <c r="BD8" s="516"/>
      <c r="BE8" s="508" t="s">
        <v>3</v>
      </c>
      <c r="BF8" s="515"/>
      <c r="BG8" s="515"/>
      <c r="BH8" s="515"/>
      <c r="BI8" s="515"/>
      <c r="BJ8" s="516"/>
      <c r="BK8" s="508" t="s">
        <v>4</v>
      </c>
      <c r="BL8" s="515"/>
      <c r="BM8" s="515"/>
      <c r="BN8" s="515"/>
      <c r="BO8" s="515"/>
      <c r="BP8" s="516"/>
      <c r="BQ8" s="508" t="s">
        <v>6</v>
      </c>
      <c r="BR8" s="515"/>
      <c r="BS8" s="515"/>
      <c r="BT8" s="515"/>
      <c r="BU8" s="515"/>
      <c r="BV8" s="516"/>
      <c r="BW8" s="528" t="s">
        <v>170</v>
      </c>
      <c r="BX8" s="528"/>
      <c r="BY8" s="528"/>
      <c r="BZ8" s="528"/>
      <c r="CA8" s="528"/>
      <c r="CB8" s="528"/>
      <c r="CC8" s="529" t="s">
        <v>176</v>
      </c>
      <c r="CD8" s="530"/>
      <c r="CE8" s="530"/>
      <c r="CF8" s="530"/>
      <c r="CG8" s="530"/>
      <c r="CH8" s="530"/>
      <c r="CI8" s="508" t="s">
        <v>9</v>
      </c>
      <c r="CJ8" s="515"/>
      <c r="CK8" s="515"/>
      <c r="CL8" s="515"/>
      <c r="CM8" s="515"/>
      <c r="CN8" s="516"/>
      <c r="CO8" s="508" t="s">
        <v>12</v>
      </c>
      <c r="CP8" s="515"/>
      <c r="CQ8" s="515"/>
      <c r="CR8" s="515"/>
      <c r="CS8" s="515"/>
      <c r="CT8" s="516"/>
      <c r="CU8" s="403" t="s">
        <v>183</v>
      </c>
      <c r="CV8" s="526"/>
      <c r="CW8" s="526"/>
      <c r="CX8" s="526"/>
      <c r="CY8" s="526"/>
      <c r="CZ8" s="527"/>
      <c r="DA8" s="508" t="s">
        <v>192</v>
      </c>
      <c r="DB8" s="515"/>
      <c r="DC8" s="515"/>
      <c r="DD8" s="515"/>
      <c r="DE8" s="515"/>
      <c r="DF8" s="516"/>
      <c r="DG8" s="508" t="s">
        <v>15</v>
      </c>
      <c r="DH8" s="515"/>
      <c r="DI8" s="515"/>
      <c r="DJ8" s="515"/>
      <c r="DK8" s="515"/>
      <c r="DL8" s="516"/>
      <c r="DM8" s="508" t="s">
        <v>143</v>
      </c>
      <c r="DN8" s="514"/>
      <c r="DO8" s="514"/>
      <c r="DP8" s="514"/>
      <c r="DQ8" s="514"/>
      <c r="DR8" s="514"/>
      <c r="DS8" s="508" t="s">
        <v>185</v>
      </c>
      <c r="DT8" s="515"/>
      <c r="DU8" s="515"/>
      <c r="DV8" s="515"/>
      <c r="DW8" s="515"/>
      <c r="DX8" s="515"/>
      <c r="DY8" s="508" t="s">
        <v>189</v>
      </c>
      <c r="DZ8" s="515"/>
      <c r="EA8" s="515"/>
      <c r="EB8" s="515"/>
      <c r="EC8" s="515"/>
      <c r="ED8" s="516"/>
      <c r="EE8" s="506" t="s">
        <v>175</v>
      </c>
      <c r="EF8" s="531"/>
      <c r="EG8" s="531"/>
      <c r="EH8" s="531"/>
      <c r="EI8" s="531"/>
      <c r="EJ8" s="532"/>
      <c r="EK8" s="540" t="s">
        <v>19</v>
      </c>
      <c r="EL8" s="541"/>
      <c r="EM8" s="541"/>
      <c r="EN8" s="541"/>
      <c r="EO8" s="541"/>
      <c r="EP8" s="542"/>
      <c r="EQ8" s="540" t="s">
        <v>200</v>
      </c>
      <c r="ER8" s="541"/>
      <c r="ES8" s="541"/>
      <c r="ET8" s="541"/>
      <c r="EU8" s="541"/>
      <c r="EV8" s="542"/>
      <c r="EW8" s="538" t="s">
        <v>219</v>
      </c>
      <c r="EX8" s="539"/>
      <c r="EY8" s="539"/>
      <c r="EZ8" s="539"/>
      <c r="FA8" s="539"/>
      <c r="FB8" s="539"/>
      <c r="FC8" s="494" t="s">
        <v>220</v>
      </c>
      <c r="FD8" s="517"/>
      <c r="FE8" s="517"/>
      <c r="FF8" s="517"/>
      <c r="FG8" s="517"/>
      <c r="FH8" s="517"/>
      <c r="FI8" s="494" t="s">
        <v>221</v>
      </c>
      <c r="FJ8" s="517"/>
      <c r="FK8" s="517"/>
      <c r="FL8" s="517"/>
      <c r="FM8" s="517"/>
      <c r="FN8" s="517"/>
      <c r="FO8" s="494" t="s">
        <v>222</v>
      </c>
      <c r="FP8" s="517"/>
      <c r="FQ8" s="517"/>
      <c r="FR8" s="517"/>
      <c r="FS8" s="517"/>
      <c r="FT8" s="517"/>
      <c r="FU8" s="494" t="s">
        <v>223</v>
      </c>
      <c r="FV8" s="517"/>
      <c r="FW8" s="517"/>
      <c r="FX8" s="517"/>
      <c r="FY8" s="517"/>
      <c r="FZ8" s="517"/>
      <c r="GA8" s="538" t="s">
        <v>224</v>
      </c>
      <c r="GB8" s="539"/>
      <c r="GC8" s="539"/>
      <c r="GD8" s="539"/>
      <c r="GE8" s="539"/>
      <c r="GF8" s="539"/>
      <c r="GG8" s="494" t="s">
        <v>230</v>
      </c>
      <c r="GH8" s="517"/>
      <c r="GI8" s="517"/>
      <c r="GJ8" s="517"/>
      <c r="GK8" s="538" t="s">
        <v>231</v>
      </c>
      <c r="GL8" s="539"/>
      <c r="GM8" s="539"/>
      <c r="GN8" s="539"/>
      <c r="GO8" s="540" t="s">
        <v>247</v>
      </c>
      <c r="GP8" s="546"/>
      <c r="GQ8" s="546"/>
      <c r="GR8" s="547"/>
      <c r="GS8" s="534" t="s">
        <v>252</v>
      </c>
      <c r="GT8" s="534"/>
      <c r="GU8" s="534"/>
      <c r="GV8" s="534"/>
      <c r="GW8" s="494" t="s">
        <v>237</v>
      </c>
      <c r="GX8" s="517"/>
      <c r="GY8" s="517"/>
      <c r="GZ8" s="517"/>
      <c r="HA8" s="548" t="s">
        <v>321</v>
      </c>
      <c r="HB8" s="539"/>
      <c r="HC8" s="539"/>
      <c r="HD8" s="539"/>
      <c r="HE8" s="538" t="s">
        <v>270</v>
      </c>
      <c r="HF8" s="539"/>
      <c r="HG8" s="539"/>
      <c r="HH8" s="539"/>
      <c r="HI8" s="538" t="s">
        <v>271</v>
      </c>
      <c r="HJ8" s="539"/>
      <c r="HK8" s="539"/>
      <c r="HL8" s="539"/>
      <c r="HM8" s="494" t="s">
        <v>272</v>
      </c>
      <c r="HN8" s="517"/>
      <c r="HO8" s="517"/>
      <c r="HP8" s="517"/>
      <c r="HQ8" s="494" t="s">
        <v>273</v>
      </c>
      <c r="HR8" s="517"/>
      <c r="HS8" s="517"/>
      <c r="HT8" s="517"/>
      <c r="HU8" s="494" t="s">
        <v>274</v>
      </c>
      <c r="HV8" s="517"/>
      <c r="HW8" s="517"/>
      <c r="HX8" s="517"/>
      <c r="HY8" s="494" t="s">
        <v>264</v>
      </c>
      <c r="HZ8" s="517"/>
      <c r="IA8" s="517"/>
      <c r="IB8" s="517"/>
      <c r="IC8" s="494" t="s">
        <v>276</v>
      </c>
      <c r="ID8" s="517"/>
      <c r="IE8" s="517"/>
      <c r="IF8" s="522"/>
      <c r="IG8" s="538" t="s">
        <v>284</v>
      </c>
      <c r="IH8" s="539"/>
      <c r="II8" s="539"/>
      <c r="IJ8" s="539"/>
      <c r="IK8" s="508" t="s">
        <v>286</v>
      </c>
      <c r="IL8" s="514"/>
      <c r="IM8" s="514"/>
      <c r="IN8" s="509"/>
      <c r="IO8" s="508" t="s">
        <v>299</v>
      </c>
      <c r="IP8" s="514"/>
      <c r="IQ8" s="514"/>
      <c r="IR8" s="509"/>
      <c r="IS8" s="540" t="s">
        <v>300</v>
      </c>
      <c r="IT8" s="546"/>
      <c r="IU8" s="546"/>
      <c r="IV8" s="547"/>
      <c r="IW8" s="508" t="s">
        <v>301</v>
      </c>
      <c r="IX8" s="514"/>
      <c r="IY8" s="514"/>
      <c r="IZ8" s="509"/>
      <c r="JA8" s="508" t="s">
        <v>311</v>
      </c>
      <c r="JB8" s="514"/>
      <c r="JC8" s="514"/>
      <c r="JD8" s="509"/>
      <c r="JE8" s="540" t="s">
        <v>316</v>
      </c>
      <c r="JF8" s="546"/>
      <c r="JG8" s="546"/>
      <c r="JH8" s="547"/>
      <c r="JI8" s="508" t="s">
        <v>326</v>
      </c>
      <c r="JJ8" s="514"/>
      <c r="JK8" s="514"/>
      <c r="JL8" s="509"/>
      <c r="JM8" s="512" t="s">
        <v>335</v>
      </c>
      <c r="JN8" s="514"/>
      <c r="JO8" s="514"/>
      <c r="JP8" s="513"/>
      <c r="JQ8" s="512" t="s">
        <v>336</v>
      </c>
      <c r="JR8" s="514"/>
      <c r="JS8" s="514"/>
      <c r="JT8" s="513"/>
      <c r="JU8" s="512" t="s">
        <v>360</v>
      </c>
      <c r="JV8" s="514"/>
      <c r="JW8" s="514"/>
      <c r="JX8" s="513"/>
    </row>
    <row r="9" spans="1:284" s="202" customFormat="1" ht="55.5" customHeight="1">
      <c r="A9" s="178"/>
      <c r="B9" s="178"/>
      <c r="C9" s="506" t="s">
        <v>162</v>
      </c>
      <c r="D9" s="507"/>
      <c r="E9" s="508" t="s">
        <v>195</v>
      </c>
      <c r="F9" s="509"/>
      <c r="G9" s="506" t="s">
        <v>163</v>
      </c>
      <c r="H9" s="507"/>
      <c r="I9" s="506" t="s">
        <v>162</v>
      </c>
      <c r="J9" s="507"/>
      <c r="K9" s="508" t="s">
        <v>195</v>
      </c>
      <c r="L9" s="509"/>
      <c r="M9" s="506" t="s">
        <v>163</v>
      </c>
      <c r="N9" s="507"/>
      <c r="O9" s="506" t="s">
        <v>162</v>
      </c>
      <c r="P9" s="507"/>
      <c r="Q9" s="508" t="s">
        <v>195</v>
      </c>
      <c r="R9" s="509"/>
      <c r="S9" s="506" t="s">
        <v>163</v>
      </c>
      <c r="T9" s="507"/>
      <c r="U9" s="506" t="s">
        <v>162</v>
      </c>
      <c r="V9" s="507"/>
      <c r="W9" s="508" t="s">
        <v>195</v>
      </c>
      <c r="X9" s="509"/>
      <c r="Y9" s="506" t="s">
        <v>163</v>
      </c>
      <c r="Z9" s="507"/>
      <c r="AA9" s="506" t="s">
        <v>162</v>
      </c>
      <c r="AB9" s="507"/>
      <c r="AC9" s="508" t="s">
        <v>195</v>
      </c>
      <c r="AD9" s="509"/>
      <c r="AE9" s="506" t="s">
        <v>163</v>
      </c>
      <c r="AF9" s="507"/>
      <c r="AG9" s="506" t="s">
        <v>162</v>
      </c>
      <c r="AH9" s="507"/>
      <c r="AI9" s="508" t="s">
        <v>195</v>
      </c>
      <c r="AJ9" s="509"/>
      <c r="AK9" s="506" t="s">
        <v>163</v>
      </c>
      <c r="AL9" s="507"/>
      <c r="AM9" s="506" t="s">
        <v>162</v>
      </c>
      <c r="AN9" s="507"/>
      <c r="AO9" s="508" t="s">
        <v>195</v>
      </c>
      <c r="AP9" s="509"/>
      <c r="AQ9" s="499" t="s">
        <v>163</v>
      </c>
      <c r="AR9" s="499"/>
      <c r="AS9" s="506" t="s">
        <v>162</v>
      </c>
      <c r="AT9" s="507"/>
      <c r="AU9" s="508" t="s">
        <v>195</v>
      </c>
      <c r="AV9" s="509"/>
      <c r="AW9" s="506" t="s">
        <v>163</v>
      </c>
      <c r="AX9" s="507"/>
      <c r="AY9" s="506" t="s">
        <v>162</v>
      </c>
      <c r="AZ9" s="507"/>
      <c r="BA9" s="508" t="s">
        <v>195</v>
      </c>
      <c r="BB9" s="509"/>
      <c r="BC9" s="499" t="s">
        <v>163</v>
      </c>
      <c r="BD9" s="499"/>
      <c r="BE9" s="506" t="s">
        <v>162</v>
      </c>
      <c r="BF9" s="507"/>
      <c r="BG9" s="508" t="s">
        <v>195</v>
      </c>
      <c r="BH9" s="509"/>
      <c r="BI9" s="506" t="s">
        <v>163</v>
      </c>
      <c r="BJ9" s="507"/>
      <c r="BK9" s="506" t="s">
        <v>162</v>
      </c>
      <c r="BL9" s="507"/>
      <c r="BM9" s="508" t="s">
        <v>195</v>
      </c>
      <c r="BN9" s="509"/>
      <c r="BO9" s="506" t="s">
        <v>163</v>
      </c>
      <c r="BP9" s="507"/>
      <c r="BQ9" s="506" t="s">
        <v>162</v>
      </c>
      <c r="BR9" s="507"/>
      <c r="BS9" s="508" t="s">
        <v>195</v>
      </c>
      <c r="BT9" s="509"/>
      <c r="BU9" s="506" t="s">
        <v>163</v>
      </c>
      <c r="BV9" s="507"/>
      <c r="BW9" s="506" t="s">
        <v>162</v>
      </c>
      <c r="BX9" s="507"/>
      <c r="BY9" s="508" t="s">
        <v>195</v>
      </c>
      <c r="BZ9" s="509"/>
      <c r="CA9" s="506" t="s">
        <v>163</v>
      </c>
      <c r="CB9" s="507"/>
      <c r="CC9" s="506" t="s">
        <v>162</v>
      </c>
      <c r="CD9" s="507"/>
      <c r="CE9" s="508" t="s">
        <v>195</v>
      </c>
      <c r="CF9" s="509"/>
      <c r="CG9" s="506" t="s">
        <v>163</v>
      </c>
      <c r="CH9" s="507"/>
      <c r="CI9" s="506" t="s">
        <v>162</v>
      </c>
      <c r="CJ9" s="507"/>
      <c r="CK9" s="508" t="s">
        <v>195</v>
      </c>
      <c r="CL9" s="509"/>
      <c r="CM9" s="506" t="s">
        <v>163</v>
      </c>
      <c r="CN9" s="507"/>
      <c r="CO9" s="506" t="s">
        <v>162</v>
      </c>
      <c r="CP9" s="507"/>
      <c r="CQ9" s="508" t="s">
        <v>195</v>
      </c>
      <c r="CR9" s="509"/>
      <c r="CS9" s="506" t="s">
        <v>163</v>
      </c>
      <c r="CT9" s="507"/>
      <c r="CU9" s="506" t="s">
        <v>162</v>
      </c>
      <c r="CV9" s="507"/>
      <c r="CW9" s="508" t="s">
        <v>195</v>
      </c>
      <c r="CX9" s="509"/>
      <c r="CY9" s="506" t="s">
        <v>163</v>
      </c>
      <c r="CZ9" s="507"/>
      <c r="DA9" s="506" t="s">
        <v>162</v>
      </c>
      <c r="DB9" s="507"/>
      <c r="DC9" s="508" t="s">
        <v>195</v>
      </c>
      <c r="DD9" s="509"/>
      <c r="DE9" s="506" t="s">
        <v>163</v>
      </c>
      <c r="DF9" s="507"/>
      <c r="DG9" s="506" t="s">
        <v>162</v>
      </c>
      <c r="DH9" s="507"/>
      <c r="DI9" s="508" t="s">
        <v>195</v>
      </c>
      <c r="DJ9" s="509"/>
      <c r="DK9" s="499" t="s">
        <v>163</v>
      </c>
      <c r="DL9" s="499"/>
      <c r="DM9" s="506" t="s">
        <v>162</v>
      </c>
      <c r="DN9" s="507"/>
      <c r="DO9" s="508" t="s">
        <v>195</v>
      </c>
      <c r="DP9" s="509"/>
      <c r="DQ9" s="506" t="s">
        <v>163</v>
      </c>
      <c r="DR9" s="507"/>
      <c r="DS9" s="506" t="s">
        <v>162</v>
      </c>
      <c r="DT9" s="507"/>
      <c r="DU9" s="508" t="s">
        <v>195</v>
      </c>
      <c r="DV9" s="509"/>
      <c r="DW9" s="506" t="s">
        <v>163</v>
      </c>
      <c r="DX9" s="507"/>
      <c r="DY9" s="506" t="s">
        <v>162</v>
      </c>
      <c r="DZ9" s="507"/>
      <c r="EA9" s="508" t="s">
        <v>195</v>
      </c>
      <c r="EB9" s="509"/>
      <c r="EC9" s="506" t="s">
        <v>163</v>
      </c>
      <c r="ED9" s="507"/>
      <c r="EE9" s="506" t="s">
        <v>162</v>
      </c>
      <c r="EF9" s="507"/>
      <c r="EG9" s="508" t="s">
        <v>195</v>
      </c>
      <c r="EH9" s="509"/>
      <c r="EI9" s="506" t="s">
        <v>163</v>
      </c>
      <c r="EJ9" s="507"/>
      <c r="EK9" s="506" t="s">
        <v>162</v>
      </c>
      <c r="EL9" s="507"/>
      <c r="EM9" s="508" t="s">
        <v>195</v>
      </c>
      <c r="EN9" s="509"/>
      <c r="EO9" s="506" t="s">
        <v>163</v>
      </c>
      <c r="EP9" s="507"/>
      <c r="EQ9" s="506" t="s">
        <v>162</v>
      </c>
      <c r="ER9" s="507"/>
      <c r="ES9" s="508" t="s">
        <v>195</v>
      </c>
      <c r="ET9" s="509"/>
      <c r="EU9" s="506" t="s">
        <v>163</v>
      </c>
      <c r="EV9" s="507"/>
      <c r="EW9" s="506" t="s">
        <v>162</v>
      </c>
      <c r="EX9" s="507"/>
      <c r="EY9" s="508" t="s">
        <v>195</v>
      </c>
      <c r="EZ9" s="509"/>
      <c r="FA9" s="506" t="s">
        <v>163</v>
      </c>
      <c r="FB9" s="507"/>
      <c r="FC9" s="506" t="s">
        <v>162</v>
      </c>
      <c r="FD9" s="507"/>
      <c r="FE9" s="508" t="s">
        <v>195</v>
      </c>
      <c r="FF9" s="509"/>
      <c r="FG9" s="506" t="s">
        <v>163</v>
      </c>
      <c r="FH9" s="507"/>
      <c r="FI9" s="506" t="s">
        <v>162</v>
      </c>
      <c r="FJ9" s="507"/>
      <c r="FK9" s="508" t="s">
        <v>195</v>
      </c>
      <c r="FL9" s="509"/>
      <c r="FM9" s="506" t="s">
        <v>163</v>
      </c>
      <c r="FN9" s="507"/>
      <c r="FO9" s="506" t="s">
        <v>162</v>
      </c>
      <c r="FP9" s="507"/>
      <c r="FQ9" s="508" t="s">
        <v>195</v>
      </c>
      <c r="FR9" s="509"/>
      <c r="FS9" s="506" t="s">
        <v>163</v>
      </c>
      <c r="FT9" s="507"/>
      <c r="FU9" s="506" t="s">
        <v>162</v>
      </c>
      <c r="FV9" s="507"/>
      <c r="FW9" s="508" t="s">
        <v>195</v>
      </c>
      <c r="FX9" s="509"/>
      <c r="FY9" s="506" t="s">
        <v>163</v>
      </c>
      <c r="FZ9" s="507"/>
      <c r="GA9" s="506" t="s">
        <v>162</v>
      </c>
      <c r="GB9" s="507"/>
      <c r="GC9" s="508" t="s">
        <v>195</v>
      </c>
      <c r="GD9" s="509"/>
      <c r="GE9" s="506" t="s">
        <v>163</v>
      </c>
      <c r="GF9" s="507"/>
      <c r="GG9" s="506" t="s">
        <v>162</v>
      </c>
      <c r="GH9" s="507"/>
      <c r="GI9" s="506" t="s">
        <v>163</v>
      </c>
      <c r="GJ9" s="507"/>
      <c r="GK9" s="506" t="s">
        <v>162</v>
      </c>
      <c r="GL9" s="507"/>
      <c r="GM9" s="506" t="s">
        <v>163</v>
      </c>
      <c r="GN9" s="507"/>
      <c r="GO9" s="506" t="s">
        <v>162</v>
      </c>
      <c r="GP9" s="507"/>
      <c r="GQ9" s="506" t="s">
        <v>163</v>
      </c>
      <c r="GR9" s="507"/>
      <c r="GS9" s="506" t="s">
        <v>162</v>
      </c>
      <c r="GT9" s="507"/>
      <c r="GU9" s="506" t="s">
        <v>163</v>
      </c>
      <c r="GV9" s="507"/>
      <c r="GW9" s="506" t="s">
        <v>162</v>
      </c>
      <c r="GX9" s="507"/>
      <c r="GY9" s="506" t="s">
        <v>163</v>
      </c>
      <c r="GZ9" s="507"/>
      <c r="HA9" s="506" t="s">
        <v>162</v>
      </c>
      <c r="HB9" s="507"/>
      <c r="HC9" s="506" t="s">
        <v>163</v>
      </c>
      <c r="HD9" s="507"/>
      <c r="HE9" s="506" t="s">
        <v>162</v>
      </c>
      <c r="HF9" s="507"/>
      <c r="HG9" s="506" t="s">
        <v>163</v>
      </c>
      <c r="HH9" s="507"/>
      <c r="HI9" s="506" t="s">
        <v>162</v>
      </c>
      <c r="HJ9" s="507"/>
      <c r="HK9" s="506" t="s">
        <v>163</v>
      </c>
      <c r="HL9" s="507"/>
      <c r="HM9" s="506" t="s">
        <v>162</v>
      </c>
      <c r="HN9" s="507"/>
      <c r="HO9" s="506" t="s">
        <v>163</v>
      </c>
      <c r="HP9" s="507"/>
      <c r="HQ9" s="506" t="s">
        <v>162</v>
      </c>
      <c r="HR9" s="507"/>
      <c r="HS9" s="506" t="s">
        <v>163</v>
      </c>
      <c r="HT9" s="507"/>
      <c r="HU9" s="506" t="s">
        <v>162</v>
      </c>
      <c r="HV9" s="507"/>
      <c r="HW9" s="506" t="s">
        <v>163</v>
      </c>
      <c r="HX9" s="507"/>
      <c r="HY9" s="506" t="s">
        <v>162</v>
      </c>
      <c r="HZ9" s="507"/>
      <c r="IA9" s="506" t="s">
        <v>163</v>
      </c>
      <c r="IB9" s="507"/>
      <c r="IC9" s="506" t="s">
        <v>162</v>
      </c>
      <c r="ID9" s="507"/>
      <c r="IE9" s="506" t="s">
        <v>163</v>
      </c>
      <c r="IF9" s="535"/>
      <c r="IG9" s="438" t="s">
        <v>162</v>
      </c>
      <c r="IH9" s="438"/>
      <c r="II9" s="438" t="s">
        <v>163</v>
      </c>
      <c r="IJ9" s="438"/>
      <c r="IK9" s="506" t="s">
        <v>162</v>
      </c>
      <c r="IL9" s="507"/>
      <c r="IM9" s="506" t="s">
        <v>163</v>
      </c>
      <c r="IN9" s="507"/>
      <c r="IO9" s="506" t="s">
        <v>162</v>
      </c>
      <c r="IP9" s="507"/>
      <c r="IQ9" s="506" t="s">
        <v>163</v>
      </c>
      <c r="IR9" s="507"/>
      <c r="IS9" s="506" t="s">
        <v>162</v>
      </c>
      <c r="IT9" s="507"/>
      <c r="IU9" s="506" t="s">
        <v>163</v>
      </c>
      <c r="IV9" s="507"/>
      <c r="IW9" s="506" t="s">
        <v>162</v>
      </c>
      <c r="IX9" s="507"/>
      <c r="IY9" s="506" t="s">
        <v>163</v>
      </c>
      <c r="IZ9" s="507"/>
      <c r="JA9" s="506" t="s">
        <v>162</v>
      </c>
      <c r="JB9" s="507"/>
      <c r="JC9" s="506" t="s">
        <v>163</v>
      </c>
      <c r="JD9" s="507"/>
      <c r="JE9" s="506" t="s">
        <v>162</v>
      </c>
      <c r="JF9" s="507"/>
      <c r="JG9" s="506" t="s">
        <v>163</v>
      </c>
      <c r="JH9" s="507"/>
      <c r="JI9" s="506" t="s">
        <v>162</v>
      </c>
      <c r="JJ9" s="507"/>
      <c r="JK9" s="506" t="s">
        <v>163</v>
      </c>
      <c r="JL9" s="507"/>
      <c r="JM9" s="502" t="s">
        <v>162</v>
      </c>
      <c r="JN9" s="503"/>
      <c r="JO9" s="502" t="s">
        <v>163</v>
      </c>
      <c r="JP9" s="503"/>
      <c r="JQ9" s="502" t="s">
        <v>162</v>
      </c>
      <c r="JR9" s="503"/>
      <c r="JS9" s="502" t="s">
        <v>163</v>
      </c>
      <c r="JT9" s="503"/>
      <c r="JU9" s="502" t="s">
        <v>162</v>
      </c>
      <c r="JV9" s="503"/>
      <c r="JW9" s="502" t="s">
        <v>163</v>
      </c>
      <c r="JX9" s="503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5.15</v>
      </c>
      <c r="AH11" s="71"/>
      <c r="AI11" s="71"/>
      <c r="AJ11" s="71"/>
      <c r="AK11" s="71">
        <f>AG11+AI11</f>
        <v>5.15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2.06</v>
      </c>
      <c r="GB11" s="196"/>
      <c r="GC11" s="196"/>
      <c r="GD11" s="196"/>
      <c r="GE11" s="74">
        <f>GA11+GC11</f>
        <v>2.06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9.2799999999999994</v>
      </c>
      <c r="GL11" s="196"/>
      <c r="GM11" s="74">
        <f>GK11</f>
        <v>9.2799999999999994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1.03</v>
      </c>
      <c r="HF11" s="196"/>
      <c r="HG11" s="74">
        <f>HE11</f>
        <v>1.03</v>
      </c>
      <c r="HH11" s="74">
        <f>HF11</f>
        <v>0</v>
      </c>
      <c r="HI11" s="196">
        <v>0.21</v>
      </c>
      <c r="HJ11" s="196"/>
      <c r="HK11" s="74">
        <f>HI11</f>
        <v>0.21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>
        <v>0</v>
      </c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1.34</v>
      </c>
      <c r="JF11" s="210"/>
      <c r="JG11" s="210">
        <f>JE11</f>
        <v>1.34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2.06</v>
      </c>
      <c r="GB12" s="196"/>
      <c r="GC12" s="196"/>
      <c r="GD12" s="196"/>
      <c r="GE12" s="74">
        <f t="shared" ref="GE12:GE75" si="35">GA12+GC12</f>
        <v>2.06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9.2799999999999994</v>
      </c>
      <c r="GL12" s="196"/>
      <c r="GM12" s="74">
        <f t="shared" ref="GM12:GM75" si="38">GK12</f>
        <v>9.2799999999999994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1.03</v>
      </c>
      <c r="HF12" s="196"/>
      <c r="HG12" s="74">
        <f t="shared" ref="HG12:HH75" si="48">HE12</f>
        <v>1.03</v>
      </c>
      <c r="HH12" s="74">
        <f t="shared" si="48"/>
        <v>0</v>
      </c>
      <c r="HI12" s="196">
        <v>0.21</v>
      </c>
      <c r="HJ12" s="196"/>
      <c r="HK12" s="74">
        <f t="shared" ref="HK12:HL75" si="49">HI12</f>
        <v>0.21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>
        <v>0</v>
      </c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1.34</v>
      </c>
      <c r="JF12" s="210"/>
      <c r="JG12" s="210">
        <f t="shared" ref="JG12:JH75" si="63">JE12</f>
        <v>1.34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>
        <v>0</v>
      </c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</v>
      </c>
      <c r="P13" s="215"/>
      <c r="Q13" s="213"/>
      <c r="R13" s="214"/>
      <c r="S13" s="214">
        <f t="shared" si="3"/>
        <v>0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5.15</v>
      </c>
      <c r="AH13" s="214"/>
      <c r="AI13" s="214"/>
      <c r="AJ13" s="214"/>
      <c r="AK13" s="214">
        <f t="shared" si="6"/>
        <v>5.15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/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0</v>
      </c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>
        <v>2.06</v>
      </c>
      <c r="GB13" s="231"/>
      <c r="GC13" s="231"/>
      <c r="GD13" s="231"/>
      <c r="GE13" s="213">
        <f t="shared" si="35"/>
        <v>2.06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9.2799999999999994</v>
      </c>
      <c r="GL13" s="231"/>
      <c r="GM13" s="213">
        <f t="shared" si="38"/>
        <v>9.2799999999999994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1.03</v>
      </c>
      <c r="HF13" s="231"/>
      <c r="HG13" s="213">
        <f t="shared" si="48"/>
        <v>1.03</v>
      </c>
      <c r="HH13" s="213">
        <f t="shared" si="48"/>
        <v>0</v>
      </c>
      <c r="HI13" s="196">
        <v>0.21</v>
      </c>
      <c r="HJ13" s="196"/>
      <c r="HK13" s="213">
        <f t="shared" si="49"/>
        <v>0.21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>
        <v>0</v>
      </c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1.34</v>
      </c>
      <c r="JF13" s="210"/>
      <c r="JG13" s="210">
        <f t="shared" si="63"/>
        <v>1.34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>
        <v>0</v>
      </c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</v>
      </c>
      <c r="P14" s="235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2.06</v>
      </c>
      <c r="GB14" s="196"/>
      <c r="GC14" s="196"/>
      <c r="GD14" s="196"/>
      <c r="GE14" s="74">
        <f t="shared" si="35"/>
        <v>2.06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9.2799999999999994</v>
      </c>
      <c r="GL14" s="196"/>
      <c r="GM14" s="74">
        <f t="shared" si="38"/>
        <v>9.2799999999999994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1.03</v>
      </c>
      <c r="HF14" s="196"/>
      <c r="HG14" s="74">
        <f t="shared" si="48"/>
        <v>1.03</v>
      </c>
      <c r="HH14" s="74">
        <f t="shared" si="48"/>
        <v>0</v>
      </c>
      <c r="HI14" s="196">
        <v>0.21</v>
      </c>
      <c r="HJ14" s="196"/>
      <c r="HK14" s="74">
        <f t="shared" si="49"/>
        <v>0.21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>
        <v>0</v>
      </c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1.34</v>
      </c>
      <c r="JF14" s="210"/>
      <c r="JG14" s="210">
        <f t="shared" si="63"/>
        <v>1.34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>
        <v>0</v>
      </c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</v>
      </c>
      <c r="P15" s="235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6.19</v>
      </c>
      <c r="GB15" s="196"/>
      <c r="GC15" s="196"/>
      <c r="GD15" s="196"/>
      <c r="GE15" s="74">
        <f t="shared" si="35"/>
        <v>6.19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9.2799999999999994</v>
      </c>
      <c r="GL15" s="196"/>
      <c r="GM15" s="74">
        <f t="shared" si="38"/>
        <v>9.2799999999999994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1.03</v>
      </c>
      <c r="HF15" s="196"/>
      <c r="HG15" s="74">
        <f t="shared" si="48"/>
        <v>1.03</v>
      </c>
      <c r="HH15" s="74">
        <f t="shared" si="48"/>
        <v>0</v>
      </c>
      <c r="HI15" s="196">
        <v>0.21</v>
      </c>
      <c r="HJ15" s="196"/>
      <c r="HK15" s="74">
        <f t="shared" si="49"/>
        <v>0.21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>
        <v>0</v>
      </c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1.34</v>
      </c>
      <c r="JF15" s="210"/>
      <c r="JG15" s="210">
        <f t="shared" si="63"/>
        <v>1.34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>
        <v>0</v>
      </c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</v>
      </c>
      <c r="P16" s="235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6.19</v>
      </c>
      <c r="GB16" s="196"/>
      <c r="GC16" s="196"/>
      <c r="GD16" s="196"/>
      <c r="GE16" s="74">
        <f t="shared" si="35"/>
        <v>6.19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9.2799999999999994</v>
      </c>
      <c r="GL16" s="196"/>
      <c r="GM16" s="74">
        <f t="shared" si="38"/>
        <v>9.2799999999999994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1.03</v>
      </c>
      <c r="HF16" s="196"/>
      <c r="HG16" s="74">
        <f t="shared" si="48"/>
        <v>1.03</v>
      </c>
      <c r="HH16" s="74">
        <f t="shared" si="48"/>
        <v>0</v>
      </c>
      <c r="HI16" s="196">
        <v>0.21</v>
      </c>
      <c r="HJ16" s="196"/>
      <c r="HK16" s="74">
        <f t="shared" si="49"/>
        <v>0.21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>
        <v>0</v>
      </c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1.34</v>
      </c>
      <c r="JF16" s="210"/>
      <c r="JG16" s="210">
        <f t="shared" si="63"/>
        <v>1.34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>
        <v>0</v>
      </c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</v>
      </c>
      <c r="P17" s="235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30.93</v>
      </c>
      <c r="AH17" s="71"/>
      <c r="AI17" s="71"/>
      <c r="AJ17" s="71"/>
      <c r="AK17" s="71">
        <f t="shared" si="6"/>
        <v>30.93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0</v>
      </c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6.19</v>
      </c>
      <c r="GB17" s="196"/>
      <c r="GC17" s="196"/>
      <c r="GD17" s="196"/>
      <c r="GE17" s="74">
        <f t="shared" si="35"/>
        <v>6.19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9.2799999999999994</v>
      </c>
      <c r="GL17" s="196"/>
      <c r="GM17" s="74">
        <f t="shared" si="38"/>
        <v>9.2799999999999994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>
        <v>1.03</v>
      </c>
      <c r="HF17" s="196"/>
      <c r="HG17" s="74">
        <f t="shared" si="48"/>
        <v>1.03</v>
      </c>
      <c r="HH17" s="74">
        <f t="shared" si="48"/>
        <v>0</v>
      </c>
      <c r="HI17" s="196">
        <v>0.21</v>
      </c>
      <c r="HJ17" s="196"/>
      <c r="HK17" s="74">
        <f t="shared" si="49"/>
        <v>0.21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>
        <v>0</v>
      </c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1.34</v>
      </c>
      <c r="JF17" s="210"/>
      <c r="JG17" s="210">
        <f t="shared" si="63"/>
        <v>1.34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>
        <v>0</v>
      </c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</v>
      </c>
      <c r="P18" s="235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0</v>
      </c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6.19</v>
      </c>
      <c r="GB18" s="196"/>
      <c r="GC18" s="196"/>
      <c r="GD18" s="196"/>
      <c r="GE18" s="74">
        <f t="shared" si="35"/>
        <v>6.19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9.2799999999999994</v>
      </c>
      <c r="GL18" s="196"/>
      <c r="GM18" s="74">
        <f t="shared" si="38"/>
        <v>9.2799999999999994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>
        <v>1.03</v>
      </c>
      <c r="HF18" s="196"/>
      <c r="HG18" s="74">
        <f t="shared" si="48"/>
        <v>1.03</v>
      </c>
      <c r="HH18" s="74">
        <f t="shared" si="48"/>
        <v>0</v>
      </c>
      <c r="HI18" s="196">
        <v>0.21</v>
      </c>
      <c r="HJ18" s="196"/>
      <c r="HK18" s="74">
        <f t="shared" si="49"/>
        <v>0.21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>
        <v>0</v>
      </c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1.34</v>
      </c>
      <c r="JF18" s="210"/>
      <c r="JG18" s="210">
        <f t="shared" si="63"/>
        <v>1.34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>
        <v>0</v>
      </c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</v>
      </c>
      <c r="P19" s="235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0</v>
      </c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6.19</v>
      </c>
      <c r="GB19" s="196"/>
      <c r="GC19" s="196"/>
      <c r="GD19" s="196"/>
      <c r="GE19" s="74">
        <f t="shared" si="35"/>
        <v>6.19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9.2799999999999994</v>
      </c>
      <c r="GL19" s="196"/>
      <c r="GM19" s="74">
        <f t="shared" si="38"/>
        <v>9.2799999999999994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>
        <v>1.03</v>
      </c>
      <c r="HF19" s="196"/>
      <c r="HG19" s="74">
        <f t="shared" si="48"/>
        <v>1.03</v>
      </c>
      <c r="HH19" s="74">
        <f t="shared" si="48"/>
        <v>0</v>
      </c>
      <c r="HI19" s="196">
        <v>0.21</v>
      </c>
      <c r="HJ19" s="196"/>
      <c r="HK19" s="74">
        <f t="shared" si="49"/>
        <v>0.21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>
        <v>0</v>
      </c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1.34</v>
      </c>
      <c r="JF19" s="210"/>
      <c r="JG19" s="210">
        <f t="shared" si="63"/>
        <v>1.34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>
        <v>0</v>
      </c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</v>
      </c>
      <c r="P20" s="235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30.93</v>
      </c>
      <c r="AH20" s="71"/>
      <c r="AI20" s="71"/>
      <c r="AJ20" s="71"/>
      <c r="AK20" s="71">
        <f t="shared" si="6"/>
        <v>30.93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0</v>
      </c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6.19</v>
      </c>
      <c r="GB20" s="196"/>
      <c r="GC20" s="196"/>
      <c r="GD20" s="196"/>
      <c r="GE20" s="74">
        <f t="shared" si="35"/>
        <v>6.19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9.2799999999999994</v>
      </c>
      <c r="GL20" s="196"/>
      <c r="GM20" s="74">
        <f t="shared" si="38"/>
        <v>9.2799999999999994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>
        <v>1.03</v>
      </c>
      <c r="HF20" s="196"/>
      <c r="HG20" s="74">
        <f t="shared" si="48"/>
        <v>1.03</v>
      </c>
      <c r="HH20" s="74">
        <f t="shared" si="48"/>
        <v>0</v>
      </c>
      <c r="HI20" s="196">
        <v>0.21</v>
      </c>
      <c r="HJ20" s="196"/>
      <c r="HK20" s="74">
        <f t="shared" si="49"/>
        <v>0.21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>
        <v>0</v>
      </c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1.34</v>
      </c>
      <c r="JF20" s="210"/>
      <c r="JG20" s="210">
        <f t="shared" si="63"/>
        <v>1.34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>
        <v>0</v>
      </c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</v>
      </c>
      <c r="P21" s="235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0</v>
      </c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6.19</v>
      </c>
      <c r="GB21" s="196"/>
      <c r="GC21" s="196"/>
      <c r="GD21" s="196"/>
      <c r="GE21" s="74">
        <f t="shared" si="35"/>
        <v>6.19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9.2799999999999994</v>
      </c>
      <c r="GL21" s="196"/>
      <c r="GM21" s="74">
        <f t="shared" si="38"/>
        <v>9.2799999999999994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>
        <v>1.03</v>
      </c>
      <c r="HF21" s="196"/>
      <c r="HG21" s="74">
        <f t="shared" si="48"/>
        <v>1.03</v>
      </c>
      <c r="HH21" s="74">
        <f t="shared" si="48"/>
        <v>0</v>
      </c>
      <c r="HI21" s="196">
        <v>0.21</v>
      </c>
      <c r="HJ21" s="196"/>
      <c r="HK21" s="74">
        <f t="shared" si="49"/>
        <v>0.21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>
        <v>0</v>
      </c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1.34</v>
      </c>
      <c r="JF21" s="210"/>
      <c r="JG21" s="210">
        <f t="shared" si="63"/>
        <v>1.34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>
        <v>0</v>
      </c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</v>
      </c>
      <c r="P22" s="235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0</v>
      </c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6.19</v>
      </c>
      <c r="GB22" s="196"/>
      <c r="GC22" s="196"/>
      <c r="GD22" s="196"/>
      <c r="GE22" s="74">
        <f t="shared" si="35"/>
        <v>6.19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9.2799999999999994</v>
      </c>
      <c r="GL22" s="196"/>
      <c r="GM22" s="74">
        <f t="shared" si="38"/>
        <v>9.2799999999999994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>
        <v>1.03</v>
      </c>
      <c r="HF22" s="196"/>
      <c r="HG22" s="74">
        <f t="shared" si="48"/>
        <v>1.03</v>
      </c>
      <c r="HH22" s="74">
        <f t="shared" si="48"/>
        <v>0</v>
      </c>
      <c r="HI22" s="196">
        <v>0.21</v>
      </c>
      <c r="HJ22" s="196"/>
      <c r="HK22" s="74">
        <f t="shared" si="49"/>
        <v>0.21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>
        <v>0</v>
      </c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1.34</v>
      </c>
      <c r="JF22" s="210"/>
      <c r="JG22" s="210">
        <f t="shared" si="63"/>
        <v>1.34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>
        <v>0</v>
      </c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</v>
      </c>
      <c r="P23" s="235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6.19</v>
      </c>
      <c r="GB23" s="196"/>
      <c r="GC23" s="196"/>
      <c r="GD23" s="196"/>
      <c r="GE23" s="74">
        <f t="shared" si="35"/>
        <v>6.19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9.2799999999999994</v>
      </c>
      <c r="GL23" s="196"/>
      <c r="GM23" s="74">
        <f t="shared" si="38"/>
        <v>9.2799999999999994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4.12</v>
      </c>
      <c r="HB23" s="196"/>
      <c r="HC23" s="74">
        <f t="shared" si="46"/>
        <v>4.12</v>
      </c>
      <c r="HD23" s="74">
        <f t="shared" si="47"/>
        <v>0</v>
      </c>
      <c r="HE23" s="196">
        <v>1.03</v>
      </c>
      <c r="HF23" s="196"/>
      <c r="HG23" s="74">
        <f t="shared" si="48"/>
        <v>1.03</v>
      </c>
      <c r="HH23" s="74">
        <f t="shared" si="48"/>
        <v>0</v>
      </c>
      <c r="HI23" s="196">
        <v>0.21</v>
      </c>
      <c r="HJ23" s="196"/>
      <c r="HK23" s="74">
        <f t="shared" si="49"/>
        <v>0.21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>
        <v>0</v>
      </c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0</v>
      </c>
      <c r="JF23" s="210"/>
      <c r="JG23" s="210">
        <f t="shared" si="63"/>
        <v>0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>
        <v>0</v>
      </c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</v>
      </c>
      <c r="P24" s="235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20.62</v>
      </c>
      <c r="AH24" s="71"/>
      <c r="AI24" s="71"/>
      <c r="AJ24" s="71"/>
      <c r="AK24" s="71">
        <f t="shared" si="6"/>
        <v>20.62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6.19</v>
      </c>
      <c r="GB24" s="196"/>
      <c r="GC24" s="196"/>
      <c r="GD24" s="196"/>
      <c r="GE24" s="74">
        <f t="shared" si="35"/>
        <v>6.19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9.2799999999999994</v>
      </c>
      <c r="GL24" s="196"/>
      <c r="GM24" s="74">
        <f t="shared" si="38"/>
        <v>9.2799999999999994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4.12</v>
      </c>
      <c r="HB24" s="196"/>
      <c r="HC24" s="74">
        <f t="shared" si="46"/>
        <v>4.12</v>
      </c>
      <c r="HD24" s="74">
        <f t="shared" si="47"/>
        <v>0</v>
      </c>
      <c r="HE24" s="196">
        <v>1.03</v>
      </c>
      <c r="HF24" s="196"/>
      <c r="HG24" s="74">
        <f t="shared" si="48"/>
        <v>1.03</v>
      </c>
      <c r="HH24" s="74">
        <f t="shared" si="48"/>
        <v>0</v>
      </c>
      <c r="HI24" s="196">
        <v>0.21</v>
      </c>
      <c r="HJ24" s="196"/>
      <c r="HK24" s="74">
        <f t="shared" si="49"/>
        <v>0.21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>
        <v>0</v>
      </c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0</v>
      </c>
      <c r="JF24" s="210"/>
      <c r="JG24" s="210">
        <f t="shared" si="63"/>
        <v>0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>
        <v>0</v>
      </c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</v>
      </c>
      <c r="P25" s="235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6.19</v>
      </c>
      <c r="GB25" s="196"/>
      <c r="GC25" s="196"/>
      <c r="GD25" s="196"/>
      <c r="GE25" s="74">
        <f t="shared" si="35"/>
        <v>6.19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9.2799999999999994</v>
      </c>
      <c r="GL25" s="196"/>
      <c r="GM25" s="74">
        <f t="shared" si="38"/>
        <v>9.2799999999999994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4.12</v>
      </c>
      <c r="HB25" s="196"/>
      <c r="HC25" s="74">
        <f t="shared" si="46"/>
        <v>4.12</v>
      </c>
      <c r="HD25" s="74">
        <f t="shared" si="47"/>
        <v>0</v>
      </c>
      <c r="HE25" s="196">
        <v>1.03</v>
      </c>
      <c r="HF25" s="196"/>
      <c r="HG25" s="74">
        <f t="shared" si="48"/>
        <v>1.03</v>
      </c>
      <c r="HH25" s="74">
        <f t="shared" si="48"/>
        <v>0</v>
      </c>
      <c r="HI25" s="196">
        <v>0.21</v>
      </c>
      <c r="HJ25" s="196"/>
      <c r="HK25" s="74">
        <f t="shared" si="49"/>
        <v>0.21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>
        <v>0</v>
      </c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0</v>
      </c>
      <c r="JF25" s="210"/>
      <c r="JG25" s="210">
        <f t="shared" si="63"/>
        <v>0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>
        <v>0</v>
      </c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</v>
      </c>
      <c r="P26" s="235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30.93</v>
      </c>
      <c r="AH26" s="71"/>
      <c r="AI26" s="71"/>
      <c r="AJ26" s="71"/>
      <c r="AK26" s="71">
        <f t="shared" si="6"/>
        <v>30.93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6.19</v>
      </c>
      <c r="GB26" s="196"/>
      <c r="GC26" s="196"/>
      <c r="GD26" s="196"/>
      <c r="GE26" s="74">
        <f t="shared" si="35"/>
        <v>6.19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9.2799999999999994</v>
      </c>
      <c r="GL26" s="196"/>
      <c r="GM26" s="74">
        <f t="shared" si="38"/>
        <v>9.2799999999999994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4.12</v>
      </c>
      <c r="HB26" s="196"/>
      <c r="HC26" s="74">
        <f t="shared" si="46"/>
        <v>4.12</v>
      </c>
      <c r="HD26" s="74">
        <f t="shared" si="47"/>
        <v>0</v>
      </c>
      <c r="HE26" s="196">
        <v>1.03</v>
      </c>
      <c r="HF26" s="196"/>
      <c r="HG26" s="74">
        <f t="shared" si="48"/>
        <v>1.03</v>
      </c>
      <c r="HH26" s="74">
        <f t="shared" si="48"/>
        <v>0</v>
      </c>
      <c r="HI26" s="196">
        <v>0.21</v>
      </c>
      <c r="HJ26" s="196"/>
      <c r="HK26" s="74">
        <f t="shared" si="49"/>
        <v>0.21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>
        <v>0</v>
      </c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1.34</v>
      </c>
      <c r="JF26" s="210"/>
      <c r="JG26" s="210">
        <f t="shared" si="63"/>
        <v>1.34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>
        <v>0</v>
      </c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</v>
      </c>
      <c r="P27" s="235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6.19</v>
      </c>
      <c r="GB27" s="196"/>
      <c r="GC27" s="196"/>
      <c r="GD27" s="196"/>
      <c r="GE27" s="74">
        <f t="shared" si="35"/>
        <v>6.19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9.2799999999999994</v>
      </c>
      <c r="GL27" s="196"/>
      <c r="GM27" s="74">
        <f t="shared" si="38"/>
        <v>9.2799999999999994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4.12</v>
      </c>
      <c r="HB27" s="196"/>
      <c r="HC27" s="74">
        <f t="shared" si="46"/>
        <v>4.12</v>
      </c>
      <c r="HD27" s="74">
        <f t="shared" si="47"/>
        <v>0</v>
      </c>
      <c r="HE27" s="196">
        <v>1.03</v>
      </c>
      <c r="HF27" s="196"/>
      <c r="HG27" s="74">
        <f t="shared" si="48"/>
        <v>1.03</v>
      </c>
      <c r="HH27" s="74">
        <f t="shared" si="48"/>
        <v>0</v>
      </c>
      <c r="HI27" s="196">
        <v>0.21</v>
      </c>
      <c r="HJ27" s="196"/>
      <c r="HK27" s="74">
        <f t="shared" si="49"/>
        <v>0.21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>
        <v>0</v>
      </c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1.34</v>
      </c>
      <c r="JF27" s="210"/>
      <c r="JG27" s="210">
        <f t="shared" si="63"/>
        <v>1.34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>
        <v>0</v>
      </c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</v>
      </c>
      <c r="P28" s="235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6.19</v>
      </c>
      <c r="GB28" s="196"/>
      <c r="GC28" s="196"/>
      <c r="GD28" s="196"/>
      <c r="GE28" s="74">
        <f t="shared" si="35"/>
        <v>6.19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9.2799999999999994</v>
      </c>
      <c r="GL28" s="196"/>
      <c r="GM28" s="74">
        <f t="shared" si="38"/>
        <v>9.2799999999999994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4.12</v>
      </c>
      <c r="HB28" s="196"/>
      <c r="HC28" s="74">
        <f t="shared" si="46"/>
        <v>4.12</v>
      </c>
      <c r="HD28" s="74">
        <f t="shared" si="47"/>
        <v>0</v>
      </c>
      <c r="HE28" s="196">
        <v>1.03</v>
      </c>
      <c r="HF28" s="196"/>
      <c r="HG28" s="74">
        <f t="shared" si="48"/>
        <v>1.03</v>
      </c>
      <c r="HH28" s="74">
        <f t="shared" si="48"/>
        <v>0</v>
      </c>
      <c r="HI28" s="196">
        <v>0.21</v>
      </c>
      <c r="HJ28" s="196"/>
      <c r="HK28" s="74">
        <f t="shared" si="49"/>
        <v>0.21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>
        <v>0</v>
      </c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1.34</v>
      </c>
      <c r="JF28" s="210"/>
      <c r="JG28" s="210">
        <f t="shared" si="63"/>
        <v>1.34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>
        <v>0</v>
      </c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</v>
      </c>
      <c r="P29" s="235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6.19</v>
      </c>
      <c r="GB29" s="196"/>
      <c r="GC29" s="196"/>
      <c r="GD29" s="196"/>
      <c r="GE29" s="74">
        <f t="shared" si="35"/>
        <v>6.19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9.2799999999999994</v>
      </c>
      <c r="GL29" s="196"/>
      <c r="GM29" s="74">
        <f t="shared" si="38"/>
        <v>9.2799999999999994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1.03</v>
      </c>
      <c r="HF29" s="196"/>
      <c r="HG29" s="74">
        <f t="shared" si="48"/>
        <v>1.03</v>
      </c>
      <c r="HH29" s="74">
        <f t="shared" si="48"/>
        <v>0</v>
      </c>
      <c r="HI29" s="196">
        <v>0.21</v>
      </c>
      <c r="HJ29" s="196"/>
      <c r="HK29" s="74">
        <f t="shared" si="49"/>
        <v>0.21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>
        <v>0</v>
      </c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1.34</v>
      </c>
      <c r="JF29" s="210"/>
      <c r="JG29" s="210">
        <f t="shared" si="63"/>
        <v>1.34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>
        <v>0</v>
      </c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</v>
      </c>
      <c r="P30" s="235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6.19</v>
      </c>
      <c r="GB30" s="196"/>
      <c r="GC30" s="196"/>
      <c r="GD30" s="196"/>
      <c r="GE30" s="74">
        <f t="shared" si="35"/>
        <v>6.19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9.2799999999999994</v>
      </c>
      <c r="GL30" s="196"/>
      <c r="GM30" s="74">
        <f t="shared" si="38"/>
        <v>9.2799999999999994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1.03</v>
      </c>
      <c r="HF30" s="196"/>
      <c r="HG30" s="74">
        <f t="shared" si="48"/>
        <v>1.03</v>
      </c>
      <c r="HH30" s="74">
        <f t="shared" si="48"/>
        <v>0</v>
      </c>
      <c r="HI30" s="196">
        <v>0.21</v>
      </c>
      <c r="HJ30" s="196"/>
      <c r="HK30" s="74">
        <f t="shared" si="49"/>
        <v>0.21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>
        <v>0</v>
      </c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1.34</v>
      </c>
      <c r="JF30" s="210"/>
      <c r="JG30" s="210">
        <f t="shared" si="63"/>
        <v>1.34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>
        <v>0</v>
      </c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</v>
      </c>
      <c r="P31" s="235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0</v>
      </c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5.15</v>
      </c>
      <c r="GB31" s="196"/>
      <c r="GC31" s="196"/>
      <c r="GD31" s="196"/>
      <c r="GE31" s="74">
        <f t="shared" si="35"/>
        <v>5.15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9.2799999999999994</v>
      </c>
      <c r="GL31" s="196"/>
      <c r="GM31" s="74">
        <f t="shared" si="38"/>
        <v>9.2799999999999994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1.03</v>
      </c>
      <c r="HF31" s="196"/>
      <c r="HG31" s="74">
        <f t="shared" si="48"/>
        <v>1.03</v>
      </c>
      <c r="HH31" s="74">
        <f t="shared" si="48"/>
        <v>0</v>
      </c>
      <c r="HI31" s="196">
        <v>0.21</v>
      </c>
      <c r="HJ31" s="196"/>
      <c r="HK31" s="74">
        <f t="shared" si="49"/>
        <v>0.21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>
        <v>6.19</v>
      </c>
      <c r="IT31" s="210"/>
      <c r="IU31" s="210">
        <f t="shared" si="59"/>
        <v>6.19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1.34</v>
      </c>
      <c r="JF31" s="210"/>
      <c r="JG31" s="210">
        <f t="shared" si="63"/>
        <v>1.34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>
        <v>0</v>
      </c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</v>
      </c>
      <c r="P32" s="235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0</v>
      </c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5.15</v>
      </c>
      <c r="GB32" s="196"/>
      <c r="GC32" s="196"/>
      <c r="GD32" s="196"/>
      <c r="GE32" s="74">
        <f t="shared" si="35"/>
        <v>5.15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9.2799999999999994</v>
      </c>
      <c r="GL32" s="196"/>
      <c r="GM32" s="74">
        <f t="shared" si="38"/>
        <v>9.2799999999999994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1.03</v>
      </c>
      <c r="HF32" s="196"/>
      <c r="HG32" s="74">
        <f t="shared" si="48"/>
        <v>1.03</v>
      </c>
      <c r="HH32" s="74">
        <f t="shared" si="48"/>
        <v>0</v>
      </c>
      <c r="HI32" s="196">
        <v>0.21</v>
      </c>
      <c r="HJ32" s="196"/>
      <c r="HK32" s="74">
        <f t="shared" si="49"/>
        <v>0.21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>
        <v>11.34</v>
      </c>
      <c r="IT32" s="210"/>
      <c r="IU32" s="210">
        <f t="shared" si="59"/>
        <v>11.34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1.34</v>
      </c>
      <c r="JF32" s="210"/>
      <c r="JG32" s="210">
        <f t="shared" si="63"/>
        <v>1.34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>
        <v>0</v>
      </c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0.62</v>
      </c>
      <c r="P33" s="235"/>
      <c r="Q33" s="74"/>
      <c r="R33" s="71"/>
      <c r="S33" s="71">
        <f t="shared" si="3"/>
        <v>0.62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0</v>
      </c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5.15</v>
      </c>
      <c r="GB33" s="196"/>
      <c r="GC33" s="196"/>
      <c r="GD33" s="196"/>
      <c r="GE33" s="74">
        <f t="shared" si="35"/>
        <v>5.15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9.2799999999999994</v>
      </c>
      <c r="GL33" s="196"/>
      <c r="GM33" s="74">
        <f t="shared" si="38"/>
        <v>9.2799999999999994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1.03</v>
      </c>
      <c r="HF33" s="196"/>
      <c r="HG33" s="74">
        <f t="shared" si="48"/>
        <v>1.03</v>
      </c>
      <c r="HH33" s="74">
        <f t="shared" si="48"/>
        <v>0</v>
      </c>
      <c r="HI33" s="196">
        <v>0.21</v>
      </c>
      <c r="HJ33" s="196"/>
      <c r="HK33" s="74">
        <f t="shared" si="49"/>
        <v>0.21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>
        <v>16.489999999999998</v>
      </c>
      <c r="IT33" s="210"/>
      <c r="IU33" s="210">
        <f t="shared" si="59"/>
        <v>16.489999999999998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1.34</v>
      </c>
      <c r="JF33" s="210"/>
      <c r="JG33" s="210">
        <f t="shared" si="63"/>
        <v>1.34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>
        <v>0</v>
      </c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0.62</v>
      </c>
      <c r="P34" s="235"/>
      <c r="Q34" s="74"/>
      <c r="R34" s="71"/>
      <c r="S34" s="71">
        <f t="shared" si="3"/>
        <v>0.62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0</v>
      </c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5.15</v>
      </c>
      <c r="GB34" s="196"/>
      <c r="GC34" s="196"/>
      <c r="GD34" s="196"/>
      <c r="GE34" s="74">
        <f t="shared" si="35"/>
        <v>5.15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9.2799999999999994</v>
      </c>
      <c r="GL34" s="196"/>
      <c r="GM34" s="74">
        <f t="shared" si="38"/>
        <v>9.2799999999999994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1.03</v>
      </c>
      <c r="HF34" s="196"/>
      <c r="HG34" s="74">
        <f t="shared" si="48"/>
        <v>1.03</v>
      </c>
      <c r="HH34" s="74">
        <f t="shared" si="48"/>
        <v>0</v>
      </c>
      <c r="HI34" s="196">
        <v>0.21</v>
      </c>
      <c r="HJ34" s="196"/>
      <c r="HK34" s="74">
        <f t="shared" si="49"/>
        <v>0.21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>
        <v>21.65</v>
      </c>
      <c r="IT34" s="210"/>
      <c r="IU34" s="210">
        <f t="shared" si="59"/>
        <v>21.65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1.34</v>
      </c>
      <c r="JF34" s="210"/>
      <c r="JG34" s="210">
        <f t="shared" si="63"/>
        <v>1.34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>
        <v>0</v>
      </c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0.62</v>
      </c>
      <c r="P35" s="235"/>
      <c r="Q35" s="74"/>
      <c r="R35" s="71"/>
      <c r="S35" s="71">
        <f t="shared" si="3"/>
        <v>0.62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43.3</v>
      </c>
      <c r="AH35" s="71"/>
      <c r="AI35" s="71"/>
      <c r="AJ35" s="71"/>
      <c r="AK35" s="71">
        <f t="shared" si="6"/>
        <v>43.3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0</v>
      </c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5.15</v>
      </c>
      <c r="GB35" s="196"/>
      <c r="GC35" s="196"/>
      <c r="GD35" s="196"/>
      <c r="GE35" s="74">
        <f t="shared" si="35"/>
        <v>5.15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9.2799999999999994</v>
      </c>
      <c r="GL35" s="196"/>
      <c r="GM35" s="74">
        <f t="shared" si="38"/>
        <v>9.2799999999999994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1.03</v>
      </c>
      <c r="HF35" s="196"/>
      <c r="HG35" s="74">
        <f t="shared" si="48"/>
        <v>1.03</v>
      </c>
      <c r="HH35" s="74">
        <f t="shared" si="48"/>
        <v>0</v>
      </c>
      <c r="HI35" s="196">
        <v>0.21</v>
      </c>
      <c r="HJ35" s="196"/>
      <c r="HK35" s="74">
        <f t="shared" si="49"/>
        <v>0.21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>
        <v>23.71</v>
      </c>
      <c r="IT35" s="210"/>
      <c r="IU35" s="210">
        <f t="shared" si="59"/>
        <v>23.71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1.1299999999999999</v>
      </c>
      <c r="JF35" s="210"/>
      <c r="JG35" s="210">
        <f t="shared" si="63"/>
        <v>1.1299999999999999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>
        <v>0</v>
      </c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0.62</v>
      </c>
      <c r="P36" s="235"/>
      <c r="Q36" s="74"/>
      <c r="R36" s="71"/>
      <c r="S36" s="71">
        <f t="shared" si="3"/>
        <v>0.62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36.08</v>
      </c>
      <c r="AH36" s="71"/>
      <c r="AI36" s="71"/>
      <c r="AJ36" s="71"/>
      <c r="AK36" s="71">
        <f t="shared" si="6"/>
        <v>36.08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0</v>
      </c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5.15</v>
      </c>
      <c r="GB36" s="196"/>
      <c r="GC36" s="196"/>
      <c r="GD36" s="196"/>
      <c r="GE36" s="74">
        <f t="shared" si="35"/>
        <v>5.15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9.2799999999999994</v>
      </c>
      <c r="GL36" s="196"/>
      <c r="GM36" s="74">
        <f t="shared" si="38"/>
        <v>9.2799999999999994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1.03</v>
      </c>
      <c r="HF36" s="196"/>
      <c r="HG36" s="74">
        <f t="shared" si="48"/>
        <v>1.03</v>
      </c>
      <c r="HH36" s="74">
        <f t="shared" si="48"/>
        <v>0</v>
      </c>
      <c r="HI36" s="196">
        <v>0.21</v>
      </c>
      <c r="HJ36" s="196"/>
      <c r="HK36" s="74">
        <f t="shared" si="49"/>
        <v>0.21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>
        <v>23.71</v>
      </c>
      <c r="IT36" s="210"/>
      <c r="IU36" s="210">
        <f t="shared" si="59"/>
        <v>23.71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1.1299999999999999</v>
      </c>
      <c r="JF36" s="210"/>
      <c r="JG36" s="210">
        <f t="shared" si="63"/>
        <v>1.1299999999999999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>
        <v>0</v>
      </c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4">
        <v>0.62</v>
      </c>
      <c r="P37" s="235"/>
      <c r="Q37" s="74"/>
      <c r="R37" s="71"/>
      <c r="S37" s="71">
        <f t="shared" si="3"/>
        <v>0.62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0</v>
      </c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5.15</v>
      </c>
      <c r="GB37" s="196"/>
      <c r="GC37" s="196"/>
      <c r="GD37" s="196"/>
      <c r="GE37" s="74">
        <f t="shared" si="35"/>
        <v>5.15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9.2799999999999994</v>
      </c>
      <c r="GL37" s="196"/>
      <c r="GM37" s="74">
        <f t="shared" si="38"/>
        <v>9.2799999999999994</v>
      </c>
      <c r="GN37" s="74">
        <f t="shared" si="39"/>
        <v>0</v>
      </c>
      <c r="GO37" s="196">
        <v>0</v>
      </c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1.03</v>
      </c>
      <c r="HF37" s="196"/>
      <c r="HG37" s="74">
        <f t="shared" si="48"/>
        <v>1.03</v>
      </c>
      <c r="HH37" s="74">
        <f t="shared" si="48"/>
        <v>0</v>
      </c>
      <c r="HI37" s="196">
        <v>0.21</v>
      </c>
      <c r="HJ37" s="196"/>
      <c r="HK37" s="74">
        <f t="shared" si="49"/>
        <v>0.21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>
        <v>23.71</v>
      </c>
      <c r="IT37" s="210"/>
      <c r="IU37" s="210">
        <f t="shared" si="59"/>
        <v>23.71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1.1299999999999999</v>
      </c>
      <c r="JF37" s="210"/>
      <c r="JG37" s="210">
        <f t="shared" si="63"/>
        <v>1.1299999999999999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>
        <v>0</v>
      </c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0.62</v>
      </c>
      <c r="P38" s="235"/>
      <c r="Q38" s="74"/>
      <c r="R38" s="71"/>
      <c r="S38" s="71">
        <f t="shared" si="3"/>
        <v>0.62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10.31</v>
      </c>
      <c r="AH38" s="71"/>
      <c r="AI38" s="71"/>
      <c r="AJ38" s="71"/>
      <c r="AK38" s="71">
        <f t="shared" si="6"/>
        <v>10.31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0</v>
      </c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5.15</v>
      </c>
      <c r="GB38" s="196"/>
      <c r="GC38" s="196"/>
      <c r="GD38" s="196"/>
      <c r="GE38" s="74">
        <f t="shared" si="35"/>
        <v>5.15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9.2799999999999994</v>
      </c>
      <c r="GL38" s="196"/>
      <c r="GM38" s="74">
        <f t="shared" si="38"/>
        <v>9.2799999999999994</v>
      </c>
      <c r="GN38" s="74">
        <f t="shared" si="39"/>
        <v>0</v>
      </c>
      <c r="GO38" s="196">
        <v>0</v>
      </c>
      <c r="GP38" s="196"/>
      <c r="GQ38" s="74">
        <f t="shared" si="40"/>
        <v>0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1.03</v>
      </c>
      <c r="HF38" s="196"/>
      <c r="HG38" s="74">
        <f t="shared" si="48"/>
        <v>1.03</v>
      </c>
      <c r="HH38" s="74">
        <f t="shared" si="48"/>
        <v>0</v>
      </c>
      <c r="HI38" s="196">
        <v>0.21</v>
      </c>
      <c r="HJ38" s="196"/>
      <c r="HK38" s="74">
        <f t="shared" si="49"/>
        <v>0.21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>
        <v>23.71</v>
      </c>
      <c r="IT38" s="210"/>
      <c r="IU38" s="210">
        <f t="shared" si="59"/>
        <v>23.71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1.1299999999999999</v>
      </c>
      <c r="JF38" s="210"/>
      <c r="JG38" s="210">
        <f t="shared" si="63"/>
        <v>1.1299999999999999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>
        <v>0</v>
      </c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</v>
      </c>
      <c r="P39" s="235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0</v>
      </c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5.15</v>
      </c>
      <c r="GB39" s="196"/>
      <c r="GC39" s="196"/>
      <c r="GD39" s="196"/>
      <c r="GE39" s="74">
        <f t="shared" si="35"/>
        <v>5.15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9.2799999999999994</v>
      </c>
      <c r="GL39" s="196"/>
      <c r="GM39" s="74">
        <f t="shared" si="38"/>
        <v>9.2799999999999994</v>
      </c>
      <c r="GN39" s="74">
        <f t="shared" si="39"/>
        <v>0</v>
      </c>
      <c r="GO39" s="196">
        <v>0</v>
      </c>
      <c r="GP39" s="196"/>
      <c r="GQ39" s="74">
        <f t="shared" si="40"/>
        <v>0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1.03</v>
      </c>
      <c r="HF39" s="196"/>
      <c r="HG39" s="74">
        <f t="shared" si="48"/>
        <v>1.03</v>
      </c>
      <c r="HH39" s="74">
        <f t="shared" si="48"/>
        <v>0</v>
      </c>
      <c r="HI39" s="196">
        <v>0.21</v>
      </c>
      <c r="HJ39" s="196"/>
      <c r="HK39" s="74">
        <f t="shared" si="49"/>
        <v>0.21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>
        <v>21.65</v>
      </c>
      <c r="IT39" s="210"/>
      <c r="IU39" s="210">
        <f t="shared" si="59"/>
        <v>21.65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1.1299999999999999</v>
      </c>
      <c r="JF39" s="210"/>
      <c r="JG39" s="210">
        <f t="shared" si="63"/>
        <v>1.1299999999999999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>
        <v>0</v>
      </c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</v>
      </c>
      <c r="P40" s="235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0</v>
      </c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5.15</v>
      </c>
      <c r="GB40" s="196"/>
      <c r="GC40" s="196"/>
      <c r="GD40" s="196"/>
      <c r="GE40" s="74">
        <f t="shared" si="35"/>
        <v>5.15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9.2799999999999994</v>
      </c>
      <c r="GL40" s="196"/>
      <c r="GM40" s="74">
        <f t="shared" si="38"/>
        <v>9.2799999999999994</v>
      </c>
      <c r="GN40" s="74">
        <f t="shared" si="39"/>
        <v>0</v>
      </c>
      <c r="GO40" s="196">
        <v>0</v>
      </c>
      <c r="GP40" s="196"/>
      <c r="GQ40" s="74">
        <f t="shared" si="40"/>
        <v>0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1.03</v>
      </c>
      <c r="HF40" s="196"/>
      <c r="HG40" s="74">
        <f t="shared" si="48"/>
        <v>1.03</v>
      </c>
      <c r="HH40" s="74">
        <f t="shared" si="48"/>
        <v>0</v>
      </c>
      <c r="HI40" s="196">
        <v>0.21</v>
      </c>
      <c r="HJ40" s="196"/>
      <c r="HK40" s="74">
        <f t="shared" si="49"/>
        <v>0.21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>
        <v>21.65</v>
      </c>
      <c r="IT40" s="210"/>
      <c r="IU40" s="210">
        <f t="shared" si="59"/>
        <v>21.65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1.1299999999999999</v>
      </c>
      <c r="JF40" s="210"/>
      <c r="JG40" s="210">
        <f t="shared" si="63"/>
        <v>1.1299999999999999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>
        <v>5.15</v>
      </c>
      <c r="D41" s="234"/>
      <c r="E41" s="74"/>
      <c r="F41" s="74"/>
      <c r="G41" s="71">
        <f t="shared" si="0"/>
        <v>5.15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</v>
      </c>
      <c r="P41" s="235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30.93</v>
      </c>
      <c r="AH41" s="71"/>
      <c r="AI41" s="71"/>
      <c r="AJ41" s="71"/>
      <c r="AK41" s="71">
        <f t="shared" si="6"/>
        <v>30.93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0</v>
      </c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5.15</v>
      </c>
      <c r="GB41" s="196"/>
      <c r="GC41" s="196"/>
      <c r="GD41" s="196"/>
      <c r="GE41" s="74">
        <f t="shared" si="35"/>
        <v>5.15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9.2799999999999994</v>
      </c>
      <c r="GL41" s="196"/>
      <c r="GM41" s="74">
        <f t="shared" si="38"/>
        <v>9.2799999999999994</v>
      </c>
      <c r="GN41" s="74">
        <f t="shared" si="39"/>
        <v>0</v>
      </c>
      <c r="GO41" s="196">
        <v>0</v>
      </c>
      <c r="GP41" s="196"/>
      <c r="GQ41" s="74">
        <f t="shared" si="40"/>
        <v>0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1.03</v>
      </c>
      <c r="HF41" s="196"/>
      <c r="HG41" s="74">
        <f t="shared" si="48"/>
        <v>1.03</v>
      </c>
      <c r="HH41" s="74">
        <f t="shared" si="48"/>
        <v>0</v>
      </c>
      <c r="HI41" s="196">
        <v>0.21</v>
      </c>
      <c r="HJ41" s="196"/>
      <c r="HK41" s="74">
        <f t="shared" si="49"/>
        <v>0.21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</v>
      </c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>
        <v>16.489999999999998</v>
      </c>
      <c r="IT41" s="210"/>
      <c r="IU41" s="210">
        <f t="shared" si="59"/>
        <v>16.489999999999998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1.1299999999999999</v>
      </c>
      <c r="JF41" s="210"/>
      <c r="JG41" s="210">
        <f t="shared" si="63"/>
        <v>1.1299999999999999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>
        <v>5.15</v>
      </c>
      <c r="D42" s="234"/>
      <c r="E42" s="74"/>
      <c r="F42" s="74"/>
      <c r="G42" s="71">
        <f t="shared" si="0"/>
        <v>5.15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</v>
      </c>
      <c r="P42" s="235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10.31</v>
      </c>
      <c r="AH42" s="71"/>
      <c r="AI42" s="71"/>
      <c r="AJ42" s="71"/>
      <c r="AK42" s="71">
        <f t="shared" si="6"/>
        <v>10.31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0</v>
      </c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5.15</v>
      </c>
      <c r="GB42" s="196"/>
      <c r="GC42" s="196"/>
      <c r="GD42" s="196"/>
      <c r="GE42" s="74">
        <f t="shared" si="35"/>
        <v>5.15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9.2799999999999994</v>
      </c>
      <c r="GL42" s="196"/>
      <c r="GM42" s="74">
        <f t="shared" si="38"/>
        <v>9.2799999999999994</v>
      </c>
      <c r="GN42" s="74">
        <f t="shared" si="39"/>
        <v>0</v>
      </c>
      <c r="GO42" s="196">
        <v>0</v>
      </c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1.03</v>
      </c>
      <c r="HF42" s="196"/>
      <c r="HG42" s="74">
        <f t="shared" si="48"/>
        <v>1.03</v>
      </c>
      <c r="HH42" s="74">
        <f t="shared" si="48"/>
        <v>0</v>
      </c>
      <c r="HI42" s="196">
        <v>0.21</v>
      </c>
      <c r="HJ42" s="196"/>
      <c r="HK42" s="74">
        <f t="shared" si="49"/>
        <v>0.21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0.1</v>
      </c>
      <c r="IH42" s="233"/>
      <c r="II42" s="210">
        <f t="shared" si="56"/>
        <v>0.1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>
        <v>11.34</v>
      </c>
      <c r="IT42" s="210"/>
      <c r="IU42" s="210">
        <f t="shared" si="59"/>
        <v>11.34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1.1299999999999999</v>
      </c>
      <c r="JF42" s="210"/>
      <c r="JG42" s="210">
        <f t="shared" si="63"/>
        <v>1.1299999999999999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>
        <v>5.15</v>
      </c>
      <c r="D43" s="234"/>
      <c r="E43" s="74"/>
      <c r="F43" s="74"/>
      <c r="G43" s="71">
        <f t="shared" si="0"/>
        <v>5.15</v>
      </c>
      <c r="H43" s="71">
        <f t="shared" si="0"/>
        <v>0</v>
      </c>
      <c r="I43" s="235">
        <v>4.12</v>
      </c>
      <c r="J43" s="71"/>
      <c r="K43" s="71"/>
      <c r="L43" s="71"/>
      <c r="M43" s="71">
        <f t="shared" si="2"/>
        <v>4.12</v>
      </c>
      <c r="N43" s="71">
        <f t="shared" si="2"/>
        <v>0</v>
      </c>
      <c r="O43" s="234">
        <v>0</v>
      </c>
      <c r="P43" s="235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5.15</v>
      </c>
      <c r="GB43" s="196"/>
      <c r="GC43" s="196"/>
      <c r="GD43" s="196"/>
      <c r="GE43" s="74">
        <f t="shared" si="35"/>
        <v>5.15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9.2799999999999994</v>
      </c>
      <c r="GL43" s="196"/>
      <c r="GM43" s="74">
        <f t="shared" si="38"/>
        <v>9.2799999999999994</v>
      </c>
      <c r="GN43" s="74">
        <f t="shared" si="39"/>
        <v>0</v>
      </c>
      <c r="GO43" s="196">
        <v>0</v>
      </c>
      <c r="GP43" s="196"/>
      <c r="GQ43" s="74">
        <f t="shared" si="40"/>
        <v>0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3.09</v>
      </c>
      <c r="HB43" s="196"/>
      <c r="HC43" s="74">
        <f t="shared" si="46"/>
        <v>3.09</v>
      </c>
      <c r="HD43" s="74">
        <f t="shared" si="47"/>
        <v>0</v>
      </c>
      <c r="HE43" s="196">
        <v>1.03</v>
      </c>
      <c r="HF43" s="196"/>
      <c r="HG43" s="74">
        <f t="shared" si="48"/>
        <v>1.03</v>
      </c>
      <c r="HH43" s="74">
        <f t="shared" si="48"/>
        <v>0</v>
      </c>
      <c r="HI43" s="196">
        <v>0.21</v>
      </c>
      <c r="HJ43" s="196"/>
      <c r="HK43" s="74">
        <f t="shared" si="49"/>
        <v>0.21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0.1</v>
      </c>
      <c r="IH43" s="233"/>
      <c r="II43" s="210">
        <f t="shared" si="56"/>
        <v>0.1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>
        <v>0</v>
      </c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>
        <v>5.15</v>
      </c>
      <c r="D44" s="234"/>
      <c r="E44" s="74"/>
      <c r="F44" s="74"/>
      <c r="G44" s="71">
        <f t="shared" si="0"/>
        <v>5.15</v>
      </c>
      <c r="H44" s="71">
        <f t="shared" si="0"/>
        <v>0</v>
      </c>
      <c r="I44" s="235">
        <v>4.12</v>
      </c>
      <c r="J44" s="71"/>
      <c r="K44" s="71"/>
      <c r="L44" s="71"/>
      <c r="M44" s="71">
        <f t="shared" si="2"/>
        <v>4.12</v>
      </c>
      <c r="N44" s="71">
        <f t="shared" si="2"/>
        <v>0</v>
      </c>
      <c r="O44" s="234">
        <v>0</v>
      </c>
      <c r="P44" s="235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5.15</v>
      </c>
      <c r="GB44" s="196"/>
      <c r="GC44" s="196"/>
      <c r="GD44" s="196"/>
      <c r="GE44" s="74">
        <f t="shared" si="35"/>
        <v>5.15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9.2799999999999994</v>
      </c>
      <c r="GL44" s="196"/>
      <c r="GM44" s="74">
        <f t="shared" si="38"/>
        <v>9.2799999999999994</v>
      </c>
      <c r="GN44" s="74">
        <f t="shared" si="39"/>
        <v>0</v>
      </c>
      <c r="GO44" s="196">
        <v>0</v>
      </c>
      <c r="GP44" s="196"/>
      <c r="GQ44" s="74">
        <f t="shared" si="40"/>
        <v>0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3.09</v>
      </c>
      <c r="HB44" s="196"/>
      <c r="HC44" s="74">
        <f t="shared" si="46"/>
        <v>3.09</v>
      </c>
      <c r="HD44" s="74">
        <f t="shared" si="47"/>
        <v>0</v>
      </c>
      <c r="HE44" s="196">
        <v>1.03</v>
      </c>
      <c r="HF44" s="196"/>
      <c r="HG44" s="74">
        <f t="shared" si="48"/>
        <v>1.03</v>
      </c>
      <c r="HH44" s="74">
        <f t="shared" si="48"/>
        <v>0</v>
      </c>
      <c r="HI44" s="196">
        <v>0.21</v>
      </c>
      <c r="HJ44" s="196"/>
      <c r="HK44" s="74">
        <f t="shared" si="49"/>
        <v>0.21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0.1</v>
      </c>
      <c r="IH44" s="233"/>
      <c r="II44" s="210">
        <f t="shared" si="56"/>
        <v>0.1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>
        <v>0</v>
      </c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>
        <v>5.15</v>
      </c>
      <c r="D45" s="234"/>
      <c r="E45" s="74"/>
      <c r="F45" s="74"/>
      <c r="G45" s="71">
        <f t="shared" si="0"/>
        <v>5.15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</v>
      </c>
      <c r="P45" s="235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5.15</v>
      </c>
      <c r="GB45" s="196"/>
      <c r="GC45" s="196"/>
      <c r="GD45" s="196"/>
      <c r="GE45" s="74">
        <f t="shared" si="35"/>
        <v>5.15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9.2799999999999994</v>
      </c>
      <c r="GL45" s="196"/>
      <c r="GM45" s="74">
        <f t="shared" si="38"/>
        <v>9.2799999999999994</v>
      </c>
      <c r="GN45" s="74">
        <f t="shared" si="39"/>
        <v>0</v>
      </c>
      <c r="GO45" s="196">
        <v>0</v>
      </c>
      <c r="GP45" s="196"/>
      <c r="GQ45" s="74">
        <f t="shared" si="40"/>
        <v>0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4.12</v>
      </c>
      <c r="HB45" s="196"/>
      <c r="HC45" s="74">
        <f t="shared" si="46"/>
        <v>4.12</v>
      </c>
      <c r="HD45" s="74">
        <f t="shared" si="47"/>
        <v>0</v>
      </c>
      <c r="HE45" s="196">
        <v>1.03</v>
      </c>
      <c r="HF45" s="196"/>
      <c r="HG45" s="74">
        <f t="shared" si="48"/>
        <v>1.03</v>
      </c>
      <c r="HH45" s="74">
        <f t="shared" si="48"/>
        <v>0</v>
      </c>
      <c r="HI45" s="196">
        <v>0.21</v>
      </c>
      <c r="HJ45" s="196"/>
      <c r="HK45" s="74">
        <f t="shared" si="49"/>
        <v>0.21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0.31</v>
      </c>
      <c r="IH45" s="233"/>
      <c r="II45" s="210">
        <f t="shared" si="56"/>
        <v>0.31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>
        <v>0</v>
      </c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>
        <v>5.15</v>
      </c>
      <c r="D46" s="234"/>
      <c r="E46" s="74"/>
      <c r="F46" s="74"/>
      <c r="G46" s="71">
        <f t="shared" si="0"/>
        <v>5.15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</v>
      </c>
      <c r="P46" s="235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5.15</v>
      </c>
      <c r="GB46" s="196"/>
      <c r="GC46" s="196"/>
      <c r="GD46" s="196"/>
      <c r="GE46" s="74">
        <f t="shared" si="35"/>
        <v>5.15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9.2799999999999994</v>
      </c>
      <c r="GL46" s="196"/>
      <c r="GM46" s="74">
        <f t="shared" si="38"/>
        <v>9.2799999999999994</v>
      </c>
      <c r="GN46" s="74">
        <f t="shared" si="39"/>
        <v>0</v>
      </c>
      <c r="GO46" s="196">
        <v>0</v>
      </c>
      <c r="GP46" s="196"/>
      <c r="GQ46" s="74">
        <f t="shared" si="40"/>
        <v>0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4.12</v>
      </c>
      <c r="HB46" s="196"/>
      <c r="HC46" s="74">
        <f t="shared" si="46"/>
        <v>4.12</v>
      </c>
      <c r="HD46" s="74">
        <f t="shared" si="47"/>
        <v>0</v>
      </c>
      <c r="HE46" s="196">
        <v>1.03</v>
      </c>
      <c r="HF46" s="196"/>
      <c r="HG46" s="74">
        <f t="shared" si="48"/>
        <v>1.03</v>
      </c>
      <c r="HH46" s="74">
        <f t="shared" si="48"/>
        <v>0</v>
      </c>
      <c r="HI46" s="196">
        <v>0.21</v>
      </c>
      <c r="HJ46" s="196"/>
      <c r="HK46" s="74">
        <f t="shared" si="49"/>
        <v>0.21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0.41</v>
      </c>
      <c r="IH46" s="233"/>
      <c r="II46" s="210">
        <f t="shared" si="56"/>
        <v>0.41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>
        <v>0</v>
      </c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>
        <v>5.15</v>
      </c>
      <c r="D47" s="234"/>
      <c r="E47" s="74"/>
      <c r="F47" s="74"/>
      <c r="G47" s="71">
        <f t="shared" si="0"/>
        <v>5.15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0.62</v>
      </c>
      <c r="P47" s="235"/>
      <c r="Q47" s="74"/>
      <c r="R47" s="71"/>
      <c r="S47" s="71">
        <f t="shared" si="3"/>
        <v>0.62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2.06</v>
      </c>
      <c r="GB47" s="196"/>
      <c r="GC47" s="196"/>
      <c r="GD47" s="196"/>
      <c r="GE47" s="74">
        <f t="shared" si="35"/>
        <v>2.06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9.2799999999999994</v>
      </c>
      <c r="GL47" s="196"/>
      <c r="GM47" s="74">
        <f t="shared" si="38"/>
        <v>9.2799999999999994</v>
      </c>
      <c r="GN47" s="74">
        <f t="shared" si="39"/>
        <v>0</v>
      </c>
      <c r="GO47" s="196">
        <v>0</v>
      </c>
      <c r="GP47" s="196"/>
      <c r="GQ47" s="74">
        <f t="shared" si="40"/>
        <v>0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4.12</v>
      </c>
      <c r="HB47" s="196"/>
      <c r="HC47" s="74">
        <f t="shared" si="46"/>
        <v>4.12</v>
      </c>
      <c r="HD47" s="74">
        <f t="shared" si="47"/>
        <v>0</v>
      </c>
      <c r="HE47" s="196">
        <v>1.03</v>
      </c>
      <c r="HF47" s="196"/>
      <c r="HG47" s="74">
        <f t="shared" si="48"/>
        <v>1.03</v>
      </c>
      <c r="HH47" s="74">
        <f t="shared" si="48"/>
        <v>0</v>
      </c>
      <c r="HI47" s="196">
        <v>0.21</v>
      </c>
      <c r="HJ47" s="196"/>
      <c r="HK47" s="74">
        <f t="shared" si="49"/>
        <v>0.21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0.52</v>
      </c>
      <c r="IH47" s="233"/>
      <c r="II47" s="210">
        <f t="shared" si="56"/>
        <v>0.52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>
        <v>0</v>
      </c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>
        <v>5.15</v>
      </c>
      <c r="D48" s="234"/>
      <c r="E48" s="74"/>
      <c r="F48" s="74"/>
      <c r="G48" s="71">
        <f t="shared" si="0"/>
        <v>5.15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0.62</v>
      </c>
      <c r="P48" s="235"/>
      <c r="Q48" s="74"/>
      <c r="R48" s="71"/>
      <c r="S48" s="71">
        <f t="shared" si="3"/>
        <v>0.62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2.06</v>
      </c>
      <c r="GB48" s="196"/>
      <c r="GC48" s="196"/>
      <c r="GD48" s="196"/>
      <c r="GE48" s="74">
        <f t="shared" si="35"/>
        <v>2.06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9.2799999999999994</v>
      </c>
      <c r="GL48" s="196"/>
      <c r="GM48" s="74">
        <f t="shared" si="38"/>
        <v>9.2799999999999994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4.12</v>
      </c>
      <c r="HB48" s="196"/>
      <c r="HC48" s="74">
        <f t="shared" si="46"/>
        <v>4.12</v>
      </c>
      <c r="HD48" s="74">
        <f t="shared" si="47"/>
        <v>0</v>
      </c>
      <c r="HE48" s="196">
        <v>1.03</v>
      </c>
      <c r="HF48" s="196"/>
      <c r="HG48" s="74">
        <f t="shared" si="48"/>
        <v>1.03</v>
      </c>
      <c r="HH48" s="74">
        <f t="shared" si="48"/>
        <v>0</v>
      </c>
      <c r="HI48" s="196">
        <v>0.21</v>
      </c>
      <c r="HJ48" s="196"/>
      <c r="HK48" s="74">
        <f t="shared" si="49"/>
        <v>0.21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0.62</v>
      </c>
      <c r="IH48" s="233"/>
      <c r="II48" s="210">
        <f t="shared" si="56"/>
        <v>0.62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>
        <v>0</v>
      </c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>
        <v>0</v>
      </c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9.2799999999999994</v>
      </c>
      <c r="J49" s="71"/>
      <c r="K49" s="71"/>
      <c r="L49" s="71"/>
      <c r="M49" s="71">
        <f t="shared" si="2"/>
        <v>9.2799999999999994</v>
      </c>
      <c r="N49" s="71">
        <f t="shared" si="2"/>
        <v>0</v>
      </c>
      <c r="O49" s="234">
        <v>0.62</v>
      </c>
      <c r="P49" s="235"/>
      <c r="Q49" s="74"/>
      <c r="R49" s="71"/>
      <c r="S49" s="71">
        <f t="shared" si="3"/>
        <v>0.62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2.06</v>
      </c>
      <c r="GB49" s="196"/>
      <c r="GC49" s="196"/>
      <c r="GD49" s="196"/>
      <c r="GE49" s="74">
        <f t="shared" si="35"/>
        <v>2.06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9.7899999999999991</v>
      </c>
      <c r="GL49" s="196"/>
      <c r="GM49" s="74">
        <f t="shared" si="38"/>
        <v>9.7899999999999991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4.12</v>
      </c>
      <c r="HB49" s="196"/>
      <c r="HC49" s="74">
        <f t="shared" si="46"/>
        <v>4.12</v>
      </c>
      <c r="HD49" s="74">
        <f t="shared" si="47"/>
        <v>0</v>
      </c>
      <c r="HE49" s="196">
        <v>1.03</v>
      </c>
      <c r="HF49" s="196"/>
      <c r="HG49" s="74">
        <f t="shared" si="48"/>
        <v>1.03</v>
      </c>
      <c r="HH49" s="74">
        <f t="shared" si="48"/>
        <v>0</v>
      </c>
      <c r="HI49" s="196">
        <v>0.21</v>
      </c>
      <c r="HJ49" s="196"/>
      <c r="HK49" s="74">
        <f t="shared" si="49"/>
        <v>0.21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0.72</v>
      </c>
      <c r="IH49" s="233"/>
      <c r="II49" s="210">
        <f t="shared" si="56"/>
        <v>0.72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>
        <v>0</v>
      </c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>
        <v>0</v>
      </c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0.62</v>
      </c>
      <c r="P50" s="235"/>
      <c r="Q50" s="74"/>
      <c r="R50" s="71"/>
      <c r="S50" s="71">
        <f t="shared" si="3"/>
        <v>0.62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2.06</v>
      </c>
      <c r="GB50" s="196"/>
      <c r="GC50" s="196"/>
      <c r="GD50" s="196"/>
      <c r="GE50" s="74">
        <f t="shared" si="35"/>
        <v>2.06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9.7899999999999991</v>
      </c>
      <c r="GL50" s="196"/>
      <c r="GM50" s="74">
        <f t="shared" si="38"/>
        <v>9.7899999999999991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4.12</v>
      </c>
      <c r="HB50" s="196"/>
      <c r="HC50" s="74">
        <f t="shared" si="46"/>
        <v>4.12</v>
      </c>
      <c r="HD50" s="74">
        <f t="shared" si="47"/>
        <v>0</v>
      </c>
      <c r="HE50" s="196">
        <v>1.03</v>
      </c>
      <c r="HF50" s="196"/>
      <c r="HG50" s="74">
        <f t="shared" si="48"/>
        <v>1.03</v>
      </c>
      <c r="HH50" s="74">
        <f t="shared" si="48"/>
        <v>0</v>
      </c>
      <c r="HI50" s="196">
        <v>0.21</v>
      </c>
      <c r="HJ50" s="196"/>
      <c r="HK50" s="74">
        <f t="shared" si="49"/>
        <v>0.21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0.82</v>
      </c>
      <c r="IH50" s="233"/>
      <c r="II50" s="210">
        <f t="shared" si="56"/>
        <v>0.82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>
        <v>0</v>
      </c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>
        <v>0</v>
      </c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1.03</v>
      </c>
      <c r="P51" s="235"/>
      <c r="Q51" s="74"/>
      <c r="R51" s="71"/>
      <c r="S51" s="71">
        <f t="shared" si="3"/>
        <v>1.03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30.93</v>
      </c>
      <c r="AH51" s="71"/>
      <c r="AI51" s="71"/>
      <c r="AJ51" s="71"/>
      <c r="AK51" s="71">
        <f t="shared" si="6"/>
        <v>30.93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2.06</v>
      </c>
      <c r="GB51" s="196"/>
      <c r="GC51" s="196"/>
      <c r="GD51" s="196"/>
      <c r="GE51" s="74">
        <f t="shared" si="35"/>
        <v>2.06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9.7899999999999991</v>
      </c>
      <c r="GL51" s="196"/>
      <c r="GM51" s="74">
        <f t="shared" si="38"/>
        <v>9.7899999999999991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1.03</v>
      </c>
      <c r="HF51" s="196"/>
      <c r="HG51" s="74">
        <f t="shared" si="48"/>
        <v>1.03</v>
      </c>
      <c r="HH51" s="74">
        <f t="shared" si="48"/>
        <v>0</v>
      </c>
      <c r="HI51" s="196">
        <v>0.21</v>
      </c>
      <c r="HJ51" s="196"/>
      <c r="HK51" s="74">
        <f t="shared" si="49"/>
        <v>0.21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0.93</v>
      </c>
      <c r="IH51" s="233"/>
      <c r="II51" s="210">
        <f t="shared" si="56"/>
        <v>0.93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>
        <v>0</v>
      </c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>
        <v>0</v>
      </c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1.03</v>
      </c>
      <c r="P52" s="235"/>
      <c r="Q52" s="74"/>
      <c r="R52" s="71"/>
      <c r="S52" s="71">
        <f t="shared" si="3"/>
        <v>1.03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10.31</v>
      </c>
      <c r="AH52" s="71"/>
      <c r="AI52" s="71"/>
      <c r="AJ52" s="71"/>
      <c r="AK52" s="71">
        <f t="shared" si="6"/>
        <v>10.31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2.06</v>
      </c>
      <c r="GB52" s="196"/>
      <c r="GC52" s="196"/>
      <c r="GD52" s="196"/>
      <c r="GE52" s="74">
        <f t="shared" si="35"/>
        <v>2.06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9.7899999999999991</v>
      </c>
      <c r="GL52" s="196"/>
      <c r="GM52" s="74">
        <f t="shared" si="38"/>
        <v>9.7899999999999991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1.03</v>
      </c>
      <c r="HF52" s="196"/>
      <c r="HG52" s="74">
        <f t="shared" si="48"/>
        <v>1.03</v>
      </c>
      <c r="HH52" s="74">
        <f t="shared" si="48"/>
        <v>0</v>
      </c>
      <c r="HI52" s="196">
        <v>0.21</v>
      </c>
      <c r="HJ52" s="196"/>
      <c r="HK52" s="74">
        <f t="shared" si="49"/>
        <v>0.21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1.03</v>
      </c>
      <c r="IH52" s="233"/>
      <c r="II52" s="210">
        <f t="shared" si="56"/>
        <v>1.03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>
        <v>0</v>
      </c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>
        <v>0</v>
      </c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1.03</v>
      </c>
      <c r="P53" s="235"/>
      <c r="Q53" s="74"/>
      <c r="R53" s="71"/>
      <c r="S53" s="71">
        <f t="shared" si="3"/>
        <v>1.03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2.06</v>
      </c>
      <c r="GB53" s="196"/>
      <c r="GC53" s="196"/>
      <c r="GD53" s="196"/>
      <c r="GE53" s="74">
        <f t="shared" si="35"/>
        <v>2.06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9.7899999999999991</v>
      </c>
      <c r="GL53" s="196"/>
      <c r="GM53" s="74">
        <f t="shared" si="38"/>
        <v>9.7899999999999991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1.03</v>
      </c>
      <c r="HF53" s="196"/>
      <c r="HG53" s="74">
        <f t="shared" si="48"/>
        <v>1.03</v>
      </c>
      <c r="HH53" s="74">
        <f t="shared" si="48"/>
        <v>0</v>
      </c>
      <c r="HI53" s="196">
        <v>0.21</v>
      </c>
      <c r="HJ53" s="196"/>
      <c r="HK53" s="74">
        <f t="shared" si="49"/>
        <v>0.21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1.1299999999999999</v>
      </c>
      <c r="IH53" s="233"/>
      <c r="II53" s="210">
        <f t="shared" si="56"/>
        <v>1.1299999999999999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>
        <v>0</v>
      </c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>
        <v>0</v>
      </c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1.03</v>
      </c>
      <c r="P54" s="235"/>
      <c r="Q54" s="74"/>
      <c r="R54" s="71"/>
      <c r="S54" s="71">
        <f t="shared" si="3"/>
        <v>1.03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20.62</v>
      </c>
      <c r="AH54" s="71"/>
      <c r="AI54" s="71"/>
      <c r="AJ54" s="71"/>
      <c r="AK54" s="71">
        <f t="shared" si="6"/>
        <v>20.62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2.06</v>
      </c>
      <c r="GB54" s="196"/>
      <c r="GC54" s="196"/>
      <c r="GD54" s="196"/>
      <c r="GE54" s="74">
        <f t="shared" si="35"/>
        <v>2.06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9.7899999999999991</v>
      </c>
      <c r="GL54" s="196"/>
      <c r="GM54" s="74">
        <f t="shared" si="38"/>
        <v>9.7899999999999991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5.15</v>
      </c>
      <c r="HB54" s="196"/>
      <c r="HC54" s="74">
        <f t="shared" si="46"/>
        <v>5.15</v>
      </c>
      <c r="HD54" s="74">
        <f t="shared" si="47"/>
        <v>0</v>
      </c>
      <c r="HE54" s="196">
        <v>1.03</v>
      </c>
      <c r="HF54" s="196"/>
      <c r="HG54" s="74">
        <f t="shared" si="48"/>
        <v>1.03</v>
      </c>
      <c r="HH54" s="74">
        <f t="shared" si="48"/>
        <v>0</v>
      </c>
      <c r="HI54" s="196">
        <v>0.21</v>
      </c>
      <c r="HJ54" s="196"/>
      <c r="HK54" s="74">
        <f t="shared" si="49"/>
        <v>0.21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1.24</v>
      </c>
      <c r="IH54" s="233"/>
      <c r="II54" s="210">
        <f t="shared" si="56"/>
        <v>1.24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>
        <v>0</v>
      </c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>
        <v>0</v>
      </c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1.03</v>
      </c>
      <c r="P55" s="235"/>
      <c r="Q55" s="74"/>
      <c r="R55" s="71"/>
      <c r="S55" s="71">
        <f t="shared" si="3"/>
        <v>1.03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2.06</v>
      </c>
      <c r="GB55" s="196"/>
      <c r="GC55" s="196"/>
      <c r="GD55" s="196"/>
      <c r="GE55" s="74">
        <f t="shared" si="35"/>
        <v>2.06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9.7899999999999991</v>
      </c>
      <c r="GL55" s="196"/>
      <c r="GM55" s="74">
        <f t="shared" si="38"/>
        <v>9.7899999999999991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5.15</v>
      </c>
      <c r="HB55" s="196"/>
      <c r="HC55" s="74">
        <f t="shared" si="46"/>
        <v>5.15</v>
      </c>
      <c r="HD55" s="74">
        <f t="shared" si="47"/>
        <v>0</v>
      </c>
      <c r="HE55" s="196">
        <v>1.03</v>
      </c>
      <c r="HF55" s="196"/>
      <c r="HG55" s="74">
        <f t="shared" si="48"/>
        <v>1.03</v>
      </c>
      <c r="HH55" s="74">
        <f t="shared" si="48"/>
        <v>0</v>
      </c>
      <c r="HI55" s="196">
        <v>0.21</v>
      </c>
      <c r="HJ55" s="196"/>
      <c r="HK55" s="74">
        <f t="shared" si="49"/>
        <v>0.21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1.34</v>
      </c>
      <c r="IH55" s="233"/>
      <c r="II55" s="210">
        <f t="shared" si="56"/>
        <v>1.34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>
        <v>0</v>
      </c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>
        <v>0</v>
      </c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1.03</v>
      </c>
      <c r="P56" s="235"/>
      <c r="Q56" s="74"/>
      <c r="R56" s="71"/>
      <c r="S56" s="71">
        <f t="shared" si="3"/>
        <v>1.03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2.06</v>
      </c>
      <c r="GB56" s="196"/>
      <c r="GC56" s="196"/>
      <c r="GD56" s="196"/>
      <c r="GE56" s="74">
        <f t="shared" si="35"/>
        <v>2.06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9.7899999999999991</v>
      </c>
      <c r="GL56" s="196"/>
      <c r="GM56" s="74">
        <f t="shared" si="38"/>
        <v>9.7899999999999991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5.15</v>
      </c>
      <c r="HB56" s="196"/>
      <c r="HC56" s="74">
        <f t="shared" si="46"/>
        <v>5.15</v>
      </c>
      <c r="HD56" s="74">
        <f t="shared" si="47"/>
        <v>0</v>
      </c>
      <c r="HE56" s="196">
        <v>1.03</v>
      </c>
      <c r="HF56" s="196"/>
      <c r="HG56" s="74">
        <f t="shared" si="48"/>
        <v>1.03</v>
      </c>
      <c r="HH56" s="74">
        <f t="shared" si="48"/>
        <v>0</v>
      </c>
      <c r="HI56" s="196">
        <v>0.21</v>
      </c>
      <c r="HJ56" s="196"/>
      <c r="HK56" s="74">
        <f t="shared" si="49"/>
        <v>0.21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1.44</v>
      </c>
      <c r="IH56" s="233"/>
      <c r="II56" s="210">
        <f t="shared" si="56"/>
        <v>1.44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>
        <v>0</v>
      </c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>
        <v>0</v>
      </c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34">
        <v>1.03</v>
      </c>
      <c r="P57" s="235"/>
      <c r="Q57" s="74"/>
      <c r="R57" s="71"/>
      <c r="S57" s="71">
        <f t="shared" si="3"/>
        <v>1.03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2.06</v>
      </c>
      <c r="GB57" s="196"/>
      <c r="GC57" s="196"/>
      <c r="GD57" s="196"/>
      <c r="GE57" s="74">
        <f t="shared" si="35"/>
        <v>2.06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9.7899999999999991</v>
      </c>
      <c r="GL57" s="196"/>
      <c r="GM57" s="74">
        <f t="shared" si="38"/>
        <v>9.7899999999999991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1.44</v>
      </c>
      <c r="HF57" s="196"/>
      <c r="HG57" s="74">
        <f t="shared" si="48"/>
        <v>1.44</v>
      </c>
      <c r="HH57" s="74">
        <f t="shared" si="48"/>
        <v>0</v>
      </c>
      <c r="HI57" s="196">
        <v>0.21</v>
      </c>
      <c r="HJ57" s="196"/>
      <c r="HK57" s="74">
        <f t="shared" si="49"/>
        <v>0.21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0.31</v>
      </c>
      <c r="IH57" s="233"/>
      <c r="II57" s="210">
        <f t="shared" si="56"/>
        <v>0.31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>
        <v>0</v>
      </c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>
        <v>0</v>
      </c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1.03</v>
      </c>
      <c r="P58" s="235"/>
      <c r="Q58" s="74"/>
      <c r="R58" s="71"/>
      <c r="S58" s="71">
        <f t="shared" si="3"/>
        <v>1.03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2.06</v>
      </c>
      <c r="GB58" s="196"/>
      <c r="GC58" s="196"/>
      <c r="GD58" s="196"/>
      <c r="GE58" s="74">
        <f t="shared" si="35"/>
        <v>2.06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9.7899999999999991</v>
      </c>
      <c r="GL58" s="196"/>
      <c r="GM58" s="74">
        <f t="shared" si="38"/>
        <v>9.7899999999999991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1.44</v>
      </c>
      <c r="HF58" s="196"/>
      <c r="HG58" s="74">
        <f t="shared" si="48"/>
        <v>1.44</v>
      </c>
      <c r="HH58" s="74">
        <f t="shared" si="48"/>
        <v>0</v>
      </c>
      <c r="HI58" s="196">
        <v>0.21</v>
      </c>
      <c r="HJ58" s="196"/>
      <c r="HK58" s="74">
        <f t="shared" si="49"/>
        <v>0.21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0.62</v>
      </c>
      <c r="IH58" s="233"/>
      <c r="II58" s="210">
        <f t="shared" si="56"/>
        <v>0.62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>
        <v>0</v>
      </c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>
        <v>0</v>
      </c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1.03</v>
      </c>
      <c r="P59" s="235"/>
      <c r="Q59" s="74"/>
      <c r="R59" s="71"/>
      <c r="S59" s="71">
        <f t="shared" si="3"/>
        <v>1.03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2.06</v>
      </c>
      <c r="GB59" s="196"/>
      <c r="GC59" s="196"/>
      <c r="GD59" s="196"/>
      <c r="GE59" s="74">
        <f t="shared" si="35"/>
        <v>2.06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9.59</v>
      </c>
      <c r="GL59" s="196"/>
      <c r="GM59" s="74">
        <f t="shared" si="38"/>
        <v>9.59</v>
      </c>
      <c r="GN59" s="74">
        <f t="shared" si="39"/>
        <v>0</v>
      </c>
      <c r="GO59" s="196">
        <v>3.2</v>
      </c>
      <c r="GP59" s="196"/>
      <c r="GQ59" s="74">
        <f t="shared" si="40"/>
        <v>3.2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3.09</v>
      </c>
      <c r="HB59" s="196"/>
      <c r="HC59" s="74">
        <f t="shared" si="46"/>
        <v>3.09</v>
      </c>
      <c r="HD59" s="74">
        <f t="shared" si="47"/>
        <v>0</v>
      </c>
      <c r="HE59" s="196">
        <v>1.44</v>
      </c>
      <c r="HF59" s="196"/>
      <c r="HG59" s="74">
        <f t="shared" si="48"/>
        <v>1.44</v>
      </c>
      <c r="HH59" s="74">
        <f t="shared" si="48"/>
        <v>0</v>
      </c>
      <c r="HI59" s="196">
        <v>0.21</v>
      </c>
      <c r="HJ59" s="196"/>
      <c r="HK59" s="74">
        <f t="shared" si="49"/>
        <v>0.21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0.93</v>
      </c>
      <c r="IH59" s="233"/>
      <c r="II59" s="210">
        <f t="shared" si="56"/>
        <v>0.93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>
        <v>0</v>
      </c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>
        <v>0</v>
      </c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1.03</v>
      </c>
      <c r="P60" s="235"/>
      <c r="Q60" s="74"/>
      <c r="R60" s="71"/>
      <c r="S60" s="71">
        <f t="shared" si="3"/>
        <v>1.03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25.77</v>
      </c>
      <c r="AH60" s="71"/>
      <c r="AI60" s="71"/>
      <c r="AJ60" s="71"/>
      <c r="AK60" s="71">
        <f t="shared" si="6"/>
        <v>25.77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2.06</v>
      </c>
      <c r="GB60" s="196"/>
      <c r="GC60" s="196"/>
      <c r="GD60" s="196"/>
      <c r="GE60" s="74">
        <f t="shared" si="35"/>
        <v>2.06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9.59</v>
      </c>
      <c r="GL60" s="196"/>
      <c r="GM60" s="74">
        <f t="shared" si="38"/>
        <v>9.59</v>
      </c>
      <c r="GN60" s="74">
        <f t="shared" si="39"/>
        <v>0</v>
      </c>
      <c r="GO60" s="196">
        <v>2.89</v>
      </c>
      <c r="GP60" s="196"/>
      <c r="GQ60" s="74">
        <f t="shared" si="40"/>
        <v>2.89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3.09</v>
      </c>
      <c r="HB60" s="196"/>
      <c r="HC60" s="74">
        <f t="shared" si="46"/>
        <v>3.09</v>
      </c>
      <c r="HD60" s="74">
        <f t="shared" si="47"/>
        <v>0</v>
      </c>
      <c r="HE60" s="196">
        <v>1.44</v>
      </c>
      <c r="HF60" s="196"/>
      <c r="HG60" s="74">
        <f t="shared" si="48"/>
        <v>1.44</v>
      </c>
      <c r="HH60" s="74">
        <f t="shared" si="48"/>
        <v>0</v>
      </c>
      <c r="HI60" s="196">
        <v>0.21</v>
      </c>
      <c r="HJ60" s="196"/>
      <c r="HK60" s="74">
        <f t="shared" si="49"/>
        <v>0.21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1.1299999999999999</v>
      </c>
      <c r="IH60" s="233"/>
      <c r="II60" s="210">
        <f t="shared" si="56"/>
        <v>1.1299999999999999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>
        <v>0</v>
      </c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>
        <v>0</v>
      </c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1.03</v>
      </c>
      <c r="P61" s="235"/>
      <c r="Q61" s="74"/>
      <c r="R61" s="71"/>
      <c r="S61" s="71">
        <f t="shared" si="3"/>
        <v>1.03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30.93</v>
      </c>
      <c r="AH61" s="71"/>
      <c r="AI61" s="71"/>
      <c r="AJ61" s="71"/>
      <c r="AK61" s="71">
        <f t="shared" si="6"/>
        <v>30.93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2.06</v>
      </c>
      <c r="GB61" s="196"/>
      <c r="GC61" s="196"/>
      <c r="GD61" s="196"/>
      <c r="GE61" s="74">
        <f t="shared" si="35"/>
        <v>2.06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9.59</v>
      </c>
      <c r="GL61" s="196"/>
      <c r="GM61" s="74">
        <f t="shared" si="38"/>
        <v>9.59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1.44</v>
      </c>
      <c r="HF61" s="196"/>
      <c r="HG61" s="74">
        <f t="shared" si="48"/>
        <v>1.44</v>
      </c>
      <c r="HH61" s="74">
        <f t="shared" si="48"/>
        <v>0</v>
      </c>
      <c r="HI61" s="196">
        <v>0.21</v>
      </c>
      <c r="HJ61" s="196"/>
      <c r="HK61" s="74">
        <f t="shared" si="49"/>
        <v>0.21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0.31</v>
      </c>
      <c r="IH61" s="233"/>
      <c r="II61" s="210">
        <f t="shared" si="56"/>
        <v>0.31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>
        <v>0</v>
      </c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>
        <v>0</v>
      </c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1.03</v>
      </c>
      <c r="P62" s="235"/>
      <c r="Q62" s="74"/>
      <c r="R62" s="71"/>
      <c r="S62" s="71">
        <f t="shared" si="3"/>
        <v>1.03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2.06</v>
      </c>
      <c r="GB62" s="196"/>
      <c r="GC62" s="196"/>
      <c r="GD62" s="196"/>
      <c r="GE62" s="74">
        <f t="shared" si="35"/>
        <v>2.06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9.59</v>
      </c>
      <c r="GL62" s="196"/>
      <c r="GM62" s="74">
        <f t="shared" si="38"/>
        <v>9.59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1.44</v>
      </c>
      <c r="HF62" s="196"/>
      <c r="HG62" s="74">
        <f t="shared" si="48"/>
        <v>1.44</v>
      </c>
      <c r="HH62" s="74">
        <f t="shared" si="48"/>
        <v>0</v>
      </c>
      <c r="HI62" s="196">
        <v>0.21</v>
      </c>
      <c r="HJ62" s="196"/>
      <c r="HK62" s="74">
        <f t="shared" si="49"/>
        <v>0.21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0.31</v>
      </c>
      <c r="IH62" s="233"/>
      <c r="II62" s="210">
        <f t="shared" si="56"/>
        <v>0.31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>
        <v>0</v>
      </c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>
        <v>0</v>
      </c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0.82</v>
      </c>
      <c r="J63" s="71"/>
      <c r="K63" s="71"/>
      <c r="L63" s="71"/>
      <c r="M63" s="71">
        <f t="shared" si="2"/>
        <v>0.82</v>
      </c>
      <c r="N63" s="71">
        <f t="shared" si="2"/>
        <v>0</v>
      </c>
      <c r="O63" s="234">
        <v>0.62</v>
      </c>
      <c r="P63" s="235"/>
      <c r="Q63" s="74"/>
      <c r="R63" s="71"/>
      <c r="S63" s="71">
        <f t="shared" si="3"/>
        <v>0.62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10.31</v>
      </c>
      <c r="AH63" s="71"/>
      <c r="AI63" s="71"/>
      <c r="AJ63" s="71"/>
      <c r="AK63" s="71">
        <f t="shared" si="6"/>
        <v>10.31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0.55000000000000004</v>
      </c>
      <c r="GB63" s="196"/>
      <c r="GC63" s="196"/>
      <c r="GD63" s="196"/>
      <c r="GE63" s="74">
        <f t="shared" si="35"/>
        <v>0.55000000000000004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9.59</v>
      </c>
      <c r="GL63" s="196"/>
      <c r="GM63" s="74">
        <f t="shared" si="38"/>
        <v>9.59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1.44</v>
      </c>
      <c r="HF63" s="196"/>
      <c r="HG63" s="74">
        <f t="shared" si="48"/>
        <v>1.44</v>
      </c>
      <c r="HH63" s="74">
        <f t="shared" si="48"/>
        <v>0</v>
      </c>
      <c r="HI63" s="196">
        <v>0.21</v>
      </c>
      <c r="HJ63" s="196"/>
      <c r="HK63" s="74">
        <f t="shared" si="49"/>
        <v>0.21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0.05</v>
      </c>
      <c r="IH63" s="233"/>
      <c r="II63" s="210">
        <f t="shared" si="56"/>
        <v>0.05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>
        <v>0</v>
      </c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>
        <v>0</v>
      </c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0.93</v>
      </c>
      <c r="J64" s="71"/>
      <c r="K64" s="71"/>
      <c r="L64" s="71"/>
      <c r="M64" s="71">
        <f t="shared" si="2"/>
        <v>0.93</v>
      </c>
      <c r="N64" s="71">
        <f t="shared" si="2"/>
        <v>0</v>
      </c>
      <c r="O64" s="234">
        <v>0.62</v>
      </c>
      <c r="P64" s="235"/>
      <c r="Q64" s="74"/>
      <c r="R64" s="71"/>
      <c r="S64" s="71">
        <f t="shared" si="3"/>
        <v>0.62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10.31</v>
      </c>
      <c r="AH64" s="71"/>
      <c r="AI64" s="71"/>
      <c r="AJ64" s="71"/>
      <c r="AK64" s="71">
        <f t="shared" si="6"/>
        <v>10.31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0.62</v>
      </c>
      <c r="GB64" s="196"/>
      <c r="GC64" s="196"/>
      <c r="GD64" s="196"/>
      <c r="GE64" s="74">
        <f t="shared" si="35"/>
        <v>0.62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9.59</v>
      </c>
      <c r="GL64" s="196"/>
      <c r="GM64" s="74">
        <f t="shared" si="38"/>
        <v>9.59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1.44</v>
      </c>
      <c r="HF64" s="196"/>
      <c r="HG64" s="74">
        <f t="shared" si="48"/>
        <v>1.44</v>
      </c>
      <c r="HH64" s="74">
        <f t="shared" si="48"/>
        <v>0</v>
      </c>
      <c r="HI64" s="196">
        <v>0.21</v>
      </c>
      <c r="HJ64" s="196"/>
      <c r="HK64" s="74">
        <f t="shared" si="49"/>
        <v>0.21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0</v>
      </c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>
        <v>0</v>
      </c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>
        <v>0</v>
      </c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0.62</v>
      </c>
      <c r="P65" s="235"/>
      <c r="Q65" s="74"/>
      <c r="R65" s="71"/>
      <c r="S65" s="71">
        <f t="shared" si="3"/>
        <v>0.62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9.59</v>
      </c>
      <c r="GL65" s="196"/>
      <c r="GM65" s="74">
        <f t="shared" si="38"/>
        <v>9.59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1.44</v>
      </c>
      <c r="HF65" s="196"/>
      <c r="HG65" s="74">
        <f t="shared" si="48"/>
        <v>1.44</v>
      </c>
      <c r="HH65" s="74">
        <f t="shared" si="48"/>
        <v>0</v>
      </c>
      <c r="HI65" s="196">
        <v>0.21</v>
      </c>
      <c r="HJ65" s="196"/>
      <c r="HK65" s="74">
        <f t="shared" si="49"/>
        <v>0.21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0.24</v>
      </c>
      <c r="IH65" s="233"/>
      <c r="II65" s="210">
        <f t="shared" si="56"/>
        <v>0.24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>
        <v>0</v>
      </c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>
        <v>0</v>
      </c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0.62</v>
      </c>
      <c r="P66" s="235"/>
      <c r="Q66" s="74"/>
      <c r="R66" s="71"/>
      <c r="S66" s="71">
        <f t="shared" si="3"/>
        <v>0.62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20.62</v>
      </c>
      <c r="AH66" s="71"/>
      <c r="AI66" s="71"/>
      <c r="AJ66" s="71"/>
      <c r="AK66" s="71">
        <f t="shared" si="6"/>
        <v>20.62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9.59</v>
      </c>
      <c r="GL66" s="196"/>
      <c r="GM66" s="74">
        <f t="shared" si="38"/>
        <v>9.59</v>
      </c>
      <c r="GN66" s="74">
        <f t="shared" si="39"/>
        <v>0</v>
      </c>
      <c r="GO66" s="196">
        <v>2.58</v>
      </c>
      <c r="GP66" s="196"/>
      <c r="GQ66" s="74">
        <f t="shared" si="40"/>
        <v>2.58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1.84</v>
      </c>
      <c r="HB66" s="196"/>
      <c r="HC66" s="74">
        <f t="shared" si="46"/>
        <v>1.84</v>
      </c>
      <c r="HD66" s="74">
        <f t="shared" si="47"/>
        <v>0</v>
      </c>
      <c r="HE66" s="196">
        <v>1.44</v>
      </c>
      <c r="HF66" s="196"/>
      <c r="HG66" s="74">
        <f t="shared" si="48"/>
        <v>1.44</v>
      </c>
      <c r="HH66" s="74">
        <f t="shared" si="48"/>
        <v>0</v>
      </c>
      <c r="HI66" s="196">
        <v>0.21</v>
      </c>
      <c r="HJ66" s="196"/>
      <c r="HK66" s="74">
        <f t="shared" si="49"/>
        <v>0.21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0.52</v>
      </c>
      <c r="IH66" s="233"/>
      <c r="II66" s="210">
        <f t="shared" si="56"/>
        <v>0.52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>
        <v>0</v>
      </c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>
        <v>0</v>
      </c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0.62</v>
      </c>
      <c r="P67" s="235"/>
      <c r="Q67" s="74"/>
      <c r="R67" s="71"/>
      <c r="S67" s="71">
        <f t="shared" si="3"/>
        <v>0.62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36.08</v>
      </c>
      <c r="AH67" s="71"/>
      <c r="AI67" s="71"/>
      <c r="AJ67" s="71"/>
      <c r="AK67" s="71">
        <f t="shared" si="6"/>
        <v>36.08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9.59</v>
      </c>
      <c r="GL67" s="196"/>
      <c r="GM67" s="74">
        <f t="shared" si="38"/>
        <v>9.59</v>
      </c>
      <c r="GN67" s="74">
        <f t="shared" si="39"/>
        <v>0</v>
      </c>
      <c r="GO67" s="196">
        <v>2.58</v>
      </c>
      <c r="GP67" s="196"/>
      <c r="GQ67" s="74">
        <f t="shared" si="40"/>
        <v>2.58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3.09</v>
      </c>
      <c r="HB67" s="196"/>
      <c r="HC67" s="74">
        <f t="shared" si="46"/>
        <v>3.09</v>
      </c>
      <c r="HD67" s="74">
        <f t="shared" si="47"/>
        <v>0</v>
      </c>
      <c r="HE67" s="196">
        <v>1.44</v>
      </c>
      <c r="HF67" s="196"/>
      <c r="HG67" s="74">
        <f t="shared" si="48"/>
        <v>1.44</v>
      </c>
      <c r="HH67" s="74">
        <f t="shared" si="48"/>
        <v>0</v>
      </c>
      <c r="HI67" s="196">
        <v>0.21</v>
      </c>
      <c r="HJ67" s="196"/>
      <c r="HK67" s="74">
        <f t="shared" si="49"/>
        <v>0.21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0.82</v>
      </c>
      <c r="IH67" s="233"/>
      <c r="II67" s="210">
        <f t="shared" si="56"/>
        <v>0.82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>
        <v>0</v>
      </c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>
        <v>0</v>
      </c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0.62</v>
      </c>
      <c r="P68" s="235"/>
      <c r="Q68" s="74"/>
      <c r="R68" s="71"/>
      <c r="S68" s="71">
        <f t="shared" si="3"/>
        <v>0.62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20.62</v>
      </c>
      <c r="AH68" s="71"/>
      <c r="AI68" s="71"/>
      <c r="AJ68" s="71"/>
      <c r="AK68" s="71">
        <f t="shared" si="6"/>
        <v>20.62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9.59</v>
      </c>
      <c r="GL68" s="196"/>
      <c r="GM68" s="74">
        <f t="shared" si="38"/>
        <v>9.59</v>
      </c>
      <c r="GN68" s="74">
        <f t="shared" si="39"/>
        <v>0</v>
      </c>
      <c r="GO68" s="196">
        <v>2.4700000000000002</v>
      </c>
      <c r="GP68" s="196"/>
      <c r="GQ68" s="74">
        <f t="shared" si="40"/>
        <v>2.4700000000000002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3.09</v>
      </c>
      <c r="HB68" s="196"/>
      <c r="HC68" s="74">
        <f t="shared" si="46"/>
        <v>3.09</v>
      </c>
      <c r="HD68" s="74">
        <f t="shared" si="47"/>
        <v>0</v>
      </c>
      <c r="HE68" s="196">
        <v>1.44</v>
      </c>
      <c r="HF68" s="196"/>
      <c r="HG68" s="74">
        <f t="shared" si="48"/>
        <v>1.44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0.82</v>
      </c>
      <c r="IH68" s="233"/>
      <c r="II68" s="210">
        <f t="shared" si="56"/>
        <v>0.82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>
        <v>0</v>
      </c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>
        <v>5.15</v>
      </c>
      <c r="D69" s="234"/>
      <c r="E69" s="74"/>
      <c r="F69" s="74"/>
      <c r="G69" s="71">
        <f t="shared" si="0"/>
        <v>5.15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0.62</v>
      </c>
      <c r="P69" s="235"/>
      <c r="Q69" s="74"/>
      <c r="R69" s="71"/>
      <c r="S69" s="71">
        <f t="shared" si="3"/>
        <v>0.62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9.59</v>
      </c>
      <c r="GL69" s="196"/>
      <c r="GM69" s="74">
        <f t="shared" si="38"/>
        <v>9.59</v>
      </c>
      <c r="GN69" s="74">
        <f t="shared" si="39"/>
        <v>0</v>
      </c>
      <c r="GO69" s="196">
        <v>2.37</v>
      </c>
      <c r="GP69" s="196"/>
      <c r="GQ69" s="74">
        <f t="shared" si="40"/>
        <v>2.37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3.09</v>
      </c>
      <c r="HB69" s="196"/>
      <c r="HC69" s="74">
        <f t="shared" si="46"/>
        <v>3.09</v>
      </c>
      <c r="HD69" s="74">
        <f t="shared" si="47"/>
        <v>0</v>
      </c>
      <c r="HE69" s="196">
        <v>1.44</v>
      </c>
      <c r="HF69" s="196"/>
      <c r="HG69" s="74">
        <f t="shared" si="48"/>
        <v>1.44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0.62</v>
      </c>
      <c r="IH69" s="233"/>
      <c r="II69" s="210">
        <f t="shared" si="56"/>
        <v>0.62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>
        <v>0</v>
      </c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>
        <v>5.15</v>
      </c>
      <c r="D70" s="234"/>
      <c r="E70" s="74"/>
      <c r="F70" s="74"/>
      <c r="G70" s="71">
        <f t="shared" si="0"/>
        <v>5.15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0.62</v>
      </c>
      <c r="P70" s="235"/>
      <c r="Q70" s="74"/>
      <c r="R70" s="71"/>
      <c r="S70" s="71">
        <f t="shared" si="3"/>
        <v>0.62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9.59</v>
      </c>
      <c r="GL70" s="196"/>
      <c r="GM70" s="74">
        <f t="shared" si="38"/>
        <v>9.59</v>
      </c>
      <c r="GN70" s="74">
        <f t="shared" si="39"/>
        <v>0</v>
      </c>
      <c r="GO70" s="196">
        <v>2.27</v>
      </c>
      <c r="GP70" s="196"/>
      <c r="GQ70" s="74">
        <f t="shared" si="40"/>
        <v>2.27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3.09</v>
      </c>
      <c r="HB70" s="196"/>
      <c r="HC70" s="74">
        <f t="shared" si="46"/>
        <v>3.09</v>
      </c>
      <c r="HD70" s="74">
        <f t="shared" si="47"/>
        <v>0</v>
      </c>
      <c r="HE70" s="196">
        <v>1.44</v>
      </c>
      <c r="HF70" s="196"/>
      <c r="HG70" s="74">
        <f t="shared" si="48"/>
        <v>1.44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0.62</v>
      </c>
      <c r="IH70" s="233"/>
      <c r="II70" s="210">
        <f t="shared" si="56"/>
        <v>0.62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>
        <v>0</v>
      </c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>
        <v>5.15</v>
      </c>
      <c r="D71" s="234"/>
      <c r="E71" s="74"/>
      <c r="F71" s="74"/>
      <c r="G71" s="71">
        <f t="shared" si="0"/>
        <v>5.15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0.62</v>
      </c>
      <c r="P71" s="235"/>
      <c r="Q71" s="74"/>
      <c r="R71" s="71"/>
      <c r="S71" s="71">
        <f t="shared" si="3"/>
        <v>0.62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9.59</v>
      </c>
      <c r="GL71" s="196"/>
      <c r="GM71" s="74">
        <f t="shared" si="38"/>
        <v>9.59</v>
      </c>
      <c r="GN71" s="74">
        <f t="shared" si="39"/>
        <v>0</v>
      </c>
      <c r="GO71" s="196">
        <v>2.06</v>
      </c>
      <c r="GP71" s="196"/>
      <c r="GQ71" s="74">
        <f t="shared" si="40"/>
        <v>2.06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3.09</v>
      </c>
      <c r="HB71" s="196"/>
      <c r="HC71" s="74">
        <f t="shared" si="46"/>
        <v>3.09</v>
      </c>
      <c r="HD71" s="74">
        <f t="shared" si="47"/>
        <v>0</v>
      </c>
      <c r="HE71" s="196">
        <v>1.44</v>
      </c>
      <c r="HF71" s="196"/>
      <c r="HG71" s="74">
        <f t="shared" si="48"/>
        <v>1.44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0.52</v>
      </c>
      <c r="IH71" s="233"/>
      <c r="II71" s="210">
        <f t="shared" si="56"/>
        <v>0.52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>
        <v>0</v>
      </c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>
        <v>5.15</v>
      </c>
      <c r="D72" s="234"/>
      <c r="E72" s="74"/>
      <c r="F72" s="74"/>
      <c r="G72" s="71">
        <f t="shared" si="0"/>
        <v>5.15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0.62</v>
      </c>
      <c r="P72" s="235"/>
      <c r="Q72" s="74"/>
      <c r="R72" s="71"/>
      <c r="S72" s="71">
        <f t="shared" si="3"/>
        <v>0.62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9.59</v>
      </c>
      <c r="GL72" s="196"/>
      <c r="GM72" s="74">
        <f t="shared" si="38"/>
        <v>9.59</v>
      </c>
      <c r="GN72" s="74">
        <f t="shared" si="39"/>
        <v>0</v>
      </c>
      <c r="GO72" s="196">
        <v>1.86</v>
      </c>
      <c r="GP72" s="196"/>
      <c r="GQ72" s="74">
        <f t="shared" si="40"/>
        <v>1.86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3.09</v>
      </c>
      <c r="HB72" s="196"/>
      <c r="HC72" s="74">
        <f t="shared" si="46"/>
        <v>3.09</v>
      </c>
      <c r="HD72" s="74">
        <f t="shared" si="47"/>
        <v>0</v>
      </c>
      <c r="HE72" s="196">
        <v>1.44</v>
      </c>
      <c r="HF72" s="196"/>
      <c r="HG72" s="74">
        <f t="shared" si="48"/>
        <v>1.44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</v>
      </c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>
        <v>0</v>
      </c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>
        <v>5.15</v>
      </c>
      <c r="D73" s="234"/>
      <c r="E73" s="74"/>
      <c r="F73" s="74"/>
      <c r="G73" s="71">
        <f t="shared" si="0"/>
        <v>5.15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0.62</v>
      </c>
      <c r="P73" s="235"/>
      <c r="Q73" s="74"/>
      <c r="R73" s="71"/>
      <c r="S73" s="71">
        <f t="shared" si="3"/>
        <v>0.62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9.59</v>
      </c>
      <c r="GL73" s="196"/>
      <c r="GM73" s="74">
        <f t="shared" si="38"/>
        <v>9.59</v>
      </c>
      <c r="GN73" s="74">
        <f t="shared" si="39"/>
        <v>0</v>
      </c>
      <c r="GO73" s="196">
        <v>1.65</v>
      </c>
      <c r="GP73" s="196"/>
      <c r="GQ73" s="74">
        <f t="shared" si="40"/>
        <v>1.65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1.44</v>
      </c>
      <c r="HF73" s="196"/>
      <c r="HG73" s="74">
        <f t="shared" si="48"/>
        <v>1.44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0.1</v>
      </c>
      <c r="IH73" s="233"/>
      <c r="II73" s="210">
        <f t="shared" si="56"/>
        <v>0.1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>
        <v>0</v>
      </c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>
        <v>5.15</v>
      </c>
      <c r="D74" s="234"/>
      <c r="E74" s="74"/>
      <c r="F74" s="74"/>
      <c r="G74" s="71">
        <f t="shared" si="0"/>
        <v>5.15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0.62</v>
      </c>
      <c r="P74" s="235"/>
      <c r="Q74" s="74"/>
      <c r="R74" s="71"/>
      <c r="S74" s="71">
        <f t="shared" si="3"/>
        <v>0.62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30.93</v>
      </c>
      <c r="AH74" s="71"/>
      <c r="AI74" s="71"/>
      <c r="AJ74" s="71"/>
      <c r="AK74" s="71">
        <f t="shared" si="6"/>
        <v>30.93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9.59</v>
      </c>
      <c r="GL74" s="196"/>
      <c r="GM74" s="74">
        <f t="shared" si="38"/>
        <v>9.59</v>
      </c>
      <c r="GN74" s="74">
        <f t="shared" si="39"/>
        <v>0</v>
      </c>
      <c r="GO74" s="196">
        <v>1.44</v>
      </c>
      <c r="GP74" s="196"/>
      <c r="GQ74" s="74">
        <f t="shared" si="40"/>
        <v>1.44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1.44</v>
      </c>
      <c r="HF74" s="196"/>
      <c r="HG74" s="74">
        <f t="shared" si="48"/>
        <v>1.44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</v>
      </c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>
        <v>0</v>
      </c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>
        <v>0</v>
      </c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0.62</v>
      </c>
      <c r="P75" s="235"/>
      <c r="Q75" s="74"/>
      <c r="R75" s="71"/>
      <c r="S75" s="71">
        <f t="shared" si="3"/>
        <v>0.62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10.31</v>
      </c>
      <c r="AH75" s="71"/>
      <c r="AI75" s="71"/>
      <c r="AJ75" s="71"/>
      <c r="AK75" s="71">
        <f t="shared" si="6"/>
        <v>10.31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0</v>
      </c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9.59</v>
      </c>
      <c r="GL75" s="196"/>
      <c r="GM75" s="74">
        <f t="shared" si="38"/>
        <v>9.59</v>
      </c>
      <c r="GN75" s="74">
        <f t="shared" si="39"/>
        <v>0</v>
      </c>
      <c r="GO75" s="196">
        <v>1.1299999999999999</v>
      </c>
      <c r="GP75" s="196"/>
      <c r="GQ75" s="74">
        <f t="shared" si="40"/>
        <v>1.1299999999999999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1.44</v>
      </c>
      <c r="HF75" s="196"/>
      <c r="HG75" s="74">
        <f t="shared" si="48"/>
        <v>1.44</v>
      </c>
      <c r="HH75" s="74">
        <f t="shared" si="48"/>
        <v>0</v>
      </c>
      <c r="HI75" s="196">
        <v>1.03</v>
      </c>
      <c r="HJ75" s="196"/>
      <c r="HK75" s="74">
        <f t="shared" si="49"/>
        <v>1.03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>
        <v>0</v>
      </c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>
        <v>0</v>
      </c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0.62</v>
      </c>
      <c r="P76" s="235"/>
      <c r="Q76" s="74"/>
      <c r="R76" s="71"/>
      <c r="S76" s="71">
        <f t="shared" ref="S76:T106" si="73">O76+Q76</f>
        <v>0.62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0</v>
      </c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9.59</v>
      </c>
      <c r="GL76" s="196"/>
      <c r="GM76" s="74">
        <f t="shared" ref="GM76:GM106" si="108">GK76</f>
        <v>9.59</v>
      </c>
      <c r="GN76" s="74">
        <f t="shared" ref="GN76:GN106" si="109">GL76</f>
        <v>0</v>
      </c>
      <c r="GO76" s="196">
        <v>1.03</v>
      </c>
      <c r="GP76" s="196"/>
      <c r="GQ76" s="74">
        <f t="shared" ref="GQ76:GQ106" si="110">GO76</f>
        <v>1.03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1.44</v>
      </c>
      <c r="HF76" s="196"/>
      <c r="HG76" s="74">
        <f t="shared" ref="HG76:HH106" si="118">HE76</f>
        <v>1.44</v>
      </c>
      <c r="HH76" s="74">
        <f t="shared" si="118"/>
        <v>0</v>
      </c>
      <c r="HI76" s="196">
        <v>1.03</v>
      </c>
      <c r="HJ76" s="196"/>
      <c r="HK76" s="74">
        <f t="shared" ref="HK76:HL106" si="119">HI76</f>
        <v>1.03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>
        <v>0</v>
      </c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>
        <v>0</v>
      </c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4.12</v>
      </c>
      <c r="J77" s="71"/>
      <c r="K77" s="71"/>
      <c r="L77" s="71"/>
      <c r="M77" s="71">
        <f t="shared" si="72"/>
        <v>4.12</v>
      </c>
      <c r="N77" s="71">
        <f t="shared" si="72"/>
        <v>0</v>
      </c>
      <c r="O77" s="234">
        <v>0.62</v>
      </c>
      <c r="P77" s="235"/>
      <c r="Q77" s="74"/>
      <c r="R77" s="71"/>
      <c r="S77" s="71">
        <f t="shared" si="73"/>
        <v>0.62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10.31</v>
      </c>
      <c r="EL77" s="234"/>
      <c r="EM77" s="241"/>
      <c r="EN77" s="241"/>
      <c r="EO77" s="71">
        <f t="shared" si="94"/>
        <v>10.31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9.59</v>
      </c>
      <c r="GL77" s="196"/>
      <c r="GM77" s="74">
        <f t="shared" si="108"/>
        <v>9.59</v>
      </c>
      <c r="GN77" s="74">
        <f t="shared" si="109"/>
        <v>0</v>
      </c>
      <c r="GO77" s="196">
        <v>0.82</v>
      </c>
      <c r="GP77" s="196"/>
      <c r="GQ77" s="74">
        <f t="shared" si="110"/>
        <v>0.82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1.44</v>
      </c>
      <c r="HF77" s="196"/>
      <c r="HG77" s="74">
        <f t="shared" si="118"/>
        <v>1.44</v>
      </c>
      <c r="HH77" s="74">
        <f t="shared" si="118"/>
        <v>0</v>
      </c>
      <c r="HI77" s="196">
        <v>1.03</v>
      </c>
      <c r="HJ77" s="196"/>
      <c r="HK77" s="74">
        <f t="shared" si="119"/>
        <v>1.03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>
        <v>0</v>
      </c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>
        <v>0</v>
      </c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0.62</v>
      </c>
      <c r="P78" s="235"/>
      <c r="Q78" s="74"/>
      <c r="R78" s="71"/>
      <c r="S78" s="71">
        <f t="shared" si="73"/>
        <v>0.62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10.31</v>
      </c>
      <c r="EL78" s="234"/>
      <c r="EM78" s="241"/>
      <c r="EN78" s="241"/>
      <c r="EO78" s="71">
        <f t="shared" si="94"/>
        <v>10.31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9.59</v>
      </c>
      <c r="GL78" s="196"/>
      <c r="GM78" s="74">
        <f t="shared" si="108"/>
        <v>9.59</v>
      </c>
      <c r="GN78" s="74">
        <f t="shared" si="109"/>
        <v>0</v>
      </c>
      <c r="GO78" s="196">
        <v>0.52</v>
      </c>
      <c r="GP78" s="196"/>
      <c r="GQ78" s="74">
        <f t="shared" si="110"/>
        <v>0.52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1.44</v>
      </c>
      <c r="HF78" s="196"/>
      <c r="HG78" s="74">
        <f t="shared" si="118"/>
        <v>1.44</v>
      </c>
      <c r="HH78" s="74">
        <f t="shared" si="118"/>
        <v>0</v>
      </c>
      <c r="HI78" s="196">
        <v>1.03</v>
      </c>
      <c r="HJ78" s="196"/>
      <c r="HK78" s="74">
        <f t="shared" si="119"/>
        <v>1.03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>
        <v>0</v>
      </c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>
        <v>0</v>
      </c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0.62</v>
      </c>
      <c r="P79" s="235"/>
      <c r="Q79" s="74"/>
      <c r="R79" s="71"/>
      <c r="S79" s="71">
        <f t="shared" si="73"/>
        <v>0.62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51.55</v>
      </c>
      <c r="AH79" s="71"/>
      <c r="AI79" s="71"/>
      <c r="AJ79" s="71"/>
      <c r="AK79" s="71">
        <f t="shared" si="76"/>
        <v>51.55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0</v>
      </c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9.59</v>
      </c>
      <c r="GL79" s="196"/>
      <c r="GM79" s="74">
        <f t="shared" si="108"/>
        <v>9.59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3.09</v>
      </c>
      <c r="HB79" s="196"/>
      <c r="HC79" s="74">
        <f t="shared" si="116"/>
        <v>3.09</v>
      </c>
      <c r="HD79" s="74">
        <f t="shared" si="117"/>
        <v>0</v>
      </c>
      <c r="HE79" s="196">
        <v>1.44</v>
      </c>
      <c r="HF79" s="196"/>
      <c r="HG79" s="74">
        <f t="shared" si="118"/>
        <v>1.44</v>
      </c>
      <c r="HH79" s="74">
        <f t="shared" si="118"/>
        <v>0</v>
      </c>
      <c r="HI79" s="196">
        <v>1.03</v>
      </c>
      <c r="HJ79" s="196"/>
      <c r="HK79" s="74">
        <f t="shared" si="119"/>
        <v>1.03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>
        <v>0</v>
      </c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>
        <v>0</v>
      </c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0.62</v>
      </c>
      <c r="P80" s="235"/>
      <c r="Q80" s="74"/>
      <c r="R80" s="71"/>
      <c r="S80" s="71">
        <f t="shared" si="73"/>
        <v>0.62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51.55</v>
      </c>
      <c r="AH80" s="71"/>
      <c r="AI80" s="71"/>
      <c r="AJ80" s="71"/>
      <c r="AK80" s="71">
        <f t="shared" si="76"/>
        <v>51.55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0</v>
      </c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9.59</v>
      </c>
      <c r="GL80" s="196"/>
      <c r="GM80" s="74">
        <f t="shared" si="108"/>
        <v>9.59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3.09</v>
      </c>
      <c r="HB80" s="196"/>
      <c r="HC80" s="74">
        <f t="shared" si="116"/>
        <v>3.09</v>
      </c>
      <c r="HD80" s="74">
        <f t="shared" si="117"/>
        <v>0</v>
      </c>
      <c r="HE80" s="196">
        <v>1.44</v>
      </c>
      <c r="HF80" s="196"/>
      <c r="HG80" s="74">
        <f t="shared" si="118"/>
        <v>1.44</v>
      </c>
      <c r="HH80" s="74">
        <f t="shared" si="118"/>
        <v>0</v>
      </c>
      <c r="HI80" s="74">
        <v>1.03</v>
      </c>
      <c r="HJ80" s="74"/>
      <c r="HK80" s="74">
        <f t="shared" si="119"/>
        <v>1.03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>
        <v>0</v>
      </c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>
        <v>0</v>
      </c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0.62</v>
      </c>
      <c r="P81" s="235"/>
      <c r="Q81" s="74"/>
      <c r="R81" s="71"/>
      <c r="S81" s="71">
        <f t="shared" si="73"/>
        <v>0.62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51.55</v>
      </c>
      <c r="AH81" s="71"/>
      <c r="AI81" s="71"/>
      <c r="AJ81" s="71"/>
      <c r="AK81" s="71">
        <f t="shared" si="76"/>
        <v>51.55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0</v>
      </c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9.59</v>
      </c>
      <c r="GL81" s="196"/>
      <c r="GM81" s="74">
        <f t="shared" si="108"/>
        <v>9.59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3.09</v>
      </c>
      <c r="HB81" s="196"/>
      <c r="HC81" s="74">
        <f t="shared" si="116"/>
        <v>3.09</v>
      </c>
      <c r="HD81" s="74">
        <f t="shared" si="117"/>
        <v>0</v>
      </c>
      <c r="HE81" s="196">
        <v>1.44</v>
      </c>
      <c r="HF81" s="196"/>
      <c r="HG81" s="74">
        <f t="shared" si="118"/>
        <v>1.44</v>
      </c>
      <c r="HH81" s="74">
        <f t="shared" si="118"/>
        <v>0</v>
      </c>
      <c r="HI81" s="74">
        <v>1.03</v>
      </c>
      <c r="HJ81" s="74"/>
      <c r="HK81" s="74">
        <f t="shared" si="119"/>
        <v>1.03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>
        <v>0</v>
      </c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>
        <v>0</v>
      </c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0.62</v>
      </c>
      <c r="P82" s="235"/>
      <c r="Q82" s="74"/>
      <c r="R82" s="71"/>
      <c r="S82" s="71">
        <f t="shared" si="73"/>
        <v>0.62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51.55</v>
      </c>
      <c r="AH82" s="71"/>
      <c r="AI82" s="71"/>
      <c r="AJ82" s="71"/>
      <c r="AK82" s="71">
        <f t="shared" si="76"/>
        <v>51.55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0</v>
      </c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9.59</v>
      </c>
      <c r="GL82" s="196"/>
      <c r="GM82" s="74">
        <f t="shared" si="108"/>
        <v>9.59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3.09</v>
      </c>
      <c r="HB82" s="196"/>
      <c r="HC82" s="74">
        <f t="shared" si="116"/>
        <v>3.09</v>
      </c>
      <c r="HD82" s="74">
        <f t="shared" si="117"/>
        <v>0</v>
      </c>
      <c r="HE82" s="196">
        <v>1.44</v>
      </c>
      <c r="HF82" s="196"/>
      <c r="HG82" s="74">
        <f t="shared" si="118"/>
        <v>1.44</v>
      </c>
      <c r="HH82" s="74">
        <f t="shared" si="118"/>
        <v>0</v>
      </c>
      <c r="HI82" s="74">
        <v>1.03</v>
      </c>
      <c r="HJ82" s="74"/>
      <c r="HK82" s="74">
        <f t="shared" si="119"/>
        <v>1.03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>
        <v>0</v>
      </c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>
        <v>0</v>
      </c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0.62</v>
      </c>
      <c r="P83" s="235"/>
      <c r="Q83" s="74"/>
      <c r="R83" s="71"/>
      <c r="S83" s="71">
        <f t="shared" si="73"/>
        <v>0.62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61.86</v>
      </c>
      <c r="AH83" s="71"/>
      <c r="AI83" s="71"/>
      <c r="AJ83" s="71"/>
      <c r="AK83" s="71">
        <f t="shared" si="76"/>
        <v>61.86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10.31</v>
      </c>
      <c r="EL83" s="234"/>
      <c r="EM83" s="241"/>
      <c r="EN83" s="241"/>
      <c r="EO83" s="71">
        <f t="shared" si="94"/>
        <v>10.31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10</v>
      </c>
      <c r="GL83" s="196"/>
      <c r="GM83" s="74">
        <f t="shared" si="108"/>
        <v>10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3.09</v>
      </c>
      <c r="HB83" s="196"/>
      <c r="HC83" s="74">
        <f t="shared" si="116"/>
        <v>3.09</v>
      </c>
      <c r="HD83" s="74">
        <f t="shared" si="117"/>
        <v>0</v>
      </c>
      <c r="HE83" s="196">
        <v>1.44</v>
      </c>
      <c r="HF83" s="196"/>
      <c r="HG83" s="74">
        <f t="shared" si="118"/>
        <v>1.44</v>
      </c>
      <c r="HH83" s="74">
        <f t="shared" si="118"/>
        <v>0</v>
      </c>
      <c r="HI83" s="74">
        <v>1.03</v>
      </c>
      <c r="HJ83" s="74"/>
      <c r="HK83" s="74">
        <f t="shared" si="119"/>
        <v>1.03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>
        <v>0</v>
      </c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>
        <v>0</v>
      </c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0.62</v>
      </c>
      <c r="P84" s="235"/>
      <c r="Q84" s="74"/>
      <c r="R84" s="71"/>
      <c r="S84" s="71">
        <f t="shared" si="73"/>
        <v>0.62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61.86</v>
      </c>
      <c r="AH84" s="71"/>
      <c r="AI84" s="71"/>
      <c r="AJ84" s="71"/>
      <c r="AK84" s="71">
        <f t="shared" si="76"/>
        <v>61.86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10.31</v>
      </c>
      <c r="EL84" s="234"/>
      <c r="EM84" s="241"/>
      <c r="EN84" s="241"/>
      <c r="EO84" s="71">
        <f t="shared" si="94"/>
        <v>10.31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10</v>
      </c>
      <c r="GL84" s="196"/>
      <c r="GM84" s="74">
        <f t="shared" si="108"/>
        <v>10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3.09</v>
      </c>
      <c r="HB84" s="196"/>
      <c r="HC84" s="74">
        <f t="shared" si="116"/>
        <v>3.09</v>
      </c>
      <c r="HD84" s="74">
        <f t="shared" si="117"/>
        <v>0</v>
      </c>
      <c r="HE84" s="196">
        <v>1.44</v>
      </c>
      <c r="HF84" s="196"/>
      <c r="HG84" s="74">
        <f t="shared" si="118"/>
        <v>1.44</v>
      </c>
      <c r="HH84" s="74">
        <f t="shared" si="118"/>
        <v>0</v>
      </c>
      <c r="HI84" s="74">
        <v>1.03</v>
      </c>
      <c r="HJ84" s="74"/>
      <c r="HK84" s="74">
        <f t="shared" si="119"/>
        <v>1.03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>
        <v>0</v>
      </c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>
        <v>0</v>
      </c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0.62</v>
      </c>
      <c r="P85" s="235"/>
      <c r="Q85" s="74"/>
      <c r="R85" s="71"/>
      <c r="S85" s="71">
        <f t="shared" si="73"/>
        <v>0.62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10.31</v>
      </c>
      <c r="EL85" s="234"/>
      <c r="EM85" s="241"/>
      <c r="EN85" s="241"/>
      <c r="EO85" s="71">
        <f t="shared" si="94"/>
        <v>10.31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10</v>
      </c>
      <c r="GL85" s="196"/>
      <c r="GM85" s="74">
        <f t="shared" si="108"/>
        <v>10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3.09</v>
      </c>
      <c r="HB85" s="196"/>
      <c r="HC85" s="74">
        <f t="shared" si="116"/>
        <v>3.09</v>
      </c>
      <c r="HD85" s="74">
        <f t="shared" si="117"/>
        <v>0</v>
      </c>
      <c r="HE85" s="196">
        <v>1.44</v>
      </c>
      <c r="HF85" s="196"/>
      <c r="HG85" s="74">
        <f t="shared" si="118"/>
        <v>1.44</v>
      </c>
      <c r="HH85" s="74">
        <f t="shared" si="118"/>
        <v>0</v>
      </c>
      <c r="HI85" s="74">
        <v>1.03</v>
      </c>
      <c r="HJ85" s="74"/>
      <c r="HK85" s="74">
        <f t="shared" si="119"/>
        <v>1.03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>
        <v>0</v>
      </c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1.1299999999999999</v>
      </c>
      <c r="JF85" s="210"/>
      <c r="JG85" s="210">
        <f t="shared" si="133"/>
        <v>1.1299999999999999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>
        <v>0</v>
      </c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0.62</v>
      </c>
      <c r="P86" s="235"/>
      <c r="Q86" s="74"/>
      <c r="R86" s="71"/>
      <c r="S86" s="71">
        <f t="shared" si="73"/>
        <v>0.62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10.31</v>
      </c>
      <c r="EL86" s="234"/>
      <c r="EM86" s="241"/>
      <c r="EN86" s="241"/>
      <c r="EO86" s="71">
        <f t="shared" si="94"/>
        <v>10.31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10</v>
      </c>
      <c r="GL86" s="196"/>
      <c r="GM86" s="74">
        <f t="shared" si="108"/>
        <v>10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3.09</v>
      </c>
      <c r="HB86" s="196"/>
      <c r="HC86" s="74">
        <f t="shared" si="116"/>
        <v>3.09</v>
      </c>
      <c r="HD86" s="74">
        <f t="shared" si="117"/>
        <v>0</v>
      </c>
      <c r="HE86" s="196">
        <v>1.44</v>
      </c>
      <c r="HF86" s="196"/>
      <c r="HG86" s="74">
        <f t="shared" si="118"/>
        <v>1.44</v>
      </c>
      <c r="HH86" s="74">
        <f t="shared" si="118"/>
        <v>0</v>
      </c>
      <c r="HI86" s="74">
        <v>1.03</v>
      </c>
      <c r="HJ86" s="74"/>
      <c r="HK86" s="74">
        <f t="shared" si="119"/>
        <v>1.03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>
        <v>0</v>
      </c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1.1299999999999999</v>
      </c>
      <c r="JF86" s="210"/>
      <c r="JG86" s="210">
        <f t="shared" si="133"/>
        <v>1.1299999999999999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>
        <v>0</v>
      </c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0.62</v>
      </c>
      <c r="P87" s="235"/>
      <c r="Q87" s="74"/>
      <c r="R87" s="71"/>
      <c r="S87" s="71">
        <f t="shared" si="73"/>
        <v>0.62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10</v>
      </c>
      <c r="GL87" s="196"/>
      <c r="GM87" s="74">
        <f t="shared" si="108"/>
        <v>10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3.09</v>
      </c>
      <c r="HB87" s="196"/>
      <c r="HC87" s="74">
        <f t="shared" si="116"/>
        <v>3.09</v>
      </c>
      <c r="HD87" s="74">
        <f t="shared" si="117"/>
        <v>0</v>
      </c>
      <c r="HE87" s="196">
        <v>1.44</v>
      </c>
      <c r="HF87" s="196"/>
      <c r="HG87" s="74">
        <f t="shared" si="118"/>
        <v>1.44</v>
      </c>
      <c r="HH87" s="74">
        <f t="shared" si="118"/>
        <v>0</v>
      </c>
      <c r="HI87" s="74">
        <v>1.03</v>
      </c>
      <c r="HJ87" s="74"/>
      <c r="HK87" s="74">
        <f t="shared" si="119"/>
        <v>1.03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>
        <v>0</v>
      </c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1.1299999999999999</v>
      </c>
      <c r="JF87" s="210"/>
      <c r="JG87" s="210">
        <f t="shared" si="133"/>
        <v>1.1299999999999999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>
        <v>0</v>
      </c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0.62</v>
      </c>
      <c r="P88" s="235"/>
      <c r="Q88" s="74"/>
      <c r="R88" s="71"/>
      <c r="S88" s="71">
        <f t="shared" si="73"/>
        <v>0.62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10</v>
      </c>
      <c r="GL88" s="196"/>
      <c r="GM88" s="74">
        <f t="shared" si="108"/>
        <v>10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3.09</v>
      </c>
      <c r="HB88" s="196"/>
      <c r="HC88" s="74">
        <f t="shared" si="116"/>
        <v>3.09</v>
      </c>
      <c r="HD88" s="74">
        <f t="shared" si="117"/>
        <v>0</v>
      </c>
      <c r="HE88" s="196">
        <v>1.44</v>
      </c>
      <c r="HF88" s="196"/>
      <c r="HG88" s="74">
        <f t="shared" si="118"/>
        <v>1.44</v>
      </c>
      <c r="HH88" s="74">
        <f t="shared" si="118"/>
        <v>0</v>
      </c>
      <c r="HI88" s="74">
        <v>1.03</v>
      </c>
      <c r="HJ88" s="74"/>
      <c r="HK88" s="74">
        <f t="shared" si="119"/>
        <v>1.03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>
        <v>0</v>
      </c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1.1299999999999999</v>
      </c>
      <c r="JF88" s="210"/>
      <c r="JG88" s="210">
        <f t="shared" si="133"/>
        <v>1.1299999999999999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>
        <v>0</v>
      </c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0.62</v>
      </c>
      <c r="P89" s="235"/>
      <c r="Q89" s="74"/>
      <c r="R89" s="71"/>
      <c r="S89" s="71">
        <f t="shared" si="73"/>
        <v>0.62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4"/>
      <c r="CX89" s="234"/>
      <c r="CY89" s="71">
        <f t="shared" si="87"/>
        <v>0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10.31</v>
      </c>
      <c r="EL89" s="234"/>
      <c r="EM89" s="241"/>
      <c r="EN89" s="241"/>
      <c r="EO89" s="71">
        <f t="shared" si="94"/>
        <v>10.31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10</v>
      </c>
      <c r="GL89" s="196"/>
      <c r="GM89" s="74">
        <f t="shared" si="108"/>
        <v>10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3.09</v>
      </c>
      <c r="HB89" s="196"/>
      <c r="HC89" s="74">
        <f t="shared" si="116"/>
        <v>3.09</v>
      </c>
      <c r="HD89" s="74">
        <f t="shared" si="117"/>
        <v>0</v>
      </c>
      <c r="HE89" s="196">
        <v>1.44</v>
      </c>
      <c r="HF89" s="196"/>
      <c r="HG89" s="74">
        <f t="shared" si="118"/>
        <v>1.44</v>
      </c>
      <c r="HH89" s="74">
        <f t="shared" si="118"/>
        <v>0</v>
      </c>
      <c r="HI89" s="74">
        <v>1.03</v>
      </c>
      <c r="HJ89" s="74"/>
      <c r="HK89" s="74">
        <f t="shared" si="119"/>
        <v>1.03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>
        <v>0</v>
      </c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1.24</v>
      </c>
      <c r="JF89" s="210"/>
      <c r="JG89" s="210">
        <f t="shared" si="133"/>
        <v>1.24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>
        <v>0</v>
      </c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0.62</v>
      </c>
      <c r="P90" s="235"/>
      <c r="Q90" s="74"/>
      <c r="R90" s="71"/>
      <c r="S90" s="71">
        <f t="shared" si="73"/>
        <v>0.62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4"/>
      <c r="CX90" s="234"/>
      <c r="CY90" s="71">
        <f t="shared" si="87"/>
        <v>0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10.31</v>
      </c>
      <c r="EL90" s="234"/>
      <c r="EM90" s="241"/>
      <c r="EN90" s="241"/>
      <c r="EO90" s="71">
        <f t="shared" si="94"/>
        <v>10.31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10</v>
      </c>
      <c r="GL90" s="196"/>
      <c r="GM90" s="74">
        <f t="shared" si="108"/>
        <v>10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3.09</v>
      </c>
      <c r="HB90" s="196"/>
      <c r="HC90" s="74">
        <f t="shared" si="116"/>
        <v>3.09</v>
      </c>
      <c r="HD90" s="74">
        <f t="shared" si="117"/>
        <v>0</v>
      </c>
      <c r="HE90" s="196">
        <v>1.44</v>
      </c>
      <c r="HF90" s="196"/>
      <c r="HG90" s="74">
        <f t="shared" si="118"/>
        <v>1.44</v>
      </c>
      <c r="HH90" s="74">
        <f t="shared" si="118"/>
        <v>0</v>
      </c>
      <c r="HI90" s="74">
        <v>1.03</v>
      </c>
      <c r="HJ90" s="74"/>
      <c r="HK90" s="74">
        <f t="shared" si="119"/>
        <v>1.03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>
        <v>0</v>
      </c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1.24</v>
      </c>
      <c r="JF90" s="210"/>
      <c r="JG90" s="210">
        <f t="shared" si="133"/>
        <v>1.24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>
        <v>0</v>
      </c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0.62</v>
      </c>
      <c r="P91" s="235"/>
      <c r="Q91" s="74"/>
      <c r="R91" s="71"/>
      <c r="S91" s="71">
        <f t="shared" si="73"/>
        <v>0.62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4"/>
      <c r="CX91" s="234"/>
      <c r="CY91" s="71">
        <f t="shared" si="87"/>
        <v>0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14.43</v>
      </c>
      <c r="EL91" s="234"/>
      <c r="EM91" s="241"/>
      <c r="EN91" s="241"/>
      <c r="EO91" s="71">
        <f t="shared" si="94"/>
        <v>14.43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0</v>
      </c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10</v>
      </c>
      <c r="GL91" s="196"/>
      <c r="GM91" s="74">
        <f t="shared" si="108"/>
        <v>10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3.09</v>
      </c>
      <c r="HB91" s="196"/>
      <c r="HC91" s="74">
        <f t="shared" si="116"/>
        <v>3.09</v>
      </c>
      <c r="HD91" s="74">
        <f t="shared" si="117"/>
        <v>0</v>
      </c>
      <c r="HE91" s="196">
        <v>1.44</v>
      </c>
      <c r="HF91" s="196"/>
      <c r="HG91" s="74">
        <f t="shared" si="118"/>
        <v>1.44</v>
      </c>
      <c r="HH91" s="74">
        <f t="shared" si="118"/>
        <v>0</v>
      </c>
      <c r="HI91" s="74">
        <v>1.03</v>
      </c>
      <c r="HJ91" s="74"/>
      <c r="HK91" s="74">
        <f t="shared" si="119"/>
        <v>1.03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>
        <v>0</v>
      </c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1.34</v>
      </c>
      <c r="JF91" s="210"/>
      <c r="JG91" s="210">
        <f t="shared" si="133"/>
        <v>1.34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>
        <v>0</v>
      </c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0.62</v>
      </c>
      <c r="P92" s="235"/>
      <c r="Q92" s="74"/>
      <c r="R92" s="71"/>
      <c r="S92" s="71">
        <f t="shared" si="73"/>
        <v>0.62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4"/>
      <c r="CX92" s="234"/>
      <c r="CY92" s="71">
        <f t="shared" si="87"/>
        <v>0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14.43</v>
      </c>
      <c r="EL92" s="234"/>
      <c r="EM92" s="241"/>
      <c r="EN92" s="241"/>
      <c r="EO92" s="71">
        <f t="shared" si="94"/>
        <v>14.43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0</v>
      </c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10</v>
      </c>
      <c r="GL92" s="196"/>
      <c r="GM92" s="74">
        <f t="shared" si="108"/>
        <v>10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3.09</v>
      </c>
      <c r="HB92" s="196"/>
      <c r="HC92" s="74">
        <f t="shared" si="116"/>
        <v>3.09</v>
      </c>
      <c r="HD92" s="74">
        <f t="shared" si="117"/>
        <v>0</v>
      </c>
      <c r="HE92" s="196">
        <v>1.44</v>
      </c>
      <c r="HF92" s="196"/>
      <c r="HG92" s="74">
        <f t="shared" si="118"/>
        <v>1.44</v>
      </c>
      <c r="HH92" s="74">
        <f t="shared" si="118"/>
        <v>0</v>
      </c>
      <c r="HI92" s="74">
        <v>1.03</v>
      </c>
      <c r="HJ92" s="74"/>
      <c r="HK92" s="74">
        <f t="shared" si="119"/>
        <v>1.03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>
        <v>0</v>
      </c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1.34</v>
      </c>
      <c r="JF92" s="210"/>
      <c r="JG92" s="210">
        <f t="shared" si="133"/>
        <v>1.34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>
        <v>0</v>
      </c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0.62</v>
      </c>
      <c r="P93" s="235"/>
      <c r="Q93" s="74"/>
      <c r="R93" s="71"/>
      <c r="S93" s="71">
        <f t="shared" si="73"/>
        <v>0.62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4"/>
      <c r="CX93" s="234"/>
      <c r="CY93" s="71">
        <f t="shared" si="87"/>
        <v>0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14.43</v>
      </c>
      <c r="EL93" s="234"/>
      <c r="EM93" s="241"/>
      <c r="EN93" s="241"/>
      <c r="EO93" s="71">
        <f t="shared" si="94"/>
        <v>14.43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0</v>
      </c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10</v>
      </c>
      <c r="GL93" s="196"/>
      <c r="GM93" s="74">
        <f t="shared" si="108"/>
        <v>10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3.09</v>
      </c>
      <c r="HB93" s="196"/>
      <c r="HC93" s="74">
        <f t="shared" si="116"/>
        <v>3.09</v>
      </c>
      <c r="HD93" s="74">
        <f t="shared" si="117"/>
        <v>0</v>
      </c>
      <c r="HE93" s="196">
        <v>1.44</v>
      </c>
      <c r="HF93" s="196"/>
      <c r="HG93" s="74">
        <f t="shared" si="118"/>
        <v>1.44</v>
      </c>
      <c r="HH93" s="74">
        <f t="shared" si="118"/>
        <v>0</v>
      </c>
      <c r="HI93" s="74">
        <v>1.03</v>
      </c>
      <c r="HJ93" s="74"/>
      <c r="HK93" s="74">
        <f t="shared" si="119"/>
        <v>1.03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>
        <v>0</v>
      </c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1.34</v>
      </c>
      <c r="JF93" s="210"/>
      <c r="JG93" s="210">
        <f t="shared" si="133"/>
        <v>1.34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>
        <v>0</v>
      </c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0.62</v>
      </c>
      <c r="P94" s="235"/>
      <c r="Q94" s="74"/>
      <c r="R94" s="71"/>
      <c r="S94" s="71">
        <f t="shared" si="73"/>
        <v>0.62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4"/>
      <c r="CX94" s="234"/>
      <c r="CY94" s="71">
        <f t="shared" si="87"/>
        <v>0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14.43</v>
      </c>
      <c r="EL94" s="234"/>
      <c r="EM94" s="241"/>
      <c r="EN94" s="241"/>
      <c r="EO94" s="71">
        <f t="shared" si="94"/>
        <v>14.43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0</v>
      </c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10</v>
      </c>
      <c r="GL94" s="196"/>
      <c r="GM94" s="74">
        <f t="shared" si="108"/>
        <v>10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3.09</v>
      </c>
      <c r="HB94" s="196"/>
      <c r="HC94" s="74">
        <f t="shared" si="116"/>
        <v>3.09</v>
      </c>
      <c r="HD94" s="74">
        <f t="shared" si="117"/>
        <v>0</v>
      </c>
      <c r="HE94" s="196">
        <v>1.44</v>
      </c>
      <c r="HF94" s="196"/>
      <c r="HG94" s="74">
        <f t="shared" si="118"/>
        <v>1.44</v>
      </c>
      <c r="HH94" s="74">
        <f t="shared" si="118"/>
        <v>0</v>
      </c>
      <c r="HI94" s="74">
        <v>1.03</v>
      </c>
      <c r="HJ94" s="74"/>
      <c r="HK94" s="74">
        <f t="shared" si="119"/>
        <v>1.03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>
        <v>0</v>
      </c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1.34</v>
      </c>
      <c r="JF94" s="210"/>
      <c r="JG94" s="210">
        <f t="shared" si="133"/>
        <v>1.34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>
        <v>0</v>
      </c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0.62</v>
      </c>
      <c r="P95" s="235"/>
      <c r="Q95" s="74"/>
      <c r="R95" s="71"/>
      <c r="S95" s="71">
        <f t="shared" si="73"/>
        <v>0.62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20.62</v>
      </c>
      <c r="AH95" s="71"/>
      <c r="AI95" s="71"/>
      <c r="AJ95" s="71"/>
      <c r="AK95" s="71">
        <f t="shared" si="76"/>
        <v>20.62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4"/>
      <c r="CX95" s="234"/>
      <c r="CY95" s="71">
        <f t="shared" si="87"/>
        <v>0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12.37</v>
      </c>
      <c r="EL95" s="234"/>
      <c r="EM95" s="241"/>
      <c r="EN95" s="241"/>
      <c r="EO95" s="71">
        <f t="shared" si="94"/>
        <v>12.37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0</v>
      </c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10</v>
      </c>
      <c r="GL95" s="196"/>
      <c r="GM95" s="74">
        <f t="shared" si="108"/>
        <v>10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3.09</v>
      </c>
      <c r="HB95" s="196"/>
      <c r="HC95" s="74">
        <f t="shared" si="116"/>
        <v>3.09</v>
      </c>
      <c r="HD95" s="74">
        <f t="shared" si="117"/>
        <v>0</v>
      </c>
      <c r="HE95" s="196">
        <v>1.44</v>
      </c>
      <c r="HF95" s="196"/>
      <c r="HG95" s="74">
        <f t="shared" si="118"/>
        <v>1.44</v>
      </c>
      <c r="HH95" s="74">
        <f t="shared" si="118"/>
        <v>0</v>
      </c>
      <c r="HI95" s="74">
        <v>1.03</v>
      </c>
      <c r="HJ95" s="74"/>
      <c r="HK95" s="74">
        <f t="shared" si="119"/>
        <v>1.03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>
        <v>0</v>
      </c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1.34</v>
      </c>
      <c r="JF95" s="210"/>
      <c r="JG95" s="210">
        <f t="shared" si="133"/>
        <v>1.34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>
        <v>0</v>
      </c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0.62</v>
      </c>
      <c r="P96" s="235"/>
      <c r="Q96" s="74"/>
      <c r="R96" s="71"/>
      <c r="S96" s="71">
        <f t="shared" si="73"/>
        <v>0.62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4"/>
      <c r="CX96" s="234"/>
      <c r="CY96" s="71">
        <f t="shared" si="87"/>
        <v>0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12.37</v>
      </c>
      <c r="EL96" s="234"/>
      <c r="EM96" s="241"/>
      <c r="EN96" s="241"/>
      <c r="EO96" s="71">
        <f t="shared" si="94"/>
        <v>12.37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0</v>
      </c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10</v>
      </c>
      <c r="GL96" s="196"/>
      <c r="GM96" s="74">
        <f t="shared" si="108"/>
        <v>10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3.09</v>
      </c>
      <c r="HB96" s="196"/>
      <c r="HC96" s="74">
        <f t="shared" si="116"/>
        <v>3.09</v>
      </c>
      <c r="HD96" s="74">
        <f t="shared" si="117"/>
        <v>0</v>
      </c>
      <c r="HE96" s="196">
        <v>1.44</v>
      </c>
      <c r="HF96" s="196"/>
      <c r="HG96" s="74">
        <f t="shared" si="118"/>
        <v>1.44</v>
      </c>
      <c r="HH96" s="74">
        <f t="shared" si="118"/>
        <v>0</v>
      </c>
      <c r="HI96" s="74">
        <v>1.03</v>
      </c>
      <c r="HJ96" s="74"/>
      <c r="HK96" s="74">
        <f t="shared" si="119"/>
        <v>1.03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>
        <v>0</v>
      </c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1.34</v>
      </c>
      <c r="JF96" s="210"/>
      <c r="JG96" s="210">
        <f t="shared" si="133"/>
        <v>1.34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>
        <v>0</v>
      </c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0.62</v>
      </c>
      <c r="P97" s="235"/>
      <c r="Q97" s="74"/>
      <c r="R97" s="71"/>
      <c r="S97" s="71">
        <f t="shared" si="73"/>
        <v>0.62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4"/>
      <c r="CX97" s="234"/>
      <c r="CY97" s="71">
        <f t="shared" si="87"/>
        <v>0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12.37</v>
      </c>
      <c r="EL97" s="234"/>
      <c r="EM97" s="241"/>
      <c r="EN97" s="241"/>
      <c r="EO97" s="71">
        <f t="shared" si="94"/>
        <v>12.37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0</v>
      </c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10</v>
      </c>
      <c r="GL97" s="196"/>
      <c r="GM97" s="74">
        <f t="shared" si="108"/>
        <v>10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6.19</v>
      </c>
      <c r="HB97" s="196"/>
      <c r="HC97" s="74">
        <f t="shared" si="116"/>
        <v>6.19</v>
      </c>
      <c r="HD97" s="74">
        <f t="shared" si="117"/>
        <v>0</v>
      </c>
      <c r="HE97" s="196">
        <v>1.44</v>
      </c>
      <c r="HF97" s="196"/>
      <c r="HG97" s="74">
        <f t="shared" si="118"/>
        <v>1.44</v>
      </c>
      <c r="HH97" s="74">
        <f t="shared" si="118"/>
        <v>0</v>
      </c>
      <c r="HI97" s="74">
        <v>1.03</v>
      </c>
      <c r="HJ97" s="74"/>
      <c r="HK97" s="74">
        <f t="shared" si="119"/>
        <v>1.03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>
        <v>0</v>
      </c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1.34</v>
      </c>
      <c r="JF97" s="210"/>
      <c r="JG97" s="210">
        <f t="shared" si="133"/>
        <v>1.34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>
        <v>0</v>
      </c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0.62</v>
      </c>
      <c r="P98" s="235"/>
      <c r="Q98" s="74"/>
      <c r="R98" s="71"/>
      <c r="S98" s="71">
        <f t="shared" si="73"/>
        <v>0.62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4"/>
      <c r="CX98" s="234"/>
      <c r="CY98" s="71">
        <f t="shared" si="87"/>
        <v>0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12.37</v>
      </c>
      <c r="EL98" s="234"/>
      <c r="EM98" s="241"/>
      <c r="EN98" s="241"/>
      <c r="EO98" s="71">
        <f t="shared" si="94"/>
        <v>12.37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0</v>
      </c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10</v>
      </c>
      <c r="GL98" s="196"/>
      <c r="GM98" s="74">
        <f t="shared" si="108"/>
        <v>10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6.19</v>
      </c>
      <c r="HB98" s="196"/>
      <c r="HC98" s="74">
        <f t="shared" si="116"/>
        <v>6.19</v>
      </c>
      <c r="HD98" s="74">
        <f t="shared" si="117"/>
        <v>0</v>
      </c>
      <c r="HE98" s="196">
        <v>1.44</v>
      </c>
      <c r="HF98" s="196"/>
      <c r="HG98" s="74">
        <f t="shared" si="118"/>
        <v>1.44</v>
      </c>
      <c r="HH98" s="74">
        <f t="shared" si="118"/>
        <v>0</v>
      </c>
      <c r="HI98" s="74">
        <v>1.03</v>
      </c>
      <c r="HJ98" s="74"/>
      <c r="HK98" s="74">
        <f t="shared" si="119"/>
        <v>1.03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>
        <v>0</v>
      </c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1.34</v>
      </c>
      <c r="JF98" s="210"/>
      <c r="JG98" s="210">
        <f t="shared" si="133"/>
        <v>1.34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>
        <v>0</v>
      </c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0.62</v>
      </c>
      <c r="P99" s="235"/>
      <c r="Q99" s="74"/>
      <c r="R99" s="71"/>
      <c r="S99" s="71">
        <f t="shared" si="73"/>
        <v>0.62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4"/>
      <c r="CX99" s="234"/>
      <c r="CY99" s="71">
        <f t="shared" si="87"/>
        <v>0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10.31</v>
      </c>
      <c r="EL99" s="234"/>
      <c r="EM99" s="241"/>
      <c r="EN99" s="241"/>
      <c r="EO99" s="71">
        <f t="shared" si="94"/>
        <v>10.31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0</v>
      </c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10</v>
      </c>
      <c r="GL99" s="196"/>
      <c r="GM99" s="74">
        <f t="shared" si="108"/>
        <v>10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3.09</v>
      </c>
      <c r="HB99" s="196"/>
      <c r="HC99" s="74">
        <f t="shared" si="116"/>
        <v>3.09</v>
      </c>
      <c r="HD99" s="74">
        <f t="shared" si="117"/>
        <v>0</v>
      </c>
      <c r="HE99" s="196">
        <v>1.44</v>
      </c>
      <c r="HF99" s="196"/>
      <c r="HG99" s="74">
        <f t="shared" si="118"/>
        <v>1.44</v>
      </c>
      <c r="HH99" s="74">
        <f t="shared" si="118"/>
        <v>0</v>
      </c>
      <c r="HI99" s="74">
        <v>1.03</v>
      </c>
      <c r="HJ99" s="74"/>
      <c r="HK99" s="74">
        <f t="shared" si="119"/>
        <v>1.03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>
        <v>0</v>
      </c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1.34</v>
      </c>
      <c r="JF99" s="210"/>
      <c r="JG99" s="210">
        <f t="shared" si="133"/>
        <v>1.34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>
        <v>0</v>
      </c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0.62</v>
      </c>
      <c r="P100" s="235"/>
      <c r="Q100" s="74"/>
      <c r="R100" s="71"/>
      <c r="S100" s="71">
        <f t="shared" si="73"/>
        <v>0.62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4"/>
      <c r="CX100" s="234"/>
      <c r="CY100" s="71">
        <f t="shared" si="87"/>
        <v>0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10.31</v>
      </c>
      <c r="EL100" s="234"/>
      <c r="EM100" s="241"/>
      <c r="EN100" s="241"/>
      <c r="EO100" s="71">
        <f t="shared" si="94"/>
        <v>10.31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0</v>
      </c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10</v>
      </c>
      <c r="GL100" s="196"/>
      <c r="GM100" s="74">
        <f t="shared" si="108"/>
        <v>10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3.09</v>
      </c>
      <c r="HB100" s="196"/>
      <c r="HC100" s="74">
        <f t="shared" si="116"/>
        <v>3.09</v>
      </c>
      <c r="HD100" s="74">
        <f t="shared" si="117"/>
        <v>0</v>
      </c>
      <c r="HE100" s="196">
        <v>1.44</v>
      </c>
      <c r="HF100" s="196"/>
      <c r="HG100" s="74">
        <f t="shared" si="118"/>
        <v>1.44</v>
      </c>
      <c r="HH100" s="74">
        <f t="shared" si="118"/>
        <v>0</v>
      </c>
      <c r="HI100" s="74">
        <v>1.03</v>
      </c>
      <c r="HJ100" s="74"/>
      <c r="HK100" s="74">
        <f t="shared" si="119"/>
        <v>1.03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>
        <v>0</v>
      </c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1.34</v>
      </c>
      <c r="JF100" s="210"/>
      <c r="JG100" s="210">
        <f t="shared" si="133"/>
        <v>1.34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>
        <v>0</v>
      </c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0.62</v>
      </c>
      <c r="P101" s="235"/>
      <c r="Q101" s="74"/>
      <c r="R101" s="71"/>
      <c r="S101" s="71">
        <f t="shared" si="73"/>
        <v>0.62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30.93</v>
      </c>
      <c r="AH101" s="71"/>
      <c r="AI101" s="71"/>
      <c r="AJ101" s="71"/>
      <c r="AK101" s="71">
        <f t="shared" si="76"/>
        <v>30.93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4"/>
      <c r="CX101" s="234"/>
      <c r="CY101" s="71">
        <f t="shared" si="87"/>
        <v>0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10.31</v>
      </c>
      <c r="EL101" s="234"/>
      <c r="EM101" s="241"/>
      <c r="EN101" s="241"/>
      <c r="EO101" s="71">
        <f t="shared" si="94"/>
        <v>10.31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0</v>
      </c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10</v>
      </c>
      <c r="GL101" s="196"/>
      <c r="GM101" s="74">
        <f t="shared" si="108"/>
        <v>10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3.09</v>
      </c>
      <c r="HB101" s="196"/>
      <c r="HC101" s="74">
        <f t="shared" si="116"/>
        <v>3.09</v>
      </c>
      <c r="HD101" s="74">
        <f t="shared" si="117"/>
        <v>0</v>
      </c>
      <c r="HE101" s="196">
        <v>1.44</v>
      </c>
      <c r="HF101" s="196"/>
      <c r="HG101" s="74">
        <f t="shared" si="118"/>
        <v>1.44</v>
      </c>
      <c r="HH101" s="74">
        <f t="shared" si="118"/>
        <v>0</v>
      </c>
      <c r="HI101" s="74">
        <v>1.03</v>
      </c>
      <c r="HJ101" s="74"/>
      <c r="HK101" s="74">
        <f t="shared" si="119"/>
        <v>1.03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>
        <v>0</v>
      </c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1.34</v>
      </c>
      <c r="JF101" s="210"/>
      <c r="JG101" s="210">
        <f t="shared" si="133"/>
        <v>1.34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>
        <v>0</v>
      </c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0.62</v>
      </c>
      <c r="P102" s="235"/>
      <c r="Q102" s="74"/>
      <c r="R102" s="71"/>
      <c r="S102" s="71">
        <f t="shared" si="73"/>
        <v>0.62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4"/>
      <c r="CX102" s="234"/>
      <c r="CY102" s="71">
        <f t="shared" si="87"/>
        <v>0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10.31</v>
      </c>
      <c r="EL102" s="234"/>
      <c r="EM102" s="241"/>
      <c r="EN102" s="241"/>
      <c r="EO102" s="71">
        <f t="shared" si="94"/>
        <v>10.31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0</v>
      </c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10</v>
      </c>
      <c r="GL102" s="196"/>
      <c r="GM102" s="74">
        <f t="shared" si="108"/>
        <v>10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3.09</v>
      </c>
      <c r="HB102" s="196"/>
      <c r="HC102" s="74">
        <f t="shared" si="116"/>
        <v>3.09</v>
      </c>
      <c r="HD102" s="74">
        <f t="shared" si="117"/>
        <v>0</v>
      </c>
      <c r="HE102" s="196">
        <v>1.44</v>
      </c>
      <c r="HF102" s="196"/>
      <c r="HG102" s="74">
        <f t="shared" si="118"/>
        <v>1.44</v>
      </c>
      <c r="HH102" s="74">
        <f t="shared" si="118"/>
        <v>0</v>
      </c>
      <c r="HI102" s="74">
        <v>1.03</v>
      </c>
      <c r="HJ102" s="74"/>
      <c r="HK102" s="74">
        <f t="shared" si="119"/>
        <v>1.03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>
        <v>0</v>
      </c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1.34</v>
      </c>
      <c r="JF102" s="210"/>
      <c r="JG102" s="210">
        <f t="shared" si="133"/>
        <v>1.34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>
        <v>0</v>
      </c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0.62</v>
      </c>
      <c r="P103" s="235"/>
      <c r="Q103" s="74"/>
      <c r="R103" s="71"/>
      <c r="S103" s="71">
        <f t="shared" si="73"/>
        <v>0.62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4"/>
      <c r="CX103" s="234"/>
      <c r="CY103" s="71">
        <f t="shared" si="87"/>
        <v>0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5.15</v>
      </c>
      <c r="EL103" s="234"/>
      <c r="EM103" s="241"/>
      <c r="EN103" s="241"/>
      <c r="EO103" s="71">
        <f t="shared" si="94"/>
        <v>5.15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0</v>
      </c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10</v>
      </c>
      <c r="GL103" s="196"/>
      <c r="GM103" s="74">
        <f t="shared" si="108"/>
        <v>10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3.09</v>
      </c>
      <c r="HB103" s="196"/>
      <c r="HC103" s="74">
        <f t="shared" si="116"/>
        <v>3.09</v>
      </c>
      <c r="HD103" s="74">
        <f t="shared" si="117"/>
        <v>0</v>
      </c>
      <c r="HE103" s="196">
        <v>1.44</v>
      </c>
      <c r="HF103" s="196"/>
      <c r="HG103" s="74">
        <f t="shared" si="118"/>
        <v>1.44</v>
      </c>
      <c r="HH103" s="74">
        <f t="shared" si="118"/>
        <v>0</v>
      </c>
      <c r="HI103" s="74">
        <v>1.03</v>
      </c>
      <c r="HJ103" s="74"/>
      <c r="HK103" s="74">
        <f t="shared" si="119"/>
        <v>1.03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>
        <v>0</v>
      </c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1.34</v>
      </c>
      <c r="JF103" s="210"/>
      <c r="JG103" s="210">
        <f t="shared" si="133"/>
        <v>1.34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>
        <v>0</v>
      </c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0.62</v>
      </c>
      <c r="P104" s="235"/>
      <c r="Q104" s="74"/>
      <c r="R104" s="71"/>
      <c r="S104" s="71">
        <f t="shared" si="73"/>
        <v>0.62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20.62</v>
      </c>
      <c r="AH104" s="71"/>
      <c r="AI104" s="71"/>
      <c r="AJ104" s="71"/>
      <c r="AK104" s="71">
        <f t="shared" si="76"/>
        <v>20.62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4"/>
      <c r="CX104" s="234"/>
      <c r="CY104" s="71">
        <f t="shared" si="87"/>
        <v>0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5.15</v>
      </c>
      <c r="EL104" s="234"/>
      <c r="EM104" s="241"/>
      <c r="EN104" s="241"/>
      <c r="EO104" s="71">
        <f t="shared" si="94"/>
        <v>5.15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0</v>
      </c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10</v>
      </c>
      <c r="GL104" s="196"/>
      <c r="GM104" s="74">
        <f t="shared" si="108"/>
        <v>10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3.09</v>
      </c>
      <c r="HB104" s="196"/>
      <c r="HC104" s="74">
        <f t="shared" si="116"/>
        <v>3.09</v>
      </c>
      <c r="HD104" s="74">
        <f t="shared" si="117"/>
        <v>0</v>
      </c>
      <c r="HE104" s="196">
        <v>1.44</v>
      </c>
      <c r="HF104" s="196"/>
      <c r="HG104" s="74">
        <f t="shared" si="118"/>
        <v>1.44</v>
      </c>
      <c r="HH104" s="74">
        <f t="shared" si="118"/>
        <v>0</v>
      </c>
      <c r="HI104" s="74">
        <v>1.03</v>
      </c>
      <c r="HJ104" s="74"/>
      <c r="HK104" s="74">
        <f t="shared" si="119"/>
        <v>1.03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>
        <v>0</v>
      </c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1.34</v>
      </c>
      <c r="JF104" s="210"/>
      <c r="JG104" s="210">
        <f t="shared" si="133"/>
        <v>1.34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>
        <v>0</v>
      </c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0.62</v>
      </c>
      <c r="P105" s="235"/>
      <c r="Q105" s="74"/>
      <c r="R105" s="71"/>
      <c r="S105" s="71">
        <f t="shared" si="73"/>
        <v>0.62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4"/>
      <c r="CX105" s="234"/>
      <c r="CY105" s="71">
        <f t="shared" si="87"/>
        <v>0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5.15</v>
      </c>
      <c r="EL105" s="234"/>
      <c r="EM105" s="241"/>
      <c r="EN105" s="241"/>
      <c r="EO105" s="71">
        <f t="shared" si="94"/>
        <v>5.15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0</v>
      </c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10</v>
      </c>
      <c r="GL105" s="196"/>
      <c r="GM105" s="74">
        <f t="shared" si="108"/>
        <v>10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3.09</v>
      </c>
      <c r="HB105" s="196"/>
      <c r="HC105" s="74">
        <f t="shared" si="116"/>
        <v>3.09</v>
      </c>
      <c r="HD105" s="74">
        <f t="shared" si="117"/>
        <v>0</v>
      </c>
      <c r="HE105" s="196">
        <v>1.44</v>
      </c>
      <c r="HF105" s="196"/>
      <c r="HG105" s="74">
        <f t="shared" si="118"/>
        <v>1.44</v>
      </c>
      <c r="HH105" s="74">
        <f t="shared" si="118"/>
        <v>0</v>
      </c>
      <c r="HI105" s="74">
        <v>1.03</v>
      </c>
      <c r="HJ105" s="74"/>
      <c r="HK105" s="74">
        <f t="shared" si="119"/>
        <v>1.03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>
        <v>0</v>
      </c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1.34</v>
      </c>
      <c r="JF105" s="210"/>
      <c r="JG105" s="210">
        <f t="shared" si="133"/>
        <v>1.34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>
        <v>0</v>
      </c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0.62</v>
      </c>
      <c r="P106" s="246"/>
      <c r="Q106" s="245"/>
      <c r="R106" s="247"/>
      <c r="S106" s="71">
        <f t="shared" si="73"/>
        <v>0.62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0</v>
      </c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/>
      <c r="CV106" s="245"/>
      <c r="CW106" s="236"/>
      <c r="CX106" s="236"/>
      <c r="CY106" s="71">
        <f t="shared" si="87"/>
        <v>0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5.15</v>
      </c>
      <c r="EL106" s="236"/>
      <c r="EM106" s="260"/>
      <c r="EN106" s="260"/>
      <c r="EO106" s="71">
        <f t="shared" si="94"/>
        <v>5.15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0</v>
      </c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10</v>
      </c>
      <c r="GL106" s="196"/>
      <c r="GM106" s="74">
        <f t="shared" si="108"/>
        <v>10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3.09</v>
      </c>
      <c r="HB106" s="196"/>
      <c r="HC106" s="74">
        <f t="shared" si="116"/>
        <v>3.09</v>
      </c>
      <c r="HD106" s="74">
        <f t="shared" si="117"/>
        <v>0</v>
      </c>
      <c r="HE106" s="196">
        <v>1.44</v>
      </c>
      <c r="HF106" s="196"/>
      <c r="HG106" s="74">
        <f t="shared" si="118"/>
        <v>1.44</v>
      </c>
      <c r="HH106" s="74">
        <f t="shared" si="118"/>
        <v>0</v>
      </c>
      <c r="HI106" s="74">
        <v>1.03</v>
      </c>
      <c r="HJ106" s="74"/>
      <c r="HK106" s="74">
        <f t="shared" si="119"/>
        <v>1.03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>
        <v>0</v>
      </c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1.34</v>
      </c>
      <c r="JF106" s="210"/>
      <c r="JG106" s="210">
        <f t="shared" si="133"/>
        <v>1.34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5.15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5.15</v>
      </c>
      <c r="H107" s="263">
        <f t="shared" si="138"/>
        <v>0</v>
      </c>
      <c r="I107" s="263">
        <f t="shared" si="138"/>
        <v>13.4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13.4</v>
      </c>
      <c r="N107" s="263">
        <f t="shared" si="138"/>
        <v>0</v>
      </c>
      <c r="O107" s="263">
        <f t="shared" si="138"/>
        <v>1.03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1.03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61.86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61.86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0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0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14.43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14.43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2.06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2.06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6.19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6.19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10</v>
      </c>
      <c r="GL107" s="264">
        <f t="shared" si="142"/>
        <v>0</v>
      </c>
      <c r="GM107" s="264">
        <f t="shared" si="142"/>
        <v>10</v>
      </c>
      <c r="GN107" s="264">
        <f t="shared" si="142"/>
        <v>0</v>
      </c>
      <c r="GO107" s="264">
        <f t="shared" ref="GO107:GR107" si="143">MAX(GO11:GO106)</f>
        <v>3.2</v>
      </c>
      <c r="GP107" s="264">
        <f t="shared" si="143"/>
        <v>0</v>
      </c>
      <c r="GQ107" s="264">
        <f t="shared" si="143"/>
        <v>3.2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6.19</v>
      </c>
      <c r="HB107" s="264">
        <f t="shared" si="145"/>
        <v>0</v>
      </c>
      <c r="HC107" s="264">
        <f t="shared" ref="HC107:IB107" si="146">MAX(HC11:HC106)</f>
        <v>6.19</v>
      </c>
      <c r="HD107" s="264">
        <f t="shared" si="146"/>
        <v>0</v>
      </c>
      <c r="HE107" s="264">
        <f t="shared" si="146"/>
        <v>1.44</v>
      </c>
      <c r="HF107" s="264">
        <f t="shared" si="146"/>
        <v>0</v>
      </c>
      <c r="HG107" s="264">
        <f t="shared" si="146"/>
        <v>1.44</v>
      </c>
      <c r="HH107" s="264">
        <f t="shared" si="146"/>
        <v>0</v>
      </c>
      <c r="HI107" s="264">
        <f t="shared" si="146"/>
        <v>1.03</v>
      </c>
      <c r="HJ107" s="264">
        <f t="shared" si="146"/>
        <v>0</v>
      </c>
      <c r="HK107" s="264">
        <f t="shared" si="146"/>
        <v>1.03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1.44</v>
      </c>
      <c r="IH107" s="166">
        <f t="shared" si="147"/>
        <v>0</v>
      </c>
      <c r="II107" s="166">
        <f t="shared" si="147"/>
        <v>1.44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23.71</v>
      </c>
      <c r="IT107" s="264">
        <f t="shared" si="147"/>
        <v>0</v>
      </c>
      <c r="IU107" s="264">
        <f t="shared" si="147"/>
        <v>23.71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1.34</v>
      </c>
      <c r="JF107" s="264">
        <f t="shared" si="147"/>
        <v>0</v>
      </c>
      <c r="JG107" s="264">
        <f t="shared" si="147"/>
        <v>1.34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9.2799999999999994</v>
      </c>
      <c r="GL108" s="166">
        <f t="shared" si="152"/>
        <v>0</v>
      </c>
      <c r="GM108" s="166">
        <f t="shared" si="152"/>
        <v>9.2799999999999994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1.03</v>
      </c>
      <c r="HF108" s="166">
        <f t="shared" si="156"/>
        <v>0</v>
      </c>
      <c r="HG108" s="166">
        <f t="shared" si="156"/>
        <v>1.03</v>
      </c>
      <c r="HH108" s="166">
        <f t="shared" si="156"/>
        <v>0</v>
      </c>
      <c r="HI108" s="166">
        <f t="shared" si="156"/>
        <v>0.21</v>
      </c>
      <c r="HJ108" s="166">
        <f t="shared" si="156"/>
        <v>0</v>
      </c>
      <c r="HK108" s="166">
        <f t="shared" si="156"/>
        <v>0.21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>
        <f t="shared" ref="C109:BN109" si="158">AVERAGE(C11:C106)</f>
        <v>0.75104166666666661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0.75104166666666661</v>
      </c>
      <c r="H109" s="267">
        <f t="shared" si="158"/>
        <v>0</v>
      </c>
      <c r="I109" s="267">
        <f t="shared" si="158"/>
        <v>0.43687499999999996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0.43687499999999996</v>
      </c>
      <c r="N109" s="267">
        <f t="shared" si="158"/>
        <v>0</v>
      </c>
      <c r="O109" s="267">
        <f t="shared" si="158"/>
        <v>0.47749999999999959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0.47749999999999959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11.244062499999997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11.244062499999997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 t="e">
        <f t="shared" si="159"/>
        <v>#DIV/0!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2.6200000000000006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2.6200000000000006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0.15020833333333336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0.15020833333333336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>
        <f t="shared" si="162"/>
        <v>2.3313541666666677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2.3313541666666677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9.5906250000000028</v>
      </c>
      <c r="GL109" s="267" t="e">
        <f t="shared" si="162"/>
        <v>#DIV/0!</v>
      </c>
      <c r="GM109" s="267">
        <f t="shared" si="162"/>
        <v>9.5906250000000028</v>
      </c>
      <c r="GN109" s="267">
        <f t="shared" si="162"/>
        <v>0</v>
      </c>
      <c r="GO109" s="267">
        <f t="shared" ref="GO109:GR109" si="163">AVERAGE(GO11:GO106)</f>
        <v>0.30499999999999999</v>
      </c>
      <c r="GP109" s="267" t="e">
        <f t="shared" si="163"/>
        <v>#DIV/0!</v>
      </c>
      <c r="GQ109" s="267">
        <f t="shared" si="163"/>
        <v>0.30499999999999999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>
        <f t="shared" ref="HA109:IB109" si="166">AVERAGE(HA11:HA106)</f>
        <v>2.047187500000001</v>
      </c>
      <c r="HB109" s="267" t="e">
        <f t="shared" si="166"/>
        <v>#DIV/0!</v>
      </c>
      <c r="HC109" s="267">
        <f t="shared" si="166"/>
        <v>2.047187500000001</v>
      </c>
      <c r="HD109" s="267">
        <f t="shared" si="166"/>
        <v>0</v>
      </c>
      <c r="HE109" s="267">
        <f t="shared" si="166"/>
        <v>1.2435416666666659</v>
      </c>
      <c r="HF109" s="267" t="e">
        <f t="shared" si="166"/>
        <v>#DIV/0!</v>
      </c>
      <c r="HG109" s="267">
        <f t="shared" si="166"/>
        <v>1.2435416666666659</v>
      </c>
      <c r="HH109" s="267">
        <f t="shared" si="166"/>
        <v>0</v>
      </c>
      <c r="HI109" s="267">
        <f t="shared" si="166"/>
        <v>0.48333333333333384</v>
      </c>
      <c r="HJ109" s="267" t="e">
        <f t="shared" si="166"/>
        <v>#DIV/0!</v>
      </c>
      <c r="HK109" s="267">
        <f t="shared" si="166"/>
        <v>0.48333333333333384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0.19510416666666666</v>
      </c>
      <c r="IH109" s="166" t="e">
        <f t="shared" si="167"/>
        <v>#DIV/0!</v>
      </c>
      <c r="II109" s="166">
        <f t="shared" si="167"/>
        <v>0.19510416666666666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>
        <f t="shared" si="167"/>
        <v>2.3087500000000003</v>
      </c>
      <c r="IT109" s="267" t="e">
        <f t="shared" si="167"/>
        <v>#DIV/0!</v>
      </c>
      <c r="IU109" s="267">
        <f t="shared" si="167"/>
        <v>2.3087500000000003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0.68354166666666749</v>
      </c>
      <c r="JF109" s="267" t="e">
        <f t="shared" si="167"/>
        <v>#DIV/0!</v>
      </c>
      <c r="JG109" s="267">
        <f t="shared" si="167"/>
        <v>0.68354166666666749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74" t="s">
        <v>136</v>
      </c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6"/>
      <c r="U112" s="120"/>
      <c r="V112" s="120"/>
    </row>
    <row r="113" spans="9:22" ht="21.75" customHeight="1">
      <c r="I113" s="471" t="s">
        <v>179</v>
      </c>
      <c r="J113" s="471"/>
      <c r="K113" s="533"/>
      <c r="L113" s="533"/>
      <c r="M113" s="473" t="s">
        <v>180</v>
      </c>
      <c r="N113" s="473"/>
      <c r="O113" s="473"/>
      <c r="P113" s="473"/>
      <c r="Q113" s="473"/>
      <c r="R113" s="473"/>
      <c r="S113" s="473"/>
      <c r="T113" s="473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I1" zoomScaleNormal="100" workbookViewId="0">
      <selection activeCell="I11" sqref="I11:I106 O11:O106 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8" t="str">
        <f>'CGP SCHEDULE'!$AG$5</f>
        <v>23:25</v>
      </c>
      <c r="S4" s="51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9" t="str">
        <f>'CGP SCHEDULE'!AG7</f>
        <v>Revision-2</v>
      </c>
      <c r="U6" s="520"/>
      <c r="V6" s="520"/>
      <c r="W6" s="520"/>
      <c r="X6" s="520"/>
      <c r="Y6" s="520"/>
      <c r="Z6" s="520"/>
      <c r="AA6" s="520"/>
      <c r="AB6" s="520"/>
      <c r="AC6" s="520"/>
      <c r="AD6" s="520"/>
      <c r="AE6" s="521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18.08.2026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6" t="s">
        <v>31</v>
      </c>
      <c r="B8" s="376" t="s">
        <v>32</v>
      </c>
      <c r="C8" s="413" t="s">
        <v>284</v>
      </c>
      <c r="D8" s="429"/>
      <c r="E8" s="429"/>
      <c r="F8" s="429"/>
      <c r="G8" s="429"/>
      <c r="H8" s="429"/>
      <c r="I8" s="413" t="s">
        <v>309</v>
      </c>
      <c r="J8" s="429"/>
      <c r="K8" s="429"/>
      <c r="L8" s="429"/>
      <c r="M8" s="429"/>
      <c r="N8" s="429"/>
      <c r="O8" s="413" t="s">
        <v>335</v>
      </c>
      <c r="P8" s="429"/>
      <c r="Q8" s="429"/>
      <c r="R8" s="429"/>
      <c r="S8" s="429"/>
      <c r="T8" s="429"/>
      <c r="U8" s="413" t="s">
        <v>336</v>
      </c>
      <c r="V8" s="429"/>
      <c r="W8" s="429"/>
      <c r="X8" s="429"/>
      <c r="Y8" s="429"/>
      <c r="Z8" s="429"/>
      <c r="AA8" s="413" t="s">
        <v>361</v>
      </c>
      <c r="AB8" s="429"/>
      <c r="AC8" s="429"/>
      <c r="AD8" s="429"/>
      <c r="AE8" s="429"/>
      <c r="AF8" s="429"/>
      <c r="AG8" s="413" t="s">
        <v>404</v>
      </c>
      <c r="AH8" s="429"/>
      <c r="AI8" s="429"/>
      <c r="AJ8" s="429"/>
      <c r="AK8" s="429"/>
      <c r="AL8" s="429"/>
      <c r="AM8" s="413" t="s">
        <v>405</v>
      </c>
      <c r="AN8" s="429"/>
      <c r="AO8" s="429"/>
      <c r="AP8" s="429"/>
      <c r="AQ8" s="429"/>
      <c r="AR8" s="429"/>
      <c r="AS8" s="413" t="s">
        <v>406</v>
      </c>
      <c r="AT8" s="429"/>
      <c r="AU8" s="429"/>
      <c r="AV8" s="429"/>
      <c r="AW8" s="429"/>
      <c r="AX8" s="429"/>
      <c r="AY8" s="413" t="s">
        <v>407</v>
      </c>
      <c r="AZ8" s="429"/>
      <c r="BA8" s="429"/>
      <c r="BB8" s="429"/>
      <c r="BC8" s="429"/>
      <c r="BD8" s="429"/>
      <c r="BE8" s="413" t="s">
        <v>408</v>
      </c>
      <c r="BF8" s="429"/>
      <c r="BG8" s="429"/>
      <c r="BH8" s="429"/>
      <c r="BI8" s="429"/>
      <c r="BJ8" s="429"/>
    </row>
    <row r="9" spans="1:62">
      <c r="A9" s="178"/>
      <c r="B9" s="178"/>
      <c r="C9" s="499" t="s">
        <v>162</v>
      </c>
      <c r="D9" s="499"/>
      <c r="E9" s="494" t="s">
        <v>195</v>
      </c>
      <c r="F9" s="494"/>
      <c r="G9" s="499" t="s">
        <v>163</v>
      </c>
      <c r="H9" s="499"/>
      <c r="I9" s="499" t="s">
        <v>162</v>
      </c>
      <c r="J9" s="499"/>
      <c r="K9" s="494" t="s">
        <v>195</v>
      </c>
      <c r="L9" s="494"/>
      <c r="M9" s="499" t="s">
        <v>163</v>
      </c>
      <c r="N9" s="499"/>
      <c r="O9" s="536" t="s">
        <v>162</v>
      </c>
      <c r="P9" s="536"/>
      <c r="Q9" s="494" t="s">
        <v>195</v>
      </c>
      <c r="R9" s="494"/>
      <c r="S9" s="499" t="s">
        <v>163</v>
      </c>
      <c r="T9" s="499"/>
      <c r="U9" s="536" t="s">
        <v>162</v>
      </c>
      <c r="V9" s="536"/>
      <c r="W9" s="494" t="s">
        <v>195</v>
      </c>
      <c r="X9" s="494"/>
      <c r="Y9" s="499" t="s">
        <v>163</v>
      </c>
      <c r="Z9" s="499"/>
      <c r="AA9" s="499" t="s">
        <v>162</v>
      </c>
      <c r="AB9" s="499"/>
      <c r="AC9" s="494" t="s">
        <v>195</v>
      </c>
      <c r="AD9" s="494"/>
      <c r="AE9" s="499" t="s">
        <v>163</v>
      </c>
      <c r="AF9" s="499"/>
      <c r="AG9" s="499" t="s">
        <v>162</v>
      </c>
      <c r="AH9" s="499"/>
      <c r="AI9" s="494" t="s">
        <v>195</v>
      </c>
      <c r="AJ9" s="494"/>
      <c r="AK9" s="499" t="s">
        <v>163</v>
      </c>
      <c r="AL9" s="499"/>
      <c r="AM9" s="499" t="s">
        <v>162</v>
      </c>
      <c r="AN9" s="499"/>
      <c r="AO9" s="494" t="s">
        <v>195</v>
      </c>
      <c r="AP9" s="494"/>
      <c r="AQ9" s="499" t="s">
        <v>163</v>
      </c>
      <c r="AR9" s="499"/>
      <c r="AS9" s="499" t="s">
        <v>162</v>
      </c>
      <c r="AT9" s="499"/>
      <c r="AU9" s="494" t="s">
        <v>195</v>
      </c>
      <c r="AV9" s="494"/>
      <c r="AW9" s="499" t="s">
        <v>163</v>
      </c>
      <c r="AX9" s="499"/>
      <c r="AY9" s="499" t="s">
        <v>162</v>
      </c>
      <c r="AZ9" s="499"/>
      <c r="BA9" s="494" t="s">
        <v>195</v>
      </c>
      <c r="BB9" s="494"/>
      <c r="BC9" s="499" t="s">
        <v>163</v>
      </c>
      <c r="BD9" s="499"/>
      <c r="BE9" s="499" t="s">
        <v>162</v>
      </c>
      <c r="BF9" s="499"/>
      <c r="BG9" s="494" t="s">
        <v>195</v>
      </c>
      <c r="BH9" s="494"/>
      <c r="BI9" s="499" t="s">
        <v>163</v>
      </c>
      <c r="BJ9" s="499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/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/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/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/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/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/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/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/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/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/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/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/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/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/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/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/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/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/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/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/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/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/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/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/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/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/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/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/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/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/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/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/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0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0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 t="e">
        <f t="shared" si="50"/>
        <v>#DIV/0!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74" t="s">
        <v>136</v>
      </c>
      <c r="J112" s="475"/>
      <c r="K112" s="475"/>
      <c r="L112" s="475"/>
      <c r="M112" s="475"/>
      <c r="N112" s="475"/>
      <c r="O112" s="475"/>
      <c r="P112" s="475"/>
      <c r="Q112" s="475"/>
      <c r="R112" s="475"/>
      <c r="S112" s="475"/>
      <c r="T112" s="476"/>
      <c r="U112" s="120"/>
      <c r="V112" s="120"/>
    </row>
    <row r="113" spans="9:22">
      <c r="I113" s="471" t="s">
        <v>179</v>
      </c>
      <c r="J113" s="471"/>
      <c r="K113" s="533"/>
      <c r="L113" s="533"/>
      <c r="M113" s="473" t="s">
        <v>180</v>
      </c>
      <c r="N113" s="473"/>
      <c r="O113" s="473"/>
      <c r="P113" s="473"/>
      <c r="Q113" s="473"/>
      <c r="R113" s="473"/>
      <c r="S113" s="473"/>
      <c r="T113" s="473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37" t="s">
        <v>240</v>
      </c>
      <c r="D1" s="537"/>
      <c r="E1" s="537" t="s">
        <v>241</v>
      </c>
      <c r="F1" s="537"/>
      <c r="G1" s="537" t="s">
        <v>242</v>
      </c>
      <c r="H1" s="537"/>
      <c r="I1" s="537" t="s">
        <v>248</v>
      </c>
      <c r="J1" s="537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1200</v>
      </c>
      <c r="H23" s="163">
        <f t="shared" si="0"/>
        <v>1200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1200</v>
      </c>
      <c r="H24" s="163">
        <f t="shared" si="0"/>
        <v>1200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1200</v>
      </c>
      <c r="H25" s="163">
        <f t="shared" si="0"/>
        <v>1200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1200</v>
      </c>
      <c r="H26" s="163">
        <f t="shared" si="0"/>
        <v>1200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1200</v>
      </c>
      <c r="H27" s="163">
        <f t="shared" si="0"/>
        <v>1200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1200</v>
      </c>
      <c r="H28" s="163">
        <f t="shared" si="0"/>
        <v>1200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1200</v>
      </c>
      <c r="H29" s="163">
        <f t="shared" si="0"/>
        <v>1200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1200</v>
      </c>
      <c r="H30" s="163">
        <f t="shared" si="0"/>
        <v>1200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1200</v>
      </c>
      <c r="H31" s="163">
        <f t="shared" si="0"/>
        <v>1200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1200</v>
      </c>
      <c r="H32" s="163">
        <f t="shared" si="0"/>
        <v>1200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1200</v>
      </c>
      <c r="H33" s="163">
        <f t="shared" si="0"/>
        <v>1200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1200</v>
      </c>
      <c r="H34" s="163">
        <f t="shared" si="0"/>
        <v>1200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1200</v>
      </c>
      <c r="H35" s="163">
        <f t="shared" si="0"/>
        <v>1200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1200</v>
      </c>
      <c r="H36" s="163">
        <f t="shared" si="0"/>
        <v>1200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1200</v>
      </c>
      <c r="H37" s="163">
        <f t="shared" si="0"/>
        <v>1200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370</v>
      </c>
      <c r="G38" s="197">
        <v>1200</v>
      </c>
      <c r="H38" s="163">
        <f t="shared" si="0"/>
        <v>1200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194.90625</v>
      </c>
      <c r="E39" s="198">
        <v>400</v>
      </c>
      <c r="F39" s="194">
        <f>'OA&amp;GRIDCO'!HQ47</f>
        <v>340</v>
      </c>
      <c r="G39" s="197">
        <v>1200</v>
      </c>
      <c r="H39" s="163">
        <f t="shared" si="0"/>
        <v>1200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142.40625000000003</v>
      </c>
      <c r="E40" s="198">
        <v>400</v>
      </c>
      <c r="F40" s="194">
        <f>'OA&amp;GRIDCO'!HQ48</f>
        <v>310</v>
      </c>
      <c r="G40" s="197">
        <v>1200</v>
      </c>
      <c r="H40" s="163">
        <f t="shared" si="0"/>
        <v>1200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97.628865979381459</v>
      </c>
      <c r="E41" s="198">
        <v>400</v>
      </c>
      <c r="F41" s="194">
        <f>'OA&amp;GRIDCO'!HQ49</f>
        <v>280</v>
      </c>
      <c r="G41" s="197">
        <v>1200</v>
      </c>
      <c r="H41" s="163">
        <f t="shared" si="0"/>
        <v>1200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97.628865979381459</v>
      </c>
      <c r="E42" s="198">
        <v>400</v>
      </c>
      <c r="F42" s="194">
        <f>'OA&amp;GRIDCO'!HQ50</f>
        <v>280</v>
      </c>
      <c r="G42" s="197">
        <v>1200</v>
      </c>
      <c r="H42" s="163">
        <f t="shared" si="0"/>
        <v>1200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97.628865979381459</v>
      </c>
      <c r="E43" s="198">
        <v>400</v>
      </c>
      <c r="F43" s="194">
        <f>'OA&amp;GRIDCO'!HQ51</f>
        <v>280</v>
      </c>
      <c r="G43" s="197">
        <v>1200</v>
      </c>
      <c r="H43" s="163">
        <f t="shared" si="0"/>
        <v>1200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97.628865979381459</v>
      </c>
      <c r="E44" s="198">
        <v>400</v>
      </c>
      <c r="F44" s="194">
        <f>'OA&amp;GRIDCO'!HQ52</f>
        <v>280</v>
      </c>
      <c r="G44" s="197">
        <v>1200</v>
      </c>
      <c r="H44" s="163">
        <f t="shared" si="0"/>
        <v>1200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1200</v>
      </c>
      <c r="H45" s="163">
        <f t="shared" si="0"/>
        <v>1200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1200</v>
      </c>
      <c r="H46" s="163">
        <f t="shared" si="0"/>
        <v>1200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97.628865979381459</v>
      </c>
      <c r="E47" s="198">
        <v>400</v>
      </c>
      <c r="F47" s="194">
        <f>'OA&amp;GRIDCO'!HQ55</f>
        <v>280</v>
      </c>
      <c r="G47" s="197">
        <v>1200</v>
      </c>
      <c r="H47" s="163">
        <f t="shared" si="0"/>
        <v>1200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97.628865979381459</v>
      </c>
      <c r="E48" s="198">
        <v>400</v>
      </c>
      <c r="F48" s="194">
        <f>'OA&amp;GRIDCO'!HQ56</f>
        <v>280</v>
      </c>
      <c r="G48" s="197">
        <v>1200</v>
      </c>
      <c r="H48" s="163">
        <f t="shared" si="0"/>
        <v>1200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97.628865979381459</v>
      </c>
      <c r="E49" s="198">
        <v>400</v>
      </c>
      <c r="F49" s="194">
        <f>'OA&amp;GRIDCO'!HQ57</f>
        <v>280</v>
      </c>
      <c r="G49" s="197">
        <v>1200</v>
      </c>
      <c r="H49" s="163">
        <f t="shared" si="0"/>
        <v>1200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97.628865979381459</v>
      </c>
      <c r="E50" s="198">
        <v>400</v>
      </c>
      <c r="F50" s="194">
        <f>'OA&amp;GRIDCO'!HQ58</f>
        <v>280</v>
      </c>
      <c r="G50" s="197">
        <v>1200</v>
      </c>
      <c r="H50" s="163">
        <f t="shared" si="0"/>
        <v>1200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97.628865979381459</v>
      </c>
      <c r="E51" s="198">
        <v>400</v>
      </c>
      <c r="F51" s="194">
        <f>'OA&amp;GRIDCO'!HQ59</f>
        <v>280</v>
      </c>
      <c r="G51" s="197">
        <v>1200</v>
      </c>
      <c r="H51" s="163">
        <f t="shared" si="0"/>
        <v>1200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97.628865979381459</v>
      </c>
      <c r="E52" s="198">
        <v>400</v>
      </c>
      <c r="F52" s="194">
        <f>'OA&amp;GRIDCO'!HQ60</f>
        <v>280</v>
      </c>
      <c r="G52" s="197">
        <v>1200</v>
      </c>
      <c r="H52" s="163">
        <f t="shared" si="0"/>
        <v>1200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97.628865979381459</v>
      </c>
      <c r="E53" s="198">
        <v>400</v>
      </c>
      <c r="F53" s="194">
        <f>'OA&amp;GRIDCO'!HQ61</f>
        <v>280</v>
      </c>
      <c r="G53" s="197">
        <v>1200</v>
      </c>
      <c r="H53" s="163">
        <f t="shared" si="0"/>
        <v>1200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97.628865979381459</v>
      </c>
      <c r="E54" s="198">
        <v>400</v>
      </c>
      <c r="F54" s="194">
        <f>'OA&amp;GRIDCO'!HQ62</f>
        <v>280</v>
      </c>
      <c r="G54" s="197">
        <v>1200</v>
      </c>
      <c r="H54" s="163">
        <f t="shared" si="0"/>
        <v>1200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97.628865979381459</v>
      </c>
      <c r="E55" s="198">
        <v>400</v>
      </c>
      <c r="F55" s="194">
        <f>'OA&amp;GRIDCO'!HQ63</f>
        <v>280</v>
      </c>
      <c r="G55" s="197">
        <v>1200</v>
      </c>
      <c r="H55" s="163">
        <f t="shared" si="0"/>
        <v>1200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97.628865979381459</v>
      </c>
      <c r="E56" s="198">
        <v>400</v>
      </c>
      <c r="F56" s="194">
        <f>'OA&amp;GRIDCO'!HQ64</f>
        <v>280</v>
      </c>
      <c r="G56" s="197">
        <v>1200</v>
      </c>
      <c r="H56" s="163">
        <f t="shared" si="0"/>
        <v>1200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97.628865979381501</v>
      </c>
      <c r="E57" s="198">
        <v>400</v>
      </c>
      <c r="F57" s="194">
        <f>'OA&amp;GRIDCO'!HQ65</f>
        <v>280</v>
      </c>
      <c r="G57" s="197">
        <v>1200</v>
      </c>
      <c r="H57" s="163">
        <f t="shared" si="0"/>
        <v>1200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97.628865979381501</v>
      </c>
      <c r="E58" s="198">
        <v>400</v>
      </c>
      <c r="F58" s="194">
        <f>'OA&amp;GRIDCO'!HQ66</f>
        <v>280</v>
      </c>
      <c r="G58" s="197">
        <v>1200</v>
      </c>
      <c r="H58" s="163">
        <f t="shared" si="0"/>
        <v>1200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97.628865979381501</v>
      </c>
      <c r="E59" s="198">
        <v>400</v>
      </c>
      <c r="F59" s="194">
        <f>'OA&amp;GRIDCO'!HQ67</f>
        <v>280</v>
      </c>
      <c r="G59" s="197">
        <v>1200</v>
      </c>
      <c r="H59" s="163">
        <f t="shared" si="0"/>
        <v>1200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97.628865979381501</v>
      </c>
      <c r="E60" s="198">
        <v>400</v>
      </c>
      <c r="F60" s="194">
        <f>'OA&amp;GRIDCO'!HQ68</f>
        <v>280</v>
      </c>
      <c r="G60" s="197">
        <v>1200</v>
      </c>
      <c r="H60" s="163">
        <f t="shared" si="0"/>
        <v>1200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150.12886597938149</v>
      </c>
      <c r="E61" s="198">
        <v>400</v>
      </c>
      <c r="F61" s="194">
        <f>'OA&amp;GRIDCO'!HQ69</f>
        <v>280</v>
      </c>
      <c r="G61" s="197">
        <v>1200</v>
      </c>
      <c r="H61" s="163">
        <f t="shared" si="0"/>
        <v>1200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202.62886597938149</v>
      </c>
      <c r="E62" s="198">
        <v>400</v>
      </c>
      <c r="F62" s="194">
        <f>'OA&amp;GRIDCO'!HQ70</f>
        <v>310</v>
      </c>
      <c r="G62" s="197">
        <v>1200</v>
      </c>
      <c r="H62" s="163">
        <f t="shared" si="0"/>
        <v>1200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340</v>
      </c>
      <c r="G63" s="197">
        <v>1200</v>
      </c>
      <c r="H63" s="163">
        <f t="shared" si="0"/>
        <v>1200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370</v>
      </c>
      <c r="G64" s="197">
        <v>1200</v>
      </c>
      <c r="H64" s="163">
        <f t="shared" si="0"/>
        <v>1200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1200</v>
      </c>
      <c r="H65" s="163">
        <f t="shared" si="0"/>
        <v>1200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1200</v>
      </c>
      <c r="H66" s="163">
        <f t="shared" si="0"/>
        <v>1200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1200</v>
      </c>
      <c r="H67" s="163">
        <f t="shared" si="0"/>
        <v>1200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1200</v>
      </c>
      <c r="H68" s="163">
        <f t="shared" ref="H68:H98" si="2">G68</f>
        <v>1200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1200</v>
      </c>
      <c r="H69" s="163">
        <f t="shared" si="2"/>
        <v>1200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1200</v>
      </c>
      <c r="H70" s="163">
        <f t="shared" si="2"/>
        <v>1200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1200</v>
      </c>
      <c r="H71" s="163">
        <f t="shared" si="2"/>
        <v>1200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1200</v>
      </c>
      <c r="H72" s="163">
        <f t="shared" si="2"/>
        <v>1200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1200</v>
      </c>
      <c r="H73" s="163">
        <f t="shared" si="2"/>
        <v>1200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1200</v>
      </c>
      <c r="H74" s="163">
        <f t="shared" si="2"/>
        <v>1200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1200</v>
      </c>
      <c r="H75" s="163">
        <f t="shared" si="2"/>
        <v>1200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1200</v>
      </c>
      <c r="H76" s="163">
        <f t="shared" si="2"/>
        <v>1200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1200</v>
      </c>
      <c r="H77" s="163">
        <f t="shared" si="2"/>
        <v>1200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1200</v>
      </c>
      <c r="H78" s="163">
        <f t="shared" si="2"/>
        <v>1200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1200</v>
      </c>
      <c r="H79" s="163">
        <f t="shared" si="2"/>
        <v>1200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1200</v>
      </c>
      <c r="H80" s="163">
        <f t="shared" si="2"/>
        <v>1200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1200</v>
      </c>
      <c r="H81" s="163">
        <f t="shared" si="2"/>
        <v>1200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1200</v>
      </c>
      <c r="H82" s="163">
        <f t="shared" si="2"/>
        <v>1200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1200</v>
      </c>
      <c r="H83" s="163">
        <f t="shared" si="2"/>
        <v>1200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1200</v>
      </c>
      <c r="H84" s="163">
        <f t="shared" si="2"/>
        <v>1200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2026-08-18T17:55:55Z</dcterms:modified>
</cp:coreProperties>
</file>