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U107" i="4" l="1"/>
  <c r="JU108" i="4"/>
  <c r="JU109" i="4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46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80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HY108" i="2" l="1"/>
  <c r="HZ108" i="2"/>
  <c r="IA108" i="2"/>
  <c r="HY107" i="2"/>
  <c r="HZ107" i="2"/>
  <c r="IA107" i="2"/>
  <c r="HY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R109" i="4"/>
  <c r="JQ109" i="4"/>
  <c r="JN109" i="4"/>
  <c r="JM109" i="4"/>
  <c r="JV108" i="4"/>
  <c r="JR108" i="4"/>
  <c r="JQ108" i="4"/>
  <c r="JN108" i="4"/>
  <c r="JM108" i="4"/>
  <c r="JV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OB12" i="2"/>
  <c r="BE13" i="1"/>
  <c r="OB13" i="2"/>
  <c r="BE14" i="1"/>
  <c r="OB14" i="2"/>
  <c r="BE15" i="1"/>
  <c r="OB15" i="2"/>
  <c r="BE16" i="1"/>
  <c r="OB16" i="2"/>
  <c r="BE17" i="1"/>
  <c r="OB17" i="2"/>
  <c r="BE18" i="1"/>
  <c r="OB18" i="2"/>
  <c r="BE19" i="1"/>
  <c r="OB19" i="2"/>
  <c r="BE20" i="1"/>
  <c r="OB20" i="2"/>
  <c r="BE21" i="1"/>
  <c r="OB21" i="2"/>
  <c r="BE22" i="1"/>
  <c r="OB22" i="2"/>
  <c r="BE23" i="1"/>
  <c r="OB23" i="2"/>
  <c r="BE24" i="1"/>
  <c r="OB24" i="2"/>
  <c r="BE25" i="1"/>
  <c r="OB25" i="2"/>
  <c r="BE26" i="1"/>
  <c r="OB26" i="2"/>
  <c r="BE27" i="1"/>
  <c r="OB27" i="2"/>
  <c r="BE28" i="1"/>
  <c r="OB28" i="2"/>
  <c r="BE29" i="1"/>
  <c r="OB29" i="2"/>
  <c r="BE30" i="1"/>
  <c r="OB30" i="2"/>
  <c r="BE31" i="1"/>
  <c r="OB31" i="2"/>
  <c r="BE32" i="1"/>
  <c r="OB32" i="2"/>
  <c r="BE33" i="1"/>
  <c r="OB33" i="2"/>
  <c r="BE34" i="1"/>
  <c r="OB34" i="2"/>
  <c r="BE35" i="1"/>
  <c r="OB35" i="2"/>
  <c r="BE36" i="1"/>
  <c r="OB36" i="2"/>
  <c r="BE37" i="1"/>
  <c r="OB37" i="2"/>
  <c r="BE38" i="1"/>
  <c r="OB38" i="2"/>
  <c r="BE39" i="1"/>
  <c r="OB39" i="2"/>
  <c r="BE40" i="1"/>
  <c r="OB40" i="2"/>
  <c r="BE41" i="1"/>
  <c r="OB41" i="2"/>
  <c r="BE42" i="1"/>
  <c r="OB42" i="2"/>
  <c r="BE43" i="1"/>
  <c r="OB43" i="2"/>
  <c r="BE44" i="1"/>
  <c r="OB44" i="2"/>
  <c r="BE45" i="1"/>
  <c r="OB45" i="2"/>
  <c r="BE46" i="1"/>
  <c r="OB46" i="2"/>
  <c r="BE47" i="1"/>
  <c r="OB47" i="2"/>
  <c r="BE48" i="1"/>
  <c r="OB48" i="2"/>
  <c r="BE49" i="1"/>
  <c r="OB49" i="2"/>
  <c r="BE50" i="1"/>
  <c r="OB50" i="2"/>
  <c r="BE51" i="1"/>
  <c r="OB51" i="2"/>
  <c r="BE52" i="1"/>
  <c r="OB52" i="2"/>
  <c r="BE53" i="1"/>
  <c r="OB53" i="2"/>
  <c r="BE54" i="1"/>
  <c r="OB54" i="2"/>
  <c r="BE55" i="1"/>
  <c r="OB55" i="2"/>
  <c r="BE56" i="1"/>
  <c r="OB56" i="2"/>
  <c r="BE57" i="1"/>
  <c r="OB57" i="2"/>
  <c r="BE58" i="1"/>
  <c r="OB58" i="2"/>
  <c r="BE59" i="1"/>
  <c r="OB59" i="2"/>
  <c r="BE60" i="1"/>
  <c r="OB60" i="2"/>
  <c r="BE61" i="1"/>
  <c r="OB61" i="2"/>
  <c r="BE62" i="1"/>
  <c r="OB62" i="2"/>
  <c r="BE63" i="1"/>
  <c r="OB63" i="2"/>
  <c r="BE64" i="1"/>
  <c r="OB64" i="2"/>
  <c r="BE65" i="1"/>
  <c r="OB65" i="2"/>
  <c r="BE66" i="1"/>
  <c r="OB66" i="2"/>
  <c r="BE67" i="1"/>
  <c r="OB67" i="2"/>
  <c r="BE68" i="1"/>
  <c r="OB68" i="2"/>
  <c r="BE69" i="1"/>
  <c r="OB69" i="2"/>
  <c r="BE70" i="1"/>
  <c r="OB70" i="2"/>
  <c r="BE71" i="1"/>
  <c r="OB71" i="2"/>
  <c r="BE72" i="1"/>
  <c r="OB72" i="2"/>
  <c r="BE73" i="1"/>
  <c r="OB73" i="2"/>
  <c r="BE74" i="1"/>
  <c r="OB74" i="2"/>
  <c r="BE75" i="1"/>
  <c r="OB75" i="2"/>
  <c r="BE76" i="1"/>
  <c r="OB76" i="2"/>
  <c r="BE77" i="1"/>
  <c r="OB77" i="2"/>
  <c r="BE78" i="1"/>
  <c r="OB78" i="2"/>
  <c r="BE79" i="1"/>
  <c r="OB79" i="2"/>
  <c r="BE80" i="1"/>
  <c r="OB80" i="2"/>
  <c r="BE81" i="1"/>
  <c r="OB81" i="2"/>
  <c r="BE82" i="1"/>
  <c r="OB82" i="2"/>
  <c r="BE83" i="1"/>
  <c r="OB83" i="2"/>
  <c r="BE84" i="1"/>
  <c r="OB84" i="2"/>
  <c r="BE85" i="1"/>
  <c r="OB85" i="2"/>
  <c r="BE86" i="1"/>
  <c r="OB86" i="2"/>
  <c r="BE87" i="1"/>
  <c r="OB87" i="2"/>
  <c r="BE88" i="1"/>
  <c r="OB88" i="2"/>
  <c r="BE89" i="1"/>
  <c r="OB89" i="2"/>
  <c r="BE90" i="1"/>
  <c r="OB90" i="2"/>
  <c r="BE91" i="1"/>
  <c r="OB91" i="2"/>
  <c r="BE92" i="1"/>
  <c r="OB92" i="2"/>
  <c r="BE93" i="1"/>
  <c r="OB93" i="2"/>
  <c r="BE94" i="1"/>
  <c r="OB94" i="2"/>
  <c r="BE95" i="1"/>
  <c r="OB95" i="2"/>
  <c r="BE96" i="1"/>
  <c r="OB96" i="2"/>
  <c r="BE97" i="1"/>
  <c r="OB97" i="2"/>
  <c r="BE98" i="1"/>
  <c r="OB98" i="2"/>
  <c r="BE99" i="1"/>
  <c r="OB99" i="2"/>
  <c r="BE100" i="1"/>
  <c r="OB100" i="2"/>
  <c r="BE101" i="1"/>
  <c r="OB101" i="2"/>
  <c r="BE102" i="1"/>
  <c r="OB102" i="2"/>
  <c r="BE103" i="1"/>
  <c r="OB103" i="2"/>
  <c r="BE104" i="1"/>
  <c r="OB104" i="2"/>
  <c r="BE105" i="1"/>
  <c r="OB105" i="2"/>
  <c r="BE106" i="1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F109" i="4"/>
  <c r="HE109" i="4"/>
  <c r="HZ108" i="4"/>
  <c r="HY108" i="4"/>
  <c r="HV108" i="4"/>
  <c r="HR108" i="4"/>
  <c r="HQ108" i="4"/>
  <c r="HN108" i="4"/>
  <c r="HM108" i="4"/>
  <c r="HJ108" i="4"/>
  <c r="HF108" i="4"/>
  <c r="HE108" i="4"/>
  <c r="HZ107" i="4"/>
  <c r="HY107" i="4"/>
  <c r="HV107" i="4"/>
  <c r="HR107" i="4"/>
  <c r="HQ107" i="4"/>
  <c r="HN107" i="4"/>
  <c r="HM107" i="4"/>
  <c r="HJ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<sst xmlns="http://schemas.openxmlformats.org/spreadsheetml/2006/main" count="2268" uniqueCount="415">
  <si>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</si>
  <si>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</si>
  <si>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</si>
  <si>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</si>
  <si>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</si>
  <si>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</si>
  <si>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</si>
  <si>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</si>
  <si>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</si>
  <si>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</si>
  <si>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</si>
  <si>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</si>
  <si>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</si>
  <si>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</si>
  <si>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</si>
  <si>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</si>
  <si>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</si>
  <si>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</si>
  <si>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</si>
  <si>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</si>
  <si>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</si>
  <si>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</si>
  <si>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</si>
  <si>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</si>
  <si>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</si>
  <si>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</si>
  <si>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</si>
  <si>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</si>
  <si>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</si>
  <si>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</si>
  <si>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</si>
  <si>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</si>
  <si>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</si>
  <si>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</si>
  <si>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</si>
  <si>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</si>
  <si>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</si>
  <si>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</si>
  <si>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</si>
  <si>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</si>
  <si>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</si>
  <si>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</si>
  <si>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</si>
  <si>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</si>
  <si>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</si>
  <si>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</si>
  <si>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</si>
  <si>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</si>
  <si>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</si>
  <si>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</si>
  <si>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</si>
  <si>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</si>
  <si>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</si>
  <si>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</si>
  <si>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</si>
  <si>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</si>
  <si>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</si>
  <si>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</si>
  <si>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</si>
  <si>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</si>
  <si>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</si>
  <si>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</si>
  <si>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</si>
  <si>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</si>
  <si>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</si>
  <si>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</si>
  <si>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</si>
  <si>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</si>
  <si>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</si>
  <si>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</si>
  <si>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</si>
  <si>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</si>
  <si>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</si>
  <si>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</si>
  <si>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</si>
  <si>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</si>
  <si>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</si>
  <si>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</si>
  <si>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</si>
  <si>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</si>
  <si>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</si>
  <si>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</si>
  <si>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</si>
  <si>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</si>
  <si>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</si>
  <si>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</si>
  <si>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</si>
  <si>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</si>
  <si>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</si>
  <si>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</si>
  <si>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</si>
  <si>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</si>
  <si>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</si>
  <si>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</si>
  <si>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</si>
  <si>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</si>
  <si>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</si>
  <si>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</si>
  <si>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</si>
  <si>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</si>
  <si>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</si>
  <si>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</si>
  <si>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</si>
  <si>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</si>
  <si>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</si>
  <si>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</si>
  <si>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</si>
  <si>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</si>
  <si>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</si>
  <si>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</si>
  <si>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</si>
  <si>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</si>
  <si>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</si>
  <si>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</si>
  <si>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</si>
  <si>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</si>
  <si>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</si>
  <si>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</si>
  <si>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</si>
  <si>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</si>
  <si>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</si>
  <si>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</si>
  <si>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</si>
  <si>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</si>
  <si>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</si>
  <si>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</si>
  <si>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</si>
  <si>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</si>
  <si>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</si>
  <si>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</si>
  <si>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</si>
  <si>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</si>
  <si>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</si>
  <si>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</si>
  <si>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</si>
  <si>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</si>
  <si>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</si>
  <si>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</si>
  <si>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</si>
  <si>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</si>
  <si>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</si>
  <si>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</si>
  <si>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</si>
  <si>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</si>
  <si>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</si>
  <si>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</si>
  <si>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</si>
  <si>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</si>
  <si>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</si>
  <si>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</si>
  <si>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</si>
  <si>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</si>
  <si>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</si>
  <si>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</si>
  <si>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</si>
  <si>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</si>
  <si>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</si>
  <si>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</si>
  <si>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</si>
  <si>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</si>
  <si>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</si>
  <si>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</si>
  <si>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</si>
  <si>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</si>
  <si>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</si>
  <si>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</si>
  <si>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</si>
  <si>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</si>
  <si>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</si>
  <si>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</si>
  <si>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</si>
  <si>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</si>
  <si>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</si>
  <si>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</si>
  <si>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</si>
  <si>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</si>
  <si>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</si>
  <si>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</si>
  <si>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</si>
  <si>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</si>
  <si>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</si>
  <si>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</si>
  <si>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</si>
  <si>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</si>
  <si>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</si>
  <si>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</si>
  <si>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</si>
  <si>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</si>
  <si>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</si>
  <si>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</si>
  <si>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</si>
  <si>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</si>
  <si>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</si>
  <si>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</si>
  <si>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</si>
  <si>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</si>
  <si>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</si>
  <si>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</si>
  <si>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</si>
  <si>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</si>
  <si>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</si>
  <si>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</si>
  <si>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</si>
  <si>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</si>
  <si>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</si>
  <si>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</si>
  <si>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</si>
  <si>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</si>
  <si>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</si>
  <si>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</si>
  <si>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</si>
  <si>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</si>
  <si>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</si>
  <si>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</si>
  <si>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</si>
  <si>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</si>
  <si>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</si>
  <si>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</si>
  <si>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</si>
  <si>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</si>
  <si>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</si>
  <si>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</si>
  <si>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</si>
  <si>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</si>
  <si>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</si>
  <si>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</si>
  <si>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</si>
  <si>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</si>
  <si>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</si>
  <si>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</si>
  <si>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</si>
  <si>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</si>
  <si>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</si>
  <si>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</si>
  <si>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</si>
  <si>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</si>
  <si>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</si>
  <si>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</si>
  <si>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</si>
  <si>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</si>
  <si>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</si>
  <si>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</si>
  <si>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</si>
  <si>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</si>
  <si>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</si>
  <si>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</si>
  <si>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</si>
  <si>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</si>
  <si>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</si>
  <si>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</si>
  <si>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</si>
  <si>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</si>
  <si>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</si>
  <si>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</si>
  <si>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</si>
  <si>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</si>
  <si>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</si>
  <si>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</si>
  <si>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</si>
  <si>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</si>
  <si>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</si>
  <si>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</si>
  <si>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</si>
  <si>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</si>
  <si>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</si>
  <si>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</si>
  <si>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</si>
  <si>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</si>
  <si>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</si>
  <si>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</si>
  <si>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</si>
  <si>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</si>
  <si>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</si>
  <si>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</si>
  <si>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</si>
  <si>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</si>
  <si>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</si>
  <si>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</si>
  <si>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</si>
  <si>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</si>
  <si>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</si>
  <si>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</si>
  <si>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</si>
  <si>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</si>
  <si>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</si>
  <si>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</si>
  <si>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</si>
  <si>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</si>
  <si>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</si>
  <si>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</si>
  <si>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</si>
  <si>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</si>
  <si>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</si>
  <si>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</si>
  <si>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</si>
  <si>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</si>
  <si>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</si>
  <si>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</si>
  <si>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</si>
  <si>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</si>
  <si>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</si>
  <si>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</si>
  <si>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</si>
  <si>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</si>
  <si>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</si>
  <si>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</si>
  <si>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</si>
  <si>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</si>
  <si>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</si>
  <si>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</si>
  <si>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</si>
  <si>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</si>
  <si>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</si>
  <si>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</si>
  <si>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</si>
  <si>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</si>
  <si>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</si>
  <si>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</si>
  <si>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</si>
  <si>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</si>
  <si>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</si>
  <si>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</si>
  <si>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</si>
  <si>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</si>
  <si>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</si>
  <si>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</si>
  <si>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</si>
  <si>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</si>
  <si>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</si>
  <si>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</si>
  <si>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</si>
  <si>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</si>
  <si>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</si>
  <si>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</si>
  <si>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</si>
  <si>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</si>
  <si>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</si>
  <si>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</si>
  <si>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</si>
  <si>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</si>
  <si>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</si>
  <si>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</si>
  <si>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</si>
  <si>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</si>
  <si>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</si>
  <si>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</si>
  <si>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</si>
  <si>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</si>
  <si>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</si>
  <si>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</si>
  <si>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</si>
  <si>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</si>
  <si>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</si>
  <si>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</si>
  <si>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</si>
  <si>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</si>
  <si>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</si>
  <si>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</si>
  <si>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</si>
  <si>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</si>
  <si>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</si>
  <si>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</si>
  <si>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</si>
  <si>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</si>
  <si>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</si>
  <si>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</si>
  <si>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</si>
  <si>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</si>
  <si>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</si>
  <si>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</si>
  <si>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</si>
  <si>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</si>
  <si>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</si>
  <si>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</si>
  <si>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</si>
  <si>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</si>
  <si>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</si>
  <si>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</si>
  <si>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</si>
  <si>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</si>
  <si>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</si>
  <si>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</si>
  <si>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</si>
  <si>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</si>
  <si>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</si>
  <si>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</si>
  <si>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</si>
  <si>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</si>
  <si>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</si>
  <si>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</si>
  <si>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</si>
  <si>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</si>
  <si>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</si>
  <si>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</si>
  <si>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</si>
  <si>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</si>
  <si>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</si>
  <si>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</si>
  <si>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</si>
  <si>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</si>
  <si>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</si>
  <si>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</si>
  <si>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</si>
  <si>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</si>
  <si>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</si>
  <si>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</si>
  <si>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</si>
  <si>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</si>
  <si>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</si>
  <si>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</si>
  <si>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</si>
  <si>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21.08.2026</t>
  </si>
  <si>
    <t>WBSEDCL</t>
  </si>
  <si>
    <t>29.08.2026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</si>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</sst>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0" borderId="89" xfId="678" applyNumberFormat="1" applyFont="1" applyBorder="1" applyAlignment="1" applyProtection="1">
      <alignment horizontal="center" vertical="center" wrapText="1"/>
      <protection locked="0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6" borderId="17" xfId="0" applyFont="1" applyFill="1" applyBorder="1" applyAlignment="1">
      <alignment horizontal="center" vertical="center" wrapText="1"/>
    </xf>
    <xf numFmtId="0" fontId="51" fillId="26" borderId="57" xfId="0" applyFont="1" applyFill="1" applyBorder="1" applyAlignment="1">
      <alignment horizontal="center" vertical="center" wrapText="1"/>
    </xf>
    <xf numFmtId="0" fontId="51" fillId="26" borderId="18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 applyProtection="1">
      <alignment horizontal="center" vertical="center" wrapText="1"/>
      <protection locked="0"/>
    </xf>
    <xf numFmtId="0" fontId="106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U6" sqref="U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7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7"/>
      <c r="AO1" s="397"/>
      <c r="AP1" s="397"/>
      <c r="AQ1" s="397"/>
      <c r="AR1" s="397"/>
      <c r="AS1" s="397"/>
      <c r="AT1" s="397"/>
      <c r="AU1" s="397"/>
      <c r="AV1" s="397"/>
      <c r="AW1" s="397"/>
      <c r="AX1" s="397"/>
      <c r="AY1" s="397"/>
      <c r="AZ1" s="397"/>
      <c r="BA1" s="397"/>
      <c r="BB1" s="397"/>
      <c r="BC1" s="397"/>
      <c r="BD1" s="397"/>
      <c r="BE1" s="397"/>
      <c r="BF1" s="397"/>
      <c r="BG1" s="397"/>
      <c r="BH1" s="397"/>
      <c r="BI1" s="397"/>
      <c r="BJ1" s="397"/>
      <c r="BK1" s="397"/>
      <c r="BL1" s="397"/>
      <c r="BM1" s="397"/>
      <c r="BN1" s="397"/>
      <c r="BO1" s="397"/>
      <c r="BP1" s="397"/>
      <c r="BQ1" s="397"/>
      <c r="BR1" s="397"/>
      <c r="BS1" s="397"/>
      <c r="BT1" s="397"/>
      <c r="BU1" s="397"/>
      <c r="BV1" s="397"/>
      <c r="BW1" s="397"/>
      <c r="BX1" s="397"/>
      <c r="BY1" s="397"/>
      <c r="BZ1" s="397"/>
      <c r="CA1" s="397"/>
    </row>
    <row r="2" spans="1:174">
      <c r="A2" s="413" t="s">
        <v>181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</row>
    <row r="3" spans="1:174">
      <c r="A3" s="414" t="s">
        <v>24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Y3" s="414"/>
      <c r="AZ3" s="414"/>
      <c r="BA3" s="414"/>
      <c r="BB3" s="414"/>
      <c r="BC3" s="414"/>
      <c r="BD3" s="414"/>
      <c r="BE3" s="414"/>
      <c r="BF3" s="414"/>
      <c r="BG3" s="414"/>
      <c r="BH3" s="414"/>
      <c r="BI3" s="414"/>
      <c r="BJ3" s="414"/>
      <c r="BK3" s="414"/>
      <c r="BL3" s="414"/>
      <c r="BM3" s="414"/>
      <c r="BN3" s="414"/>
      <c r="BO3" s="414"/>
      <c r="BP3" s="414"/>
      <c r="BQ3" s="414"/>
      <c r="BR3" s="414"/>
      <c r="BS3" s="414"/>
      <c r="BT3" s="414"/>
      <c r="BU3" s="414"/>
      <c r="BV3" s="414"/>
      <c r="BW3" s="414"/>
      <c r="BX3" s="414"/>
      <c r="BY3" s="414"/>
      <c r="BZ3" s="414"/>
      <c r="CA3" s="414"/>
    </row>
    <row r="4" spans="1:174">
      <c r="A4" s="397" t="s">
        <v>25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7"/>
      <c r="BJ4" s="397"/>
      <c r="BK4" s="397"/>
      <c r="BL4" s="397"/>
      <c r="BM4" s="397"/>
      <c r="BN4" s="397"/>
      <c r="BO4" s="397"/>
      <c r="BP4" s="397"/>
      <c r="BQ4" s="397"/>
      <c r="BR4" s="397"/>
      <c r="BS4" s="397"/>
      <c r="BT4" s="397"/>
      <c r="BU4" s="397"/>
      <c r="BV4" s="397"/>
      <c r="BW4" s="397"/>
      <c r="BX4" s="397"/>
      <c r="BY4" s="397"/>
      <c r="BZ4" s="397"/>
      <c r="CA4" s="397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156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8" t="s">
        <v>414</v>
      </c>
      <c r="AH7" s="41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411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5" t="s">
        <v>22</v>
      </c>
      <c r="D9" s="406"/>
      <c r="E9" s="415" t="s">
        <v>21</v>
      </c>
      <c r="F9" s="415"/>
      <c r="G9" s="405" t="s">
        <v>196</v>
      </c>
      <c r="H9" s="406"/>
      <c r="I9" s="407" t="s">
        <v>197</v>
      </c>
      <c r="J9" s="408"/>
      <c r="K9" s="411" t="s">
        <v>341</v>
      </c>
      <c r="L9" s="412"/>
      <c r="M9" s="405" t="s">
        <v>205</v>
      </c>
      <c r="N9" s="406"/>
      <c r="O9" s="405" t="s">
        <v>20</v>
      </c>
      <c r="P9" s="406"/>
      <c r="Q9" s="405" t="s">
        <v>212</v>
      </c>
      <c r="R9" s="406"/>
      <c r="S9" s="405" t="s">
        <v>304</v>
      </c>
      <c r="T9" s="406"/>
      <c r="U9" s="405" t="s">
        <v>295</v>
      </c>
      <c r="V9" s="406"/>
      <c r="W9" s="405" t="s">
        <v>253</v>
      </c>
      <c r="X9" s="406"/>
      <c r="Y9" s="405" t="s">
        <v>254</v>
      </c>
      <c r="Z9" s="406"/>
      <c r="AA9" s="405" t="s">
        <v>255</v>
      </c>
      <c r="AB9" s="406"/>
      <c r="AC9" s="405" t="s">
        <v>182</v>
      </c>
      <c r="AD9" s="406"/>
      <c r="AE9" s="384" t="s">
        <v>172</v>
      </c>
      <c r="AF9" s="384"/>
      <c r="AG9" s="384" t="s">
        <v>0</v>
      </c>
      <c r="AH9" s="384"/>
      <c r="AI9" s="384" t="s">
        <v>177</v>
      </c>
      <c r="AJ9" s="385"/>
      <c r="AK9" s="382" t="s">
        <v>193</v>
      </c>
      <c r="AL9" s="383"/>
      <c r="AM9" s="382" t="s">
        <v>1</v>
      </c>
      <c r="AN9" s="383"/>
      <c r="AO9" s="382" t="s">
        <v>23</v>
      </c>
      <c r="AP9" s="383"/>
      <c r="AQ9" s="382" t="s">
        <v>2</v>
      </c>
      <c r="AR9" s="383"/>
      <c r="AS9" s="382" t="s">
        <v>18</v>
      </c>
      <c r="AT9" s="383"/>
      <c r="AU9" s="384" t="s">
        <v>3</v>
      </c>
      <c r="AV9" s="384"/>
      <c r="AW9" s="382" t="s">
        <v>5</v>
      </c>
      <c r="AX9" s="383"/>
      <c r="AY9" s="384" t="s">
        <v>4</v>
      </c>
      <c r="AZ9" s="384"/>
      <c r="BA9" s="384" t="s">
        <v>6</v>
      </c>
      <c r="BB9" s="384"/>
      <c r="BC9" s="384" t="s">
        <v>7</v>
      </c>
      <c r="BD9" s="384"/>
      <c r="BE9" s="384" t="s">
        <v>336</v>
      </c>
      <c r="BF9" s="384"/>
      <c r="BG9" s="384" t="s">
        <v>10</v>
      </c>
      <c r="BH9" s="382"/>
      <c r="BI9" s="384" t="s">
        <v>176</v>
      </c>
      <c r="BJ9" s="385"/>
      <c r="BK9" s="384" t="s">
        <v>8</v>
      </c>
      <c r="BL9" s="385"/>
      <c r="BM9" s="384" t="s">
        <v>9</v>
      </c>
      <c r="BN9" s="382"/>
      <c r="BO9" s="384" t="s">
        <v>11</v>
      </c>
      <c r="BP9" s="384"/>
      <c r="BQ9" s="384" t="s">
        <v>12</v>
      </c>
      <c r="BR9" s="384"/>
      <c r="BS9" s="384" t="s">
        <v>200</v>
      </c>
      <c r="BT9" s="384"/>
      <c r="BU9" s="384" t="s">
        <v>302</v>
      </c>
      <c r="BV9" s="384"/>
      <c r="BW9" s="384" t="s">
        <v>13</v>
      </c>
      <c r="BX9" s="384"/>
      <c r="BY9" s="382" t="s">
        <v>225</v>
      </c>
      <c r="BZ9" s="383"/>
      <c r="CA9" s="384" t="s">
        <v>14</v>
      </c>
      <c r="CB9" s="384"/>
      <c r="CC9" s="382" t="s">
        <v>230</v>
      </c>
      <c r="CD9" s="383"/>
      <c r="CE9" s="382" t="s">
        <v>15</v>
      </c>
      <c r="CF9" s="383"/>
      <c r="CG9" s="382" t="s">
        <v>245</v>
      </c>
      <c r="CH9" s="383"/>
      <c r="CI9" s="382" t="s">
        <v>16</v>
      </c>
      <c r="CJ9" s="383"/>
      <c r="CK9" s="382" t="s">
        <v>216</v>
      </c>
      <c r="CL9" s="383"/>
      <c r="CM9" s="382" t="s">
        <v>214</v>
      </c>
      <c r="CN9" s="383"/>
      <c r="CO9" s="382" t="s">
        <v>303</v>
      </c>
      <c r="CP9" s="383"/>
      <c r="CQ9" s="382" t="s">
        <v>209</v>
      </c>
      <c r="CR9" s="383"/>
      <c r="CS9" s="382" t="s">
        <v>208</v>
      </c>
      <c r="CT9" s="383"/>
      <c r="CU9" s="382" t="s">
        <v>213</v>
      </c>
      <c r="CV9" s="383"/>
      <c r="CW9" s="382" t="s">
        <v>174</v>
      </c>
      <c r="CX9" s="421"/>
      <c r="CY9" s="382" t="s">
        <v>282</v>
      </c>
      <c r="CZ9" s="383"/>
      <c r="DA9" s="382" t="s">
        <v>175</v>
      </c>
      <c r="DB9" s="421"/>
      <c r="DC9" s="382" t="s">
        <v>17</v>
      </c>
      <c r="DD9" s="421"/>
      <c r="DE9" s="382" t="s">
        <v>203</v>
      </c>
      <c r="DF9" s="383"/>
      <c r="DG9" s="382" t="s">
        <v>19</v>
      </c>
      <c r="DH9" s="420"/>
      <c r="DI9" s="382" t="s">
        <v>228</v>
      </c>
      <c r="DJ9" s="420"/>
      <c r="DK9" s="382" t="s">
        <v>221</v>
      </c>
      <c r="DL9" s="420"/>
      <c r="DM9" s="419" t="s">
        <v>251</v>
      </c>
      <c r="DN9" s="420"/>
      <c r="DO9" s="419" t="s">
        <v>250</v>
      </c>
      <c r="DP9" s="420"/>
      <c r="DQ9" s="419" t="s">
        <v>275</v>
      </c>
      <c r="DR9" s="420"/>
      <c r="DS9" s="419" t="s">
        <v>272</v>
      </c>
      <c r="DT9" s="420"/>
      <c r="DU9" s="419" t="s">
        <v>273</v>
      </c>
      <c r="DV9" s="420"/>
      <c r="DW9" s="419" t="s">
        <v>274</v>
      </c>
      <c r="DX9" s="420"/>
      <c r="DY9" s="419" t="s">
        <v>264</v>
      </c>
      <c r="DZ9" s="420"/>
      <c r="EA9" s="419" t="s">
        <v>276</v>
      </c>
      <c r="EB9" s="420"/>
      <c r="EC9" s="419" t="s">
        <v>279</v>
      </c>
      <c r="ED9" s="420"/>
      <c r="EE9" s="419" t="s">
        <v>280</v>
      </c>
      <c r="EF9" s="420"/>
      <c r="EG9" s="419" t="s">
        <v>284</v>
      </c>
      <c r="EH9" s="420"/>
      <c r="EI9" s="419" t="s">
        <v>286</v>
      </c>
      <c r="EJ9" s="420"/>
      <c r="EK9" s="419" t="s">
        <v>294</v>
      </c>
      <c r="EL9" s="420"/>
      <c r="EM9" s="419" t="s">
        <v>299</v>
      </c>
      <c r="EN9" s="420"/>
      <c r="EO9" s="419" t="s">
        <v>311</v>
      </c>
      <c r="EP9" s="420"/>
      <c r="EQ9" s="419" t="s">
        <v>314</v>
      </c>
      <c r="ER9" s="420"/>
      <c r="ES9" s="424" t="s">
        <v>321</v>
      </c>
      <c r="ET9" s="420"/>
      <c r="EU9" s="424" t="s">
        <v>316</v>
      </c>
      <c r="EV9" s="420"/>
      <c r="EW9" s="424" t="s">
        <v>326</v>
      </c>
      <c r="EX9" s="420"/>
      <c r="EY9" s="424" t="s">
        <v>335</v>
      </c>
      <c r="EZ9" s="420"/>
      <c r="FA9" s="424" t="s">
        <v>336</v>
      </c>
      <c r="FB9" s="420"/>
      <c r="FC9" s="425" t="s">
        <v>360</v>
      </c>
      <c r="FD9" s="426"/>
      <c r="FE9" s="427" t="s">
        <v>361</v>
      </c>
      <c r="FF9" s="426"/>
      <c r="FG9" s="416" t="s">
        <v>402</v>
      </c>
      <c r="FH9" s="417"/>
      <c r="FI9" s="416" t="s">
        <v>403</v>
      </c>
      <c r="FJ9" s="417"/>
      <c r="FK9" s="416" t="s">
        <v>404</v>
      </c>
      <c r="FL9" s="417"/>
      <c r="FM9" s="416" t="s">
        <v>405</v>
      </c>
      <c r="FN9" s="417"/>
      <c r="FO9" s="416" t="s">
        <v>406</v>
      </c>
      <c r="FP9" s="417"/>
      <c r="FQ9" s="422" t="s">
        <v>171</v>
      </c>
      <c r="FR9" s="423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>
        <v>0</v>
      </c>
      <c r="J11" s="74">
        <v>0</v>
      </c>
      <c r="K11" s="149"/>
      <c r="L11" s="149"/>
      <c r="M11" s="75"/>
      <c r="N11" s="75"/>
      <c r="O11" s="277"/>
      <c r="P11" s="75"/>
      <c r="Q11" s="94">
        <v>4.4000000000000004</v>
      </c>
      <c r="R11" s="75">
        <v>0.4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2.06</v>
      </c>
      <c r="AF11" s="4">
        <f>'OA&amp;GRIDCO'!X11+'Day Ahead IEX PXIL'!N11+RTM!N11</f>
        <v>0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2.8479999999999999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188.66</v>
      </c>
      <c r="BD11" s="4">
        <f>'OA&amp;GRIDCO'!ER11+'Day Ahead IEX PXIL'!CB11+RTM!CB11</f>
        <v>47.164999999999999</v>
      </c>
      <c r="BE11" s="75">
        <f>'OA&amp;GRIDCO'!OA11+GDAM!U11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21.4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9.2800000000000011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2.125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32.99</v>
      </c>
      <c r="ET11" s="74">
        <f>'OA&amp;GRIDCO'!NP11+RTM!HD11+'Day Ahead IEX PXIL'!IZ11</f>
        <v>0</v>
      </c>
      <c r="EU11" s="74">
        <f>RTM!JG11</f>
        <v>1.88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41">
        <f>GDAM!AK11</f>
        <v>0</v>
      </c>
      <c r="FH11" s="341">
        <f>GDAM!AL11</f>
        <v>0</v>
      </c>
      <c r="FI11" s="341">
        <f>GDAM!AQ11</f>
        <v>0</v>
      </c>
      <c r="FJ11" s="341">
        <f>GDAM!AR11</f>
        <v>0</v>
      </c>
      <c r="FK11" s="341">
        <f>GDAM!AW11</f>
        <v>0</v>
      </c>
      <c r="FL11" s="341">
        <f>GDAM!AX11</f>
        <v>0</v>
      </c>
      <c r="FM11" s="341">
        <f>GDAM!BC11</f>
        <v>0</v>
      </c>
      <c r="FN11" s="341">
        <f>GDAM!BD11</f>
        <v>0</v>
      </c>
      <c r="FO11" s="341">
        <f>GDAM!BI11</f>
        <v>0</v>
      </c>
      <c r="FP11" s="341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1631.9568840206186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97.989030927835046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>
        <v>0</v>
      </c>
      <c r="J12" s="74">
        <v>0</v>
      </c>
      <c r="K12" s="75"/>
      <c r="L12" s="75"/>
      <c r="M12" s="75"/>
      <c r="N12" s="75"/>
      <c r="O12" s="277"/>
      <c r="P12" s="75"/>
      <c r="Q12" s="94">
        <v>4.4000000000000004</v>
      </c>
      <c r="R12" s="75">
        <v>0.4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2.06</v>
      </c>
      <c r="AF12" s="4">
        <f>'OA&amp;GRIDCO'!X12+'Day Ahead IEX PXIL'!N12+RTM!N12</f>
        <v>0</v>
      </c>
      <c r="AG12" s="4">
        <f>'OA&amp;GRIDCO'!AC12+'Day Ahead IEX PXIL'!S12+RTM!S12</f>
        <v>0.41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188.66</v>
      </c>
      <c r="BD12" s="4">
        <f>'OA&amp;GRIDCO'!ER12+'Day Ahead IEX PXIL'!CB12+RTM!CB12</f>
        <v>47.164999999999999</v>
      </c>
      <c r="BE12" s="75">
        <f>'OA&amp;GRIDCO'!OA12+GDAM!U12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21.4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5.15</v>
      </c>
      <c r="CH12" s="74">
        <f>'OA&amp;GRIDCO'!HP12+'Day Ahead IEX PXIL'!DX12+RTM!DR12</f>
        <v>0</v>
      </c>
      <c r="CI12" s="75">
        <f>'Day Ahead IEX PXIL'!HE12+'OA&amp;GRIDCO'!DI12+RTM!GY12</f>
        <v>5.15</v>
      </c>
      <c r="CJ12" s="75">
        <f>'Day Ahead IEX PXIL'!HF12+'OA&amp;GRIDCO'!DJ12</f>
        <v>0</v>
      </c>
      <c r="CK12" s="54">
        <f>'OA&amp;GRIDCO'!KU12+'Day Ahead IEX PXIL'!DE12</f>
        <v>9.2800000000000011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8.5</v>
      </c>
      <c r="CZ12" s="4">
        <f>'OA&amp;GRIDCO'!IH12+'Day Ahead IEX PXIL'!EJ12+RTM!ED12</f>
        <v>2.125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10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1.34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62.32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1.88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41">
        <f>GDAM!AK12</f>
        <v>0</v>
      </c>
      <c r="FH12" s="341">
        <f>GDAM!AL12</f>
        <v>0</v>
      </c>
      <c r="FI12" s="341">
        <f>GDAM!AQ12</f>
        <v>0</v>
      </c>
      <c r="FJ12" s="341">
        <f>GDAM!AR12</f>
        <v>0</v>
      </c>
      <c r="FK12" s="341">
        <f>GDAM!AW12</f>
        <v>0</v>
      </c>
      <c r="FL12" s="341">
        <f>GDAM!AX12</f>
        <v>0</v>
      </c>
      <c r="FM12" s="341">
        <f>GDAM!BC12</f>
        <v>0</v>
      </c>
      <c r="FN12" s="341">
        <f>GDAM!BD12</f>
        <v>0</v>
      </c>
      <c r="FO12" s="341">
        <f>GDAM!BI12</f>
        <v>0</v>
      </c>
      <c r="FP12" s="341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1601.0668840206181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97.989030927835046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>
        <v>0</v>
      </c>
      <c r="J13" s="74">
        <v>0</v>
      </c>
      <c r="K13" s="75"/>
      <c r="L13" s="75"/>
      <c r="M13" s="75"/>
      <c r="N13" s="75"/>
      <c r="O13" s="277"/>
      <c r="P13" s="75"/>
      <c r="Q13" s="94">
        <v>4.4000000000000004</v>
      </c>
      <c r="R13" s="75">
        <v>0.4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2.06</v>
      </c>
      <c r="AF13" s="4">
        <f>'OA&amp;GRIDCO'!X13+'Day Ahead IEX PXIL'!N13+RTM!N13</f>
        <v>0</v>
      </c>
      <c r="AG13" s="4">
        <f>'OA&amp;GRIDCO'!AC13+'Day Ahead IEX PXIL'!S13+RTM!S13</f>
        <v>0.41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20</v>
      </c>
      <c r="AL13" s="4">
        <f>'OA&amp;GRIDCO'!BT13+'Day Ahead IEX PXIL'!AL13+RTM!AL13</f>
        <v>2.8479999999999999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188.66</v>
      </c>
      <c r="BD13" s="4">
        <f>'OA&amp;GRIDCO'!ER13+'Day Ahead IEX PXIL'!CB13+RTM!CB13</f>
        <v>47.164999999999999</v>
      </c>
      <c r="BE13" s="75">
        <f>'OA&amp;GRIDCO'!OA13+GDAM!U13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21.4</v>
      </c>
      <c r="BX13" s="4">
        <f>'OA&amp;GRIDCO'!HB13</f>
        <v>0</v>
      </c>
      <c r="BY13" s="4">
        <f>'Day Ahead IEX PXIL'!GK13+RTM!FA13+'OA&amp;GRIDCO'!LE13</f>
        <v>2.06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5.15</v>
      </c>
      <c r="CH13" s="74">
        <f>'OA&amp;GRIDCO'!HP13+'Day Ahead IEX PXIL'!DX13+RTM!DR13</f>
        <v>0</v>
      </c>
      <c r="CI13" s="75">
        <f>'Day Ahead IEX PXIL'!HE13+'OA&amp;GRIDCO'!DI13+RTM!GY13</f>
        <v>5.15</v>
      </c>
      <c r="CJ13" s="75">
        <f>'Day Ahead IEX PXIL'!HF13+'OA&amp;GRIDCO'!DJ13</f>
        <v>0</v>
      </c>
      <c r="CK13" s="54">
        <f>'OA&amp;GRIDCO'!KU13+'Day Ahead IEX PXIL'!DE13</f>
        <v>9.2800000000000011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8.5</v>
      </c>
      <c r="CZ13" s="4">
        <f>'OA&amp;GRIDCO'!IH13+'Day Ahead IEX PXIL'!EJ13+RTM!ED13</f>
        <v>2.125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10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1.34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62.32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4.12</v>
      </c>
      <c r="ET13" s="74">
        <f>'OA&amp;GRIDCO'!NP13+RTM!HD13+'Day Ahead IEX PXIL'!IZ13</f>
        <v>0</v>
      </c>
      <c r="EU13" s="74">
        <f>RTM!JG13</f>
        <v>1.88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41">
        <f>GDAM!AK13</f>
        <v>0</v>
      </c>
      <c r="FH13" s="341">
        <f>GDAM!AL13</f>
        <v>0</v>
      </c>
      <c r="FI13" s="341">
        <f>GDAM!AQ13</f>
        <v>0</v>
      </c>
      <c r="FJ13" s="341">
        <f>GDAM!AR13</f>
        <v>0</v>
      </c>
      <c r="FK13" s="341">
        <f>GDAM!AW13</f>
        <v>0</v>
      </c>
      <c r="FL13" s="341">
        <f>GDAM!AX13</f>
        <v>0</v>
      </c>
      <c r="FM13" s="341">
        <f>GDAM!BC13</f>
        <v>0</v>
      </c>
      <c r="FN13" s="341">
        <f>GDAM!BD13</f>
        <v>0</v>
      </c>
      <c r="FO13" s="341">
        <f>GDAM!BI13</f>
        <v>0</v>
      </c>
      <c r="FP13" s="341">
        <f>GDAM!BJ13</f>
        <v>0</v>
      </c>
      <c r="FQ13" s="1">
        <f t="shared" si="0"/>
        <v>1577.2468840206179</v>
      </c>
      <c r="FR13" s="1">
        <f t="shared" si="1"/>
        <v>97.989030927835046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>
        <v>0</v>
      </c>
      <c r="J14" s="74">
        <v>0</v>
      </c>
      <c r="K14" s="75"/>
      <c r="L14" s="75"/>
      <c r="M14" s="75"/>
      <c r="N14" s="75"/>
      <c r="O14" s="277"/>
      <c r="P14" s="75"/>
      <c r="Q14" s="94">
        <v>4.4000000000000004</v>
      </c>
      <c r="R14" s="75">
        <v>0.4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2.06</v>
      </c>
      <c r="AF14" s="4">
        <f>'OA&amp;GRIDCO'!X14+'Day Ahead IEX PXIL'!N14+RTM!N14</f>
        <v>0</v>
      </c>
      <c r="AG14" s="4">
        <f>'OA&amp;GRIDCO'!AC14+'Day Ahead IEX PXIL'!S14+RTM!S14</f>
        <v>0.41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188.66</v>
      </c>
      <c r="BD14" s="4">
        <f>'OA&amp;GRIDCO'!ER14+'Day Ahead IEX PXIL'!CB14+RTM!CB14</f>
        <v>47.164999999999999</v>
      </c>
      <c r="BE14" s="75">
        <f>'OA&amp;GRIDCO'!OA14+GDAM!U14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21.4</v>
      </c>
      <c r="BX14" s="4">
        <f>'OA&amp;GRIDCO'!HB14</f>
        <v>0</v>
      </c>
      <c r="BY14" s="4">
        <f>'Day Ahead IEX PXIL'!GK14+RTM!FA14+'OA&amp;GRIDCO'!LE14</f>
        <v>2.06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5.15</v>
      </c>
      <c r="CH14" s="74">
        <f>'OA&amp;GRIDCO'!HP14+'Day Ahead IEX PXIL'!DX14+RTM!DR14</f>
        <v>0</v>
      </c>
      <c r="CI14" s="75">
        <f>'Day Ahead IEX PXIL'!HE14+'OA&amp;GRIDCO'!DI14+RTM!GY14</f>
        <v>5.15</v>
      </c>
      <c r="CJ14" s="75">
        <f>'Day Ahead IEX PXIL'!HF14+'OA&amp;GRIDCO'!DJ14</f>
        <v>0</v>
      </c>
      <c r="CK14" s="54">
        <f>'OA&amp;GRIDCO'!KU14+'Day Ahead IEX PXIL'!DE14</f>
        <v>9.2800000000000011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8.5</v>
      </c>
      <c r="CZ14" s="4">
        <f>'OA&amp;GRIDCO'!IH14+'Day Ahead IEX PXIL'!EJ14+RTM!ED14</f>
        <v>2.125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10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1.34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62.32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4.12</v>
      </c>
      <c r="ET14" s="74">
        <f>'OA&amp;GRIDCO'!NP14+RTM!HD14+'Day Ahead IEX PXIL'!IZ14</f>
        <v>0</v>
      </c>
      <c r="EU14" s="74">
        <f>RTM!JG14</f>
        <v>1.88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41">
        <f>GDAM!AK14</f>
        <v>0</v>
      </c>
      <c r="FH14" s="341">
        <f>GDAM!AL14</f>
        <v>0</v>
      </c>
      <c r="FI14" s="341">
        <f>GDAM!AQ14</f>
        <v>0</v>
      </c>
      <c r="FJ14" s="341">
        <f>GDAM!AR14</f>
        <v>0</v>
      </c>
      <c r="FK14" s="341">
        <f>GDAM!AW14</f>
        <v>0</v>
      </c>
      <c r="FL14" s="341">
        <f>GDAM!AX14</f>
        <v>0</v>
      </c>
      <c r="FM14" s="341">
        <f>GDAM!BC14</f>
        <v>0</v>
      </c>
      <c r="FN14" s="341">
        <f>GDAM!BD14</f>
        <v>0</v>
      </c>
      <c r="FO14" s="341">
        <f>GDAM!BI14</f>
        <v>0</v>
      </c>
      <c r="FP14" s="341">
        <f>GDAM!BJ14</f>
        <v>0</v>
      </c>
      <c r="FQ14" s="1">
        <f t="shared" si="0"/>
        <v>1547.2468840206179</v>
      </c>
      <c r="FR14" s="1">
        <f t="shared" si="1"/>
        <v>97.989030927835046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>
        <v>0</v>
      </c>
      <c r="J15" s="74">
        <v>0</v>
      </c>
      <c r="K15" s="75"/>
      <c r="L15" s="75"/>
      <c r="M15" s="75"/>
      <c r="N15" s="75"/>
      <c r="O15" s="277"/>
      <c r="P15" s="75"/>
      <c r="Q15" s="94">
        <v>4.4000000000000004</v>
      </c>
      <c r="R15" s="75">
        <v>0.4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2.06</v>
      </c>
      <c r="AF15" s="4">
        <f>'OA&amp;GRIDCO'!X15+'Day Ahead IEX PXIL'!N15+RTM!N15</f>
        <v>0</v>
      </c>
      <c r="AG15" s="4">
        <f>'OA&amp;GRIDCO'!AC15+'Day Ahead IEX PXIL'!S15+RTM!S15</f>
        <v>0.41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20</v>
      </c>
      <c r="AL15" s="4">
        <f>'OA&amp;GRIDCO'!BT15+'Day Ahead IEX PXIL'!AL15+RTM!AL15</f>
        <v>2.8479999999999999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188.66</v>
      </c>
      <c r="BD15" s="4">
        <f>'OA&amp;GRIDCO'!ER15+'Day Ahead IEX PXIL'!CB15+RTM!CB15</f>
        <v>47.164999999999999</v>
      </c>
      <c r="BE15" s="75">
        <f>'OA&amp;GRIDCO'!OA15+GDAM!U15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21.4</v>
      </c>
      <c r="BX15" s="4">
        <f>'OA&amp;GRIDCO'!HB15</f>
        <v>0</v>
      </c>
      <c r="BY15" s="4">
        <f>'Day Ahead IEX PXIL'!GK15+RTM!FA15+'OA&amp;GRIDCO'!LE15</f>
        <v>1.03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5.15</v>
      </c>
      <c r="CH15" s="74">
        <f>'OA&amp;GRIDCO'!HP15+'Day Ahead IEX PXIL'!DX15+RTM!DR15</f>
        <v>0</v>
      </c>
      <c r="CI15" s="75">
        <f>'Day Ahead IEX PXIL'!HE15+'OA&amp;GRIDCO'!DI15+RTM!GY15</f>
        <v>4.12</v>
      </c>
      <c r="CJ15" s="75">
        <f>'Day Ahead IEX PXIL'!HF15+'OA&amp;GRIDCO'!DJ15</f>
        <v>0</v>
      </c>
      <c r="CK15" s="54">
        <f>'OA&amp;GRIDCO'!KU15+'Day Ahead IEX PXIL'!DE15</f>
        <v>9.2800000000000011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8.5</v>
      </c>
      <c r="CZ15" s="4">
        <f>'OA&amp;GRIDCO'!IH15+'Day Ahead IEX PXIL'!EJ15+RTM!ED15</f>
        <v>2.125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10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1.34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62.32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4.12</v>
      </c>
      <c r="ET15" s="74">
        <f>'OA&amp;GRIDCO'!NP15+RTM!HD15+'Day Ahead IEX PXIL'!IZ15</f>
        <v>0</v>
      </c>
      <c r="EU15" s="74">
        <f>RTM!JG15</f>
        <v>1.77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41">
        <f>GDAM!AK15</f>
        <v>0</v>
      </c>
      <c r="FH15" s="341">
        <f>GDAM!AL15</f>
        <v>0</v>
      </c>
      <c r="FI15" s="341">
        <f>GDAM!AQ15</f>
        <v>0</v>
      </c>
      <c r="FJ15" s="341">
        <f>GDAM!AR15</f>
        <v>0</v>
      </c>
      <c r="FK15" s="341">
        <f>GDAM!AW15</f>
        <v>0</v>
      </c>
      <c r="FL15" s="341">
        <f>GDAM!AX15</f>
        <v>0</v>
      </c>
      <c r="FM15" s="341">
        <f>GDAM!BC15</f>
        <v>0</v>
      </c>
      <c r="FN15" s="341">
        <f>GDAM!BD15</f>
        <v>0</v>
      </c>
      <c r="FO15" s="341">
        <f>GDAM!BI15</f>
        <v>0</v>
      </c>
      <c r="FP15" s="341">
        <f>GDAM!BJ15</f>
        <v>0</v>
      </c>
      <c r="FQ15" s="1">
        <f t="shared" si="0"/>
        <v>1515.0768840206179</v>
      </c>
      <c r="FR15" s="1">
        <f t="shared" si="1"/>
        <v>97.989030927835046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>
        <v>0</v>
      </c>
      <c r="J16" s="74">
        <v>0</v>
      </c>
      <c r="K16" s="75"/>
      <c r="L16" s="75"/>
      <c r="M16" s="75"/>
      <c r="N16" s="75"/>
      <c r="O16" s="277"/>
      <c r="P16" s="75"/>
      <c r="Q16" s="94">
        <v>4.4000000000000004</v>
      </c>
      <c r="R16" s="75">
        <v>0.4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4.12</v>
      </c>
      <c r="AF16" s="4">
        <f>'OA&amp;GRIDCO'!X16+'Day Ahead IEX PXIL'!N16+RTM!N16</f>
        <v>0</v>
      </c>
      <c r="AG16" s="4">
        <f>'OA&amp;GRIDCO'!AC16+'Day Ahead IEX PXIL'!S16+RTM!S16</f>
        <v>0.41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20</v>
      </c>
      <c r="AL16" s="4">
        <f>'OA&amp;GRIDCO'!BT16+'Day Ahead IEX PXIL'!AL16+RTM!AL16</f>
        <v>2.8479999999999999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188.66</v>
      </c>
      <c r="BD16" s="4">
        <f>'OA&amp;GRIDCO'!ER16+'Day Ahead IEX PXIL'!CB16+RTM!CB16</f>
        <v>47.164999999999999</v>
      </c>
      <c r="BE16" s="75">
        <f>'OA&amp;GRIDCO'!OA16+GDAM!U16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21.4</v>
      </c>
      <c r="BX16" s="4">
        <f>'OA&amp;GRIDCO'!HB16</f>
        <v>0</v>
      </c>
      <c r="BY16" s="4">
        <f>'Day Ahead IEX PXIL'!GK16+RTM!FA16+'OA&amp;GRIDCO'!LE16</f>
        <v>1.03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5.15</v>
      </c>
      <c r="CH16" s="74">
        <f>'OA&amp;GRIDCO'!HP16+'Day Ahead IEX PXIL'!DX16+RTM!DR16</f>
        <v>0</v>
      </c>
      <c r="CI16" s="75">
        <f>'Day Ahead IEX PXIL'!HE16+'OA&amp;GRIDCO'!DI16+RTM!GY16</f>
        <v>4.12</v>
      </c>
      <c r="CJ16" s="75">
        <f>'Day Ahead IEX PXIL'!HF16+'OA&amp;GRIDCO'!DJ16</f>
        <v>0</v>
      </c>
      <c r="CK16" s="54">
        <f>'OA&amp;GRIDCO'!KU16+'Day Ahead IEX PXIL'!DE16</f>
        <v>9.2800000000000011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8.5</v>
      </c>
      <c r="CZ16" s="4">
        <f>'OA&amp;GRIDCO'!IH16+'Day Ahead IEX PXIL'!EJ16+RTM!ED16</f>
        <v>2.125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10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1.34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62.32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4.12</v>
      </c>
      <c r="ET16" s="74">
        <f>'OA&amp;GRIDCO'!NP16+RTM!HD16+'Day Ahead IEX PXIL'!IZ16</f>
        <v>0</v>
      </c>
      <c r="EU16" s="74">
        <f>RTM!JG16</f>
        <v>1.77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41">
        <f>GDAM!AK16</f>
        <v>0</v>
      </c>
      <c r="FH16" s="341">
        <f>GDAM!AL16</f>
        <v>0</v>
      </c>
      <c r="FI16" s="341">
        <f>GDAM!AQ16</f>
        <v>0</v>
      </c>
      <c r="FJ16" s="341">
        <f>GDAM!AR16</f>
        <v>0</v>
      </c>
      <c r="FK16" s="341">
        <f>GDAM!AW16</f>
        <v>0</v>
      </c>
      <c r="FL16" s="341">
        <f>GDAM!AX16</f>
        <v>0</v>
      </c>
      <c r="FM16" s="341">
        <f>GDAM!BC16</f>
        <v>0</v>
      </c>
      <c r="FN16" s="341">
        <f>GDAM!BD16</f>
        <v>0</v>
      </c>
      <c r="FO16" s="341">
        <f>GDAM!BI16</f>
        <v>0</v>
      </c>
      <c r="FP16" s="341">
        <f>GDAM!BJ16</f>
        <v>0</v>
      </c>
      <c r="FQ16" s="1">
        <f t="shared" si="0"/>
        <v>1502.1368840206183</v>
      </c>
      <c r="FR16" s="1">
        <f t="shared" si="1"/>
        <v>97.989030927835046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>
        <v>0</v>
      </c>
      <c r="J17" s="74">
        <v>0</v>
      </c>
      <c r="K17" s="75"/>
      <c r="L17" s="75"/>
      <c r="M17" s="75"/>
      <c r="N17" s="75"/>
      <c r="O17" s="277"/>
      <c r="P17" s="75"/>
      <c r="Q17" s="94">
        <v>4.4000000000000004</v>
      </c>
      <c r="R17" s="75">
        <v>0.4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3.09</v>
      </c>
      <c r="AF17" s="4">
        <f>'OA&amp;GRIDCO'!X17+'Day Ahead IEX PXIL'!N17+RTM!N17</f>
        <v>0</v>
      </c>
      <c r="AG17" s="4">
        <f>'OA&amp;GRIDCO'!AC17+'Day Ahead IEX PXIL'!S17+RTM!S17</f>
        <v>0.41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45.769999999999996</v>
      </c>
      <c r="AL17" s="4">
        <f>'OA&amp;GRIDCO'!BT17+'Day Ahead IEX PXIL'!AL17+RTM!AL17</f>
        <v>2.8479999999999999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188.66</v>
      </c>
      <c r="BD17" s="4">
        <f>'OA&amp;GRIDCO'!ER17+'Day Ahead IEX PXIL'!CB17+RTM!CB17</f>
        <v>47.164999999999999</v>
      </c>
      <c r="BE17" s="75">
        <f>'OA&amp;GRIDCO'!OA17+GDAM!U17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21.4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5.15</v>
      </c>
      <c r="CH17" s="74">
        <f>'OA&amp;GRIDCO'!HP17+'Day Ahead IEX PXIL'!DX17+RTM!DR17</f>
        <v>0</v>
      </c>
      <c r="CI17" s="75">
        <f>'Day Ahead IEX PXIL'!HE17+'OA&amp;GRIDCO'!DI17+RTM!GY17</f>
        <v>4.12</v>
      </c>
      <c r="CJ17" s="75">
        <f>'Day Ahead IEX PXIL'!HF17+'OA&amp;GRIDCO'!DJ17</f>
        <v>0</v>
      </c>
      <c r="CK17" s="54">
        <f>'OA&amp;GRIDCO'!KU17+'Day Ahead IEX PXIL'!DE17</f>
        <v>9.2800000000000011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8.5</v>
      </c>
      <c r="CZ17" s="4">
        <f>'OA&amp;GRIDCO'!IH17+'Day Ahead IEX PXIL'!EJ17+RTM!ED17</f>
        <v>2.125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10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1.34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62.32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4.12</v>
      </c>
      <c r="ET17" s="74">
        <f>'OA&amp;GRIDCO'!NP17+RTM!HD17+'Day Ahead IEX PXIL'!IZ17</f>
        <v>0</v>
      </c>
      <c r="EU17" s="74">
        <f>RTM!JG17</f>
        <v>1.77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41">
        <f>GDAM!AK17</f>
        <v>0</v>
      </c>
      <c r="FH17" s="341">
        <f>GDAM!AL17</f>
        <v>0</v>
      </c>
      <c r="FI17" s="341">
        <f>GDAM!AQ17</f>
        <v>0</v>
      </c>
      <c r="FJ17" s="341">
        <f>GDAM!AR17</f>
        <v>0</v>
      </c>
      <c r="FK17" s="341">
        <f>GDAM!AW17</f>
        <v>0</v>
      </c>
      <c r="FL17" s="341">
        <f>GDAM!AX17</f>
        <v>0</v>
      </c>
      <c r="FM17" s="341">
        <f>GDAM!BC17</f>
        <v>0</v>
      </c>
      <c r="FN17" s="341">
        <f>GDAM!BD17</f>
        <v>0</v>
      </c>
      <c r="FO17" s="341">
        <f>GDAM!BI17</f>
        <v>0</v>
      </c>
      <c r="FP17" s="341">
        <f>GDAM!BJ17</f>
        <v>0</v>
      </c>
      <c r="FQ17" s="1">
        <f t="shared" si="0"/>
        <v>1525.8468840206178</v>
      </c>
      <c r="FR17" s="1">
        <f t="shared" si="1"/>
        <v>97.989030927835046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>
        <v>0</v>
      </c>
      <c r="J18" s="74">
        <v>0</v>
      </c>
      <c r="K18" s="75"/>
      <c r="L18" s="75"/>
      <c r="M18" s="75"/>
      <c r="N18" s="75"/>
      <c r="O18" s="277"/>
      <c r="P18" s="75"/>
      <c r="Q18" s="94">
        <v>4.4000000000000004</v>
      </c>
      <c r="R18" s="75">
        <v>0.4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2.06</v>
      </c>
      <c r="AF18" s="4">
        <f>'OA&amp;GRIDCO'!X18+'Day Ahead IEX PXIL'!N18+RTM!N18</f>
        <v>0</v>
      </c>
      <c r="AG18" s="4">
        <f>'OA&amp;GRIDCO'!AC18+'Day Ahead IEX PXIL'!S18+RTM!S18</f>
        <v>0.41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45.769999999999996</v>
      </c>
      <c r="AL18" s="4">
        <f>'OA&amp;GRIDCO'!BT18+'Day Ahead IEX PXIL'!AL18+RTM!AL18</f>
        <v>2.8479999999999999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188.66</v>
      </c>
      <c r="BD18" s="4">
        <f>'OA&amp;GRIDCO'!ER18+'Day Ahead IEX PXIL'!CB18+RTM!CB18</f>
        <v>47.164999999999999</v>
      </c>
      <c r="BE18" s="75">
        <f>'OA&amp;GRIDCO'!OA18+GDAM!U18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21.4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5.15</v>
      </c>
      <c r="CH18" s="74">
        <f>'OA&amp;GRIDCO'!HP18+'Day Ahead IEX PXIL'!DX18+RTM!DR18</f>
        <v>0</v>
      </c>
      <c r="CI18" s="75">
        <f>'Day Ahead IEX PXIL'!HE18+'OA&amp;GRIDCO'!DI18+RTM!GY18</f>
        <v>4.12</v>
      </c>
      <c r="CJ18" s="75">
        <f>'Day Ahead IEX PXIL'!HF18+'OA&amp;GRIDCO'!DJ18</f>
        <v>0</v>
      </c>
      <c r="CK18" s="54">
        <f>'OA&amp;GRIDCO'!KU18+'Day Ahead IEX PXIL'!DE18</f>
        <v>9.2800000000000011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8.5</v>
      </c>
      <c r="CZ18" s="4">
        <f>'OA&amp;GRIDCO'!IH18+'Day Ahead IEX PXIL'!EJ18+RTM!ED18</f>
        <v>2.125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10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1.34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62.32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4.12</v>
      </c>
      <c r="ET18" s="74">
        <f>'OA&amp;GRIDCO'!NP18+RTM!HD18+'Day Ahead IEX PXIL'!IZ18</f>
        <v>0</v>
      </c>
      <c r="EU18" s="74">
        <f>RTM!JG18</f>
        <v>1.77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41">
        <f>GDAM!AK18</f>
        <v>0</v>
      </c>
      <c r="FH18" s="341">
        <f>GDAM!AL18</f>
        <v>0</v>
      </c>
      <c r="FI18" s="341">
        <f>GDAM!AQ18</f>
        <v>0</v>
      </c>
      <c r="FJ18" s="341">
        <f>GDAM!AR18</f>
        <v>0</v>
      </c>
      <c r="FK18" s="341">
        <f>GDAM!AW18</f>
        <v>0</v>
      </c>
      <c r="FL18" s="341">
        <f>GDAM!AX18</f>
        <v>0</v>
      </c>
      <c r="FM18" s="341">
        <f>GDAM!BC18</f>
        <v>0</v>
      </c>
      <c r="FN18" s="341">
        <f>GDAM!BD18</f>
        <v>0</v>
      </c>
      <c r="FO18" s="341">
        <f>GDAM!BI18</f>
        <v>0</v>
      </c>
      <c r="FP18" s="341">
        <f>GDAM!BJ18</f>
        <v>0</v>
      </c>
      <c r="FQ18" s="1">
        <f t="shared" si="0"/>
        <v>1524.8168840206181</v>
      </c>
      <c r="FR18" s="1">
        <f t="shared" si="1"/>
        <v>97.989030927835046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>
        <v>0</v>
      </c>
      <c r="J19" s="74">
        <v>0</v>
      </c>
      <c r="K19" s="75"/>
      <c r="L19" s="75"/>
      <c r="M19" s="75"/>
      <c r="N19" s="75"/>
      <c r="O19" s="277"/>
      <c r="P19" s="75"/>
      <c r="Q19" s="94">
        <v>4.4000000000000004</v>
      </c>
      <c r="R19" s="75">
        <v>0.4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2.06</v>
      </c>
      <c r="AF19" s="4">
        <f>'OA&amp;GRIDCO'!X19+'Day Ahead IEX PXIL'!N19+RTM!N19</f>
        <v>0</v>
      </c>
      <c r="AG19" s="4">
        <f>'OA&amp;GRIDCO'!AC19+'Day Ahead IEX PXIL'!S19+RTM!S19</f>
        <v>0.41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45.769999999999996</v>
      </c>
      <c r="AL19" s="4">
        <f>'OA&amp;GRIDCO'!BT19+'Day Ahead IEX PXIL'!AL19+RTM!AL19</f>
        <v>2.8479999999999999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188.66</v>
      </c>
      <c r="BD19" s="4">
        <f>'OA&amp;GRIDCO'!ER19+'Day Ahead IEX PXIL'!CB19+RTM!CB19</f>
        <v>47.164999999999999</v>
      </c>
      <c r="BE19" s="75">
        <f>'OA&amp;GRIDCO'!OA19+GDAM!U19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21.4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5.15</v>
      </c>
      <c r="CH19" s="74">
        <f>'OA&amp;GRIDCO'!HP19+'Day Ahead IEX PXIL'!DX19+RTM!DR19</f>
        <v>0</v>
      </c>
      <c r="CI19" s="75">
        <f>'Day Ahead IEX PXIL'!HE19+'OA&amp;GRIDCO'!DI19+RTM!GY19</f>
        <v>4.12</v>
      </c>
      <c r="CJ19" s="75">
        <f>'Day Ahead IEX PXIL'!HF19+'OA&amp;GRIDCO'!DJ19</f>
        <v>0</v>
      </c>
      <c r="CK19" s="54">
        <f>'OA&amp;GRIDCO'!KU19+'Day Ahead IEX PXIL'!DE19</f>
        <v>9.2800000000000011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8.5</v>
      </c>
      <c r="CZ19" s="4">
        <f>'OA&amp;GRIDCO'!IH19+'Day Ahead IEX PXIL'!EJ19+RTM!ED19</f>
        <v>2.125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10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1.34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62.32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1.77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41">
        <f>GDAM!AK19</f>
        <v>0</v>
      </c>
      <c r="FH19" s="341">
        <f>GDAM!AL19</f>
        <v>0</v>
      </c>
      <c r="FI19" s="341">
        <f>GDAM!AQ19</f>
        <v>0</v>
      </c>
      <c r="FJ19" s="341">
        <f>GDAM!AR19</f>
        <v>0</v>
      </c>
      <c r="FK19" s="341">
        <f>GDAM!AW19</f>
        <v>0</v>
      </c>
      <c r="FL19" s="341">
        <f>GDAM!AX19</f>
        <v>0</v>
      </c>
      <c r="FM19" s="341">
        <f>GDAM!BC19</f>
        <v>0</v>
      </c>
      <c r="FN19" s="341">
        <f>GDAM!BD19</f>
        <v>0</v>
      </c>
      <c r="FO19" s="341">
        <f>GDAM!BI19</f>
        <v>0</v>
      </c>
      <c r="FP19" s="341">
        <f>GDAM!BJ19</f>
        <v>0</v>
      </c>
      <c r="FQ19" s="1">
        <f t="shared" si="0"/>
        <v>1520.6968840206182</v>
      </c>
      <c r="FR19" s="1">
        <f t="shared" si="1"/>
        <v>97.989030927835046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>
        <v>0</v>
      </c>
      <c r="J20" s="74">
        <v>0</v>
      </c>
      <c r="K20" s="75"/>
      <c r="L20" s="75"/>
      <c r="M20" s="75"/>
      <c r="N20" s="75"/>
      <c r="O20" s="277"/>
      <c r="P20" s="75"/>
      <c r="Q20" s="94">
        <v>4.4000000000000004</v>
      </c>
      <c r="R20" s="75">
        <v>0.4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2.06</v>
      </c>
      <c r="AF20" s="4">
        <f>'OA&amp;GRIDCO'!X20+'Day Ahead IEX PXIL'!N20+RTM!N20</f>
        <v>0</v>
      </c>
      <c r="AG20" s="4">
        <f>'OA&amp;GRIDCO'!AC20+'Day Ahead IEX PXIL'!S20+RTM!S20</f>
        <v>0.41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30.310000000000002</v>
      </c>
      <c r="AL20" s="4">
        <f>'OA&amp;GRIDCO'!BT20+'Day Ahead IEX PXIL'!AL20+RTM!AL20</f>
        <v>2.8479999999999999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188.66</v>
      </c>
      <c r="BD20" s="4">
        <f>'OA&amp;GRIDCO'!ER20+'Day Ahead IEX PXIL'!CB20+RTM!CB20</f>
        <v>47.164999999999999</v>
      </c>
      <c r="BE20" s="75">
        <f>'OA&amp;GRIDCO'!OA20+GDAM!U20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21.4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5.15</v>
      </c>
      <c r="CH20" s="74">
        <f>'OA&amp;GRIDCO'!HP20+'Day Ahead IEX PXIL'!DX20+RTM!DR20</f>
        <v>0</v>
      </c>
      <c r="CI20" s="75">
        <f>'Day Ahead IEX PXIL'!HE20+'OA&amp;GRIDCO'!DI20+RTM!GY20</f>
        <v>4.12</v>
      </c>
      <c r="CJ20" s="75">
        <f>'Day Ahead IEX PXIL'!HF20+'OA&amp;GRIDCO'!DJ20</f>
        <v>0</v>
      </c>
      <c r="CK20" s="54">
        <f>'OA&amp;GRIDCO'!KU20+'Day Ahead IEX PXIL'!DE20</f>
        <v>9.2800000000000011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8.5</v>
      </c>
      <c r="CZ20" s="4">
        <f>'OA&amp;GRIDCO'!IH20+'Day Ahead IEX PXIL'!EJ20+RTM!ED20</f>
        <v>2.125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10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1.34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62.32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4.12</v>
      </c>
      <c r="ET20" s="74">
        <f>'OA&amp;GRIDCO'!NP20+RTM!HD20+'Day Ahead IEX PXIL'!IZ20</f>
        <v>0</v>
      </c>
      <c r="EU20" s="74">
        <f>RTM!JG20</f>
        <v>1.77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41">
        <f>GDAM!AK20</f>
        <v>0</v>
      </c>
      <c r="FH20" s="341">
        <f>GDAM!AL20</f>
        <v>0</v>
      </c>
      <c r="FI20" s="341">
        <f>GDAM!AQ20</f>
        <v>0</v>
      </c>
      <c r="FJ20" s="341">
        <f>GDAM!AR20</f>
        <v>0</v>
      </c>
      <c r="FK20" s="341">
        <f>GDAM!AW20</f>
        <v>0</v>
      </c>
      <c r="FL20" s="341">
        <f>GDAM!AX20</f>
        <v>0</v>
      </c>
      <c r="FM20" s="341">
        <f>GDAM!BC20</f>
        <v>0</v>
      </c>
      <c r="FN20" s="341">
        <f>GDAM!BD20</f>
        <v>0</v>
      </c>
      <c r="FO20" s="341">
        <f>GDAM!BI20</f>
        <v>0</v>
      </c>
      <c r="FP20" s="341">
        <f>GDAM!BJ20</f>
        <v>0</v>
      </c>
      <c r="FQ20" s="1">
        <f t="shared" si="0"/>
        <v>1509.3568840206181</v>
      </c>
      <c r="FR20" s="1">
        <f t="shared" si="1"/>
        <v>97.989030927835046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>
        <v>0</v>
      </c>
      <c r="J21" s="74">
        <v>0</v>
      </c>
      <c r="K21" s="75"/>
      <c r="L21" s="75"/>
      <c r="M21" s="75"/>
      <c r="N21" s="75"/>
      <c r="O21" s="277"/>
      <c r="P21" s="75"/>
      <c r="Q21" s="94">
        <v>4.4000000000000004</v>
      </c>
      <c r="R21" s="75">
        <v>0.4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1.03</v>
      </c>
      <c r="AF21" s="4">
        <f>'OA&amp;GRIDCO'!X21+'Day Ahead IEX PXIL'!N21+RTM!N21</f>
        <v>0</v>
      </c>
      <c r="AG21" s="4">
        <f>'OA&amp;GRIDCO'!AC21+'Day Ahead IEX PXIL'!S21+RTM!S21</f>
        <v>0.41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188.66</v>
      </c>
      <c r="BD21" s="4">
        <f>'OA&amp;GRIDCO'!ER21+'Day Ahead IEX PXIL'!CB21+RTM!CB21</f>
        <v>47.164999999999999</v>
      </c>
      <c r="BE21" s="75">
        <f>'OA&amp;GRIDCO'!OA21+GDAM!U21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21.4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5.15</v>
      </c>
      <c r="CH21" s="74">
        <f>'OA&amp;GRIDCO'!HP21+'Day Ahead IEX PXIL'!DX21+RTM!DR21</f>
        <v>0</v>
      </c>
      <c r="CI21" s="75">
        <f>'Day Ahead IEX PXIL'!HE21+'OA&amp;GRIDCO'!DI21+RTM!GY21</f>
        <v>4.12</v>
      </c>
      <c r="CJ21" s="75">
        <f>'Day Ahead IEX PXIL'!HF21+'OA&amp;GRIDCO'!DJ21</f>
        <v>0</v>
      </c>
      <c r="CK21" s="54">
        <f>'OA&amp;GRIDCO'!KU21+'Day Ahead IEX PXIL'!DE21</f>
        <v>9.2800000000000011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8.5</v>
      </c>
      <c r="CZ21" s="4">
        <f>'OA&amp;GRIDCO'!IH21+'Day Ahead IEX PXIL'!EJ21+RTM!ED21</f>
        <v>2.125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10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1.34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62.32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4.12</v>
      </c>
      <c r="ET21" s="74">
        <f>'OA&amp;GRIDCO'!NP21+RTM!HD21+'Day Ahead IEX PXIL'!IZ21</f>
        <v>0</v>
      </c>
      <c r="EU21" s="74">
        <f>RTM!JG21</f>
        <v>1.77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41">
        <f>GDAM!AK21</f>
        <v>0</v>
      </c>
      <c r="FH21" s="341">
        <f>GDAM!AL21</f>
        <v>0</v>
      </c>
      <c r="FI21" s="341">
        <f>GDAM!AQ21</f>
        <v>0</v>
      </c>
      <c r="FJ21" s="341">
        <f>GDAM!AR21</f>
        <v>0</v>
      </c>
      <c r="FK21" s="341">
        <f>GDAM!AW21</f>
        <v>0</v>
      </c>
      <c r="FL21" s="341">
        <f>GDAM!AX21</f>
        <v>0</v>
      </c>
      <c r="FM21" s="341">
        <f>GDAM!BC21</f>
        <v>0</v>
      </c>
      <c r="FN21" s="341">
        <f>GDAM!BD21</f>
        <v>0</v>
      </c>
      <c r="FO21" s="341">
        <f>GDAM!BI21</f>
        <v>0</v>
      </c>
      <c r="FP21" s="341">
        <f>GDAM!BJ21</f>
        <v>0</v>
      </c>
      <c r="FQ21" s="1">
        <f t="shared" si="0"/>
        <v>1498.0168840206179</v>
      </c>
      <c r="FR21" s="1">
        <f t="shared" si="1"/>
        <v>97.989030927835046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>
        <v>0</v>
      </c>
      <c r="J22" s="74">
        <v>0</v>
      </c>
      <c r="K22" s="75"/>
      <c r="L22" s="75"/>
      <c r="M22" s="75"/>
      <c r="N22" s="75"/>
      <c r="O22" s="277"/>
      <c r="P22" s="75"/>
      <c r="Q22" s="94">
        <v>4.4000000000000004</v>
      </c>
      <c r="R22" s="75">
        <v>0.4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1.03</v>
      </c>
      <c r="AF22" s="4">
        <f>'OA&amp;GRIDCO'!X22+'Day Ahead IEX PXIL'!N22+RTM!N22</f>
        <v>0</v>
      </c>
      <c r="AG22" s="4">
        <f>'OA&amp;GRIDCO'!AC22+'Day Ahead IEX PXIL'!S22+RTM!S22</f>
        <v>0.41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20</v>
      </c>
      <c r="AL22" s="4">
        <f>'OA&amp;GRIDCO'!BT22+'Day Ahead IEX PXIL'!AL22+RTM!AL22</f>
        <v>2.8479999999999999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188.66</v>
      </c>
      <c r="BD22" s="4">
        <f>'OA&amp;GRIDCO'!ER22+'Day Ahead IEX PXIL'!CB22+RTM!CB22</f>
        <v>47.164999999999999</v>
      </c>
      <c r="BE22" s="75">
        <f>'OA&amp;GRIDCO'!OA22+GDAM!U22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21.4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5.15</v>
      </c>
      <c r="CH22" s="74">
        <f>'OA&amp;GRIDCO'!HP22+'Day Ahead IEX PXIL'!DX22+RTM!DR22</f>
        <v>0</v>
      </c>
      <c r="CI22" s="75">
        <f>'Day Ahead IEX PXIL'!HE22+'OA&amp;GRIDCO'!DI22+RTM!GY22</f>
        <v>4.12</v>
      </c>
      <c r="CJ22" s="75">
        <f>'Day Ahead IEX PXIL'!HF22+'OA&amp;GRIDCO'!DJ22</f>
        <v>0</v>
      </c>
      <c r="CK22" s="54">
        <f>'OA&amp;GRIDCO'!KU22+'Day Ahead IEX PXIL'!DE22</f>
        <v>9.2800000000000011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8.5</v>
      </c>
      <c r="CZ22" s="4">
        <f>'OA&amp;GRIDCO'!IH22+'Day Ahead IEX PXIL'!EJ22+RTM!ED22</f>
        <v>2.125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10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1.34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62.32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4.12</v>
      </c>
      <c r="ET22" s="74">
        <f>'OA&amp;GRIDCO'!NP22+RTM!HD22+'Day Ahead IEX PXIL'!IZ22</f>
        <v>0</v>
      </c>
      <c r="EU22" s="74">
        <f>RTM!JG22</f>
        <v>1.77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41">
        <f>GDAM!AK22</f>
        <v>0</v>
      </c>
      <c r="FH22" s="341">
        <f>GDAM!AL22</f>
        <v>0</v>
      </c>
      <c r="FI22" s="341">
        <f>GDAM!AQ22</f>
        <v>0</v>
      </c>
      <c r="FJ22" s="341">
        <f>GDAM!AR22</f>
        <v>0</v>
      </c>
      <c r="FK22" s="341">
        <f>GDAM!AW22</f>
        <v>0</v>
      </c>
      <c r="FL22" s="341">
        <f>GDAM!AX22</f>
        <v>0</v>
      </c>
      <c r="FM22" s="341">
        <f>GDAM!BC22</f>
        <v>0</v>
      </c>
      <c r="FN22" s="341">
        <f>GDAM!BD22</f>
        <v>0</v>
      </c>
      <c r="FO22" s="341">
        <f>GDAM!BI22</f>
        <v>0</v>
      </c>
      <c r="FP22" s="341">
        <f>GDAM!BJ22</f>
        <v>0</v>
      </c>
      <c r="FQ22" s="1">
        <f t="shared" si="0"/>
        <v>1498.0168840206179</v>
      </c>
      <c r="FR22" s="1">
        <f t="shared" si="1"/>
        <v>97.989030927835046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>
        <v>0</v>
      </c>
      <c r="J23" s="74">
        <v>0</v>
      </c>
      <c r="K23" s="75"/>
      <c r="L23" s="75"/>
      <c r="M23" s="75"/>
      <c r="N23" s="75"/>
      <c r="O23" s="277"/>
      <c r="P23" s="75"/>
      <c r="Q23" s="94">
        <v>4.4000000000000004</v>
      </c>
      <c r="R23" s="75">
        <v>0.4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1.03</v>
      </c>
      <c r="AF23" s="4">
        <f>'OA&amp;GRIDCO'!X23+'Day Ahead IEX PXIL'!N23+RTM!N23</f>
        <v>0</v>
      </c>
      <c r="AG23" s="4">
        <f>'OA&amp;GRIDCO'!AC23+'Day Ahead IEX PXIL'!S23+RTM!S23</f>
        <v>0.41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40.620000000000005</v>
      </c>
      <c r="AL23" s="4">
        <f>'OA&amp;GRIDCO'!BT23+'Day Ahead IEX PXIL'!AL23+RTM!AL23</f>
        <v>2.8479999999999999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188.66</v>
      </c>
      <c r="BD23" s="4">
        <f>'OA&amp;GRIDCO'!ER23+'Day Ahead IEX PXIL'!CB23+RTM!CB23</f>
        <v>47.164999999999999</v>
      </c>
      <c r="BE23" s="75">
        <f>'OA&amp;GRIDCO'!OA23+GDAM!U23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21.4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5.15</v>
      </c>
      <c r="CH23" s="74">
        <f>'OA&amp;GRIDCO'!HP23+'Day Ahead IEX PXIL'!DX23+RTM!DR23</f>
        <v>0</v>
      </c>
      <c r="CI23" s="75">
        <f>'Day Ahead IEX PXIL'!HE23+'OA&amp;GRIDCO'!DI23+RTM!GY23</f>
        <v>4.12</v>
      </c>
      <c r="CJ23" s="75">
        <f>'Day Ahead IEX PXIL'!HF23+'OA&amp;GRIDCO'!DJ23</f>
        <v>0</v>
      </c>
      <c r="CK23" s="54">
        <f>'OA&amp;GRIDCO'!KU23+'Day Ahead IEX PXIL'!DE23</f>
        <v>9.2800000000000011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8.5</v>
      </c>
      <c r="CZ23" s="4">
        <f>'OA&amp;GRIDCO'!IH23+'Day Ahead IEX PXIL'!EJ23+RTM!ED23</f>
        <v>2.125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10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1.34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62.32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5.15</v>
      </c>
      <c r="ET23" s="74">
        <f>'OA&amp;GRIDCO'!NP23+RTM!HD23+'Day Ahead IEX PXIL'!IZ23</f>
        <v>0</v>
      </c>
      <c r="EU23" s="74">
        <f>RTM!JG23</f>
        <v>1.77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41">
        <f>GDAM!AK23</f>
        <v>0</v>
      </c>
      <c r="FH23" s="341">
        <f>GDAM!AL23</f>
        <v>0</v>
      </c>
      <c r="FI23" s="341">
        <f>GDAM!AQ23</f>
        <v>0</v>
      </c>
      <c r="FJ23" s="341">
        <f>GDAM!AR23</f>
        <v>0</v>
      </c>
      <c r="FK23" s="341">
        <f>GDAM!AW23</f>
        <v>0</v>
      </c>
      <c r="FL23" s="341">
        <f>GDAM!AX23</f>
        <v>0</v>
      </c>
      <c r="FM23" s="341">
        <f>GDAM!BC23</f>
        <v>0</v>
      </c>
      <c r="FN23" s="341">
        <f>GDAM!BD23</f>
        <v>0</v>
      </c>
      <c r="FO23" s="341">
        <f>GDAM!BI23</f>
        <v>0</v>
      </c>
      <c r="FP23" s="341">
        <f>GDAM!BJ23</f>
        <v>0</v>
      </c>
      <c r="FQ23" s="1">
        <f t="shared" si="0"/>
        <v>1518.6368840206183</v>
      </c>
      <c r="FR23" s="1">
        <f t="shared" si="1"/>
        <v>97.989030927835046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>
        <v>0</v>
      </c>
      <c r="J24" s="74">
        <v>0</v>
      </c>
      <c r="K24" s="75"/>
      <c r="L24" s="75"/>
      <c r="M24" s="75"/>
      <c r="N24" s="75"/>
      <c r="O24" s="277"/>
      <c r="P24" s="75"/>
      <c r="Q24" s="94">
        <v>4.4000000000000004</v>
      </c>
      <c r="R24" s="75">
        <v>0.4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1.03</v>
      </c>
      <c r="AF24" s="4">
        <f>'OA&amp;GRIDCO'!X24+'Day Ahead IEX PXIL'!N24+RTM!N24</f>
        <v>0</v>
      </c>
      <c r="AG24" s="4">
        <f>'OA&amp;GRIDCO'!AC24+'Day Ahead IEX PXIL'!S24+RTM!S24</f>
        <v>0.41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56.08</v>
      </c>
      <c r="AL24" s="4">
        <f>'OA&amp;GRIDCO'!BT24+'Day Ahead IEX PXIL'!AL24+RTM!AL24</f>
        <v>2.8479999999999999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188.66</v>
      </c>
      <c r="BD24" s="4">
        <f>'OA&amp;GRIDCO'!ER24+'Day Ahead IEX PXIL'!CB24+RTM!CB24</f>
        <v>47.164999999999999</v>
      </c>
      <c r="BE24" s="75">
        <f>'OA&amp;GRIDCO'!OA24+GDAM!U24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21.4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5.15</v>
      </c>
      <c r="CH24" s="74">
        <f>'OA&amp;GRIDCO'!HP24+'Day Ahead IEX PXIL'!DX24+RTM!DR24</f>
        <v>0</v>
      </c>
      <c r="CI24" s="75">
        <f>'Day Ahead IEX PXIL'!HE24+'OA&amp;GRIDCO'!DI24+RTM!GY24</f>
        <v>4.12</v>
      </c>
      <c r="CJ24" s="75">
        <f>'Day Ahead IEX PXIL'!HF24+'OA&amp;GRIDCO'!DJ24</f>
        <v>0</v>
      </c>
      <c r="CK24" s="54">
        <f>'OA&amp;GRIDCO'!KU24+'Day Ahead IEX PXIL'!DE24</f>
        <v>9.2800000000000011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8.5</v>
      </c>
      <c r="CZ24" s="4">
        <f>'OA&amp;GRIDCO'!IH24+'Day Ahead IEX PXIL'!EJ24+RTM!ED24</f>
        <v>2.125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10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1.34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62.32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5.15</v>
      </c>
      <c r="ET24" s="74">
        <f>'OA&amp;GRIDCO'!NP24+RTM!HD24+'Day Ahead IEX PXIL'!IZ24</f>
        <v>0</v>
      </c>
      <c r="EU24" s="74">
        <f>RTM!JG24</f>
        <v>1.77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41">
        <f>GDAM!AK24</f>
        <v>0</v>
      </c>
      <c r="FH24" s="341">
        <f>GDAM!AL24</f>
        <v>0</v>
      </c>
      <c r="FI24" s="341">
        <f>GDAM!AQ24</f>
        <v>0</v>
      </c>
      <c r="FJ24" s="341">
        <f>GDAM!AR24</f>
        <v>0</v>
      </c>
      <c r="FK24" s="341">
        <f>GDAM!AW24</f>
        <v>0</v>
      </c>
      <c r="FL24" s="341">
        <f>GDAM!AX24</f>
        <v>0</v>
      </c>
      <c r="FM24" s="341">
        <f>GDAM!BC24</f>
        <v>0</v>
      </c>
      <c r="FN24" s="341">
        <f>GDAM!BD24</f>
        <v>0</v>
      </c>
      <c r="FO24" s="341">
        <f>GDAM!BI24</f>
        <v>0</v>
      </c>
      <c r="FP24" s="341">
        <f>GDAM!BJ24</f>
        <v>0</v>
      </c>
      <c r="FQ24" s="1">
        <f t="shared" si="0"/>
        <v>1534.0968840206183</v>
      </c>
      <c r="FR24" s="1">
        <f t="shared" si="1"/>
        <v>97.989030927835046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>
        <v>0</v>
      </c>
      <c r="J25" s="74">
        <v>0</v>
      </c>
      <c r="K25" s="75"/>
      <c r="L25" s="75"/>
      <c r="M25" s="75"/>
      <c r="N25" s="75"/>
      <c r="O25" s="277"/>
      <c r="P25" s="75"/>
      <c r="Q25" s="94">
        <v>4.4000000000000004</v>
      </c>
      <c r="R25" s="75">
        <v>0.4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0.41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50.93</v>
      </c>
      <c r="AL25" s="4">
        <f>'OA&amp;GRIDCO'!BT25+'Day Ahead IEX PXIL'!AL25+RTM!AL25</f>
        <v>2.8479999999999999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10.378006872852234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188.66</v>
      </c>
      <c r="BD25" s="4">
        <f>'OA&amp;GRIDCO'!ER25+'Day Ahead IEX PXIL'!CB25+RTM!CB25</f>
        <v>47.164999999999999</v>
      </c>
      <c r="BE25" s="75">
        <f>'OA&amp;GRIDCO'!OA25+GDAM!U25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21.4</v>
      </c>
      <c r="BX25" s="4">
        <f>'OA&amp;GRIDCO'!HB25</f>
        <v>0</v>
      </c>
      <c r="BY25" s="4">
        <f>'Day Ahead IEX PXIL'!GK25+RTM!FA25+'OA&amp;GRIDCO'!LE25</f>
        <v>1.03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5.15</v>
      </c>
      <c r="CH25" s="74">
        <f>'OA&amp;GRIDCO'!HP25+'Day Ahead IEX PXIL'!DX25+RTM!DR25</f>
        <v>0</v>
      </c>
      <c r="CI25" s="75">
        <f>'Day Ahead IEX PXIL'!HE25+'OA&amp;GRIDCO'!DI25+RTM!GY25</f>
        <v>5.15</v>
      </c>
      <c r="CJ25" s="75">
        <f>'Day Ahead IEX PXIL'!HF25+'OA&amp;GRIDCO'!DJ25</f>
        <v>0</v>
      </c>
      <c r="CK25" s="54">
        <f>'OA&amp;GRIDCO'!KU25+'Day Ahead IEX PXIL'!DE25</f>
        <v>9.2800000000000011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8.5</v>
      </c>
      <c r="CZ25" s="4">
        <f>'OA&amp;GRIDCO'!IH25+'Day Ahead IEX PXIL'!EJ25+RTM!ED25</f>
        <v>2.125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10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1.34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62.32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5.15</v>
      </c>
      <c r="ET25" s="74">
        <f>'OA&amp;GRIDCO'!NP25+RTM!HD25+'Day Ahead IEX PXIL'!IZ25</f>
        <v>0</v>
      </c>
      <c r="EU25" s="74">
        <f>RTM!JG25</f>
        <v>1.77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41">
        <f>GDAM!AK25</f>
        <v>0</v>
      </c>
      <c r="FH25" s="341">
        <f>GDAM!AL25</f>
        <v>0</v>
      </c>
      <c r="FI25" s="341">
        <f>GDAM!AQ25</f>
        <v>0</v>
      </c>
      <c r="FJ25" s="341">
        <f>GDAM!AR25</f>
        <v>0</v>
      </c>
      <c r="FK25" s="341">
        <f>GDAM!AW25</f>
        <v>0</v>
      </c>
      <c r="FL25" s="341">
        <f>GDAM!AX25</f>
        <v>0</v>
      </c>
      <c r="FM25" s="341">
        <f>GDAM!BC25</f>
        <v>0</v>
      </c>
      <c r="FN25" s="341">
        <f>GDAM!BD25</f>
        <v>0</v>
      </c>
      <c r="FO25" s="341">
        <f>GDAM!BI25</f>
        <v>0</v>
      </c>
      <c r="FP25" s="341">
        <f>GDAM!BJ25</f>
        <v>0</v>
      </c>
      <c r="FQ25" s="1">
        <f t="shared" si="0"/>
        <v>1529.9768840206184</v>
      </c>
      <c r="FR25" s="1">
        <f t="shared" si="1"/>
        <v>94.666006872852236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>
        <v>0</v>
      </c>
      <c r="J26" s="74">
        <v>0</v>
      </c>
      <c r="K26" s="75"/>
      <c r="L26" s="75"/>
      <c r="M26" s="75"/>
      <c r="N26" s="75"/>
      <c r="O26" s="277"/>
      <c r="P26" s="75"/>
      <c r="Q26" s="94">
        <v>4.4000000000000004</v>
      </c>
      <c r="R26" s="75">
        <v>0.4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0.41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50.93</v>
      </c>
      <c r="AL26" s="4">
        <f>'OA&amp;GRIDCO'!BT26+'Day Ahead IEX PXIL'!AL26+RTM!AL26</f>
        <v>2.8479999999999999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13.127147766323025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188.66</v>
      </c>
      <c r="BD26" s="4">
        <f>'OA&amp;GRIDCO'!ER26+'Day Ahead IEX PXIL'!CB26+RTM!CB26</f>
        <v>47.164999999999999</v>
      </c>
      <c r="BE26" s="75">
        <f>'OA&amp;GRIDCO'!OA26+GDAM!U26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21.4</v>
      </c>
      <c r="BX26" s="4">
        <f>'OA&amp;GRIDCO'!HB26</f>
        <v>0</v>
      </c>
      <c r="BY26" s="4">
        <f>'Day Ahead IEX PXIL'!GK26+RTM!FA26+'OA&amp;GRIDCO'!LE26</f>
        <v>1.03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5.15</v>
      </c>
      <c r="CH26" s="74">
        <f>'OA&amp;GRIDCO'!HP26+'Day Ahead IEX PXIL'!DX26+RTM!DR26</f>
        <v>0</v>
      </c>
      <c r="CI26" s="75">
        <f>'Day Ahead IEX PXIL'!HE26+'OA&amp;GRIDCO'!DI26+RTM!GY26</f>
        <v>5.15</v>
      </c>
      <c r="CJ26" s="75">
        <f>'Day Ahead IEX PXIL'!HF26+'OA&amp;GRIDCO'!DJ26</f>
        <v>0</v>
      </c>
      <c r="CK26" s="54">
        <f>'OA&amp;GRIDCO'!KU26+'Day Ahead IEX PXIL'!DE26</f>
        <v>9.2800000000000011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8.5</v>
      </c>
      <c r="CZ26" s="4">
        <f>'OA&amp;GRIDCO'!IH26+'Day Ahead IEX PXIL'!EJ26+RTM!ED26</f>
        <v>2.125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10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1.34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62.32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5.15</v>
      </c>
      <c r="ET26" s="74">
        <f>'OA&amp;GRIDCO'!NP26+RTM!HD26+'Day Ahead IEX PXIL'!IZ26</f>
        <v>0</v>
      </c>
      <c r="EU26" s="74">
        <f>RTM!JG26</f>
        <v>1.77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41">
        <f>GDAM!AK26</f>
        <v>0</v>
      </c>
      <c r="FH26" s="341">
        <f>GDAM!AL26</f>
        <v>0</v>
      </c>
      <c r="FI26" s="341">
        <f>GDAM!AQ26</f>
        <v>0</v>
      </c>
      <c r="FJ26" s="341">
        <f>GDAM!AR26</f>
        <v>0</v>
      </c>
      <c r="FK26" s="341">
        <f>GDAM!AW26</f>
        <v>0</v>
      </c>
      <c r="FL26" s="341">
        <f>GDAM!AX26</f>
        <v>0</v>
      </c>
      <c r="FM26" s="341">
        <f>GDAM!BC26</f>
        <v>0</v>
      </c>
      <c r="FN26" s="341">
        <f>GDAM!BD26</f>
        <v>0</v>
      </c>
      <c r="FO26" s="341">
        <f>GDAM!BI26</f>
        <v>0</v>
      </c>
      <c r="FP26" s="341">
        <f>GDAM!BJ26</f>
        <v>0</v>
      </c>
      <c r="FQ26" s="1">
        <f t="shared" si="0"/>
        <v>1529.9768840206184</v>
      </c>
      <c r="FR26" s="1">
        <f t="shared" si="1"/>
        <v>97.415147766323031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>
        <v>0</v>
      </c>
      <c r="J27" s="74">
        <v>0</v>
      </c>
      <c r="K27" s="75"/>
      <c r="L27" s="75"/>
      <c r="M27" s="75"/>
      <c r="N27" s="75"/>
      <c r="O27" s="277"/>
      <c r="P27" s="75"/>
      <c r="Q27" s="94">
        <v>4.4000000000000004</v>
      </c>
      <c r="R27" s="75">
        <v>0.4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0.41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30.310000000000002</v>
      </c>
      <c r="AL27" s="4">
        <f>'OA&amp;GRIDCO'!BT27+'Day Ahead IEX PXIL'!AL27+RTM!AL27</f>
        <v>2.8479999999999999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13.470790378006875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188.66</v>
      </c>
      <c r="BD27" s="4">
        <f>'OA&amp;GRIDCO'!ER27+'Day Ahead IEX PXIL'!CB27+RTM!CB27</f>
        <v>47.164999999999999</v>
      </c>
      <c r="BE27" s="75">
        <f>'OA&amp;GRIDCO'!OA27+GDAM!U27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21.4</v>
      </c>
      <c r="BX27" s="4">
        <f>'OA&amp;GRIDCO'!HB27</f>
        <v>0</v>
      </c>
      <c r="BY27" s="4">
        <f>'Day Ahead IEX PXIL'!GK27+RTM!FA27+'OA&amp;GRIDCO'!LE27</f>
        <v>1.03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5.15</v>
      </c>
      <c r="CH27" s="74">
        <f>'OA&amp;GRIDCO'!HP27+'Day Ahead IEX PXIL'!DX27+RTM!DR27</f>
        <v>0</v>
      </c>
      <c r="CI27" s="75">
        <f>'Day Ahead IEX PXIL'!HE27+'OA&amp;GRIDCO'!DI27+RTM!GY27</f>
        <v>5.15</v>
      </c>
      <c r="CJ27" s="75">
        <f>'Day Ahead IEX PXIL'!HF27+'OA&amp;GRIDCO'!DJ27</f>
        <v>0</v>
      </c>
      <c r="CK27" s="54">
        <f>'OA&amp;GRIDCO'!KU27+'Day Ahead IEX PXIL'!DE27</f>
        <v>9.2800000000000011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8.5</v>
      </c>
      <c r="CZ27" s="4">
        <f>'OA&amp;GRIDCO'!IH27+'Day Ahead IEX PXIL'!EJ27+RTM!ED27</f>
        <v>2.125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10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1.34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62.32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5.15</v>
      </c>
      <c r="ET27" s="74">
        <f>'OA&amp;GRIDCO'!NP27+RTM!HD27+'Day Ahead IEX PXIL'!IZ27</f>
        <v>0</v>
      </c>
      <c r="EU27" s="74">
        <f>RTM!JG27</f>
        <v>1.77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41">
        <f>GDAM!AK27</f>
        <v>0</v>
      </c>
      <c r="FH27" s="341">
        <f>GDAM!AL27</f>
        <v>0</v>
      </c>
      <c r="FI27" s="341">
        <f>GDAM!AQ27</f>
        <v>0</v>
      </c>
      <c r="FJ27" s="341">
        <f>GDAM!AR27</f>
        <v>0</v>
      </c>
      <c r="FK27" s="341">
        <f>GDAM!AW27</f>
        <v>0</v>
      </c>
      <c r="FL27" s="341">
        <f>GDAM!AX27</f>
        <v>0</v>
      </c>
      <c r="FM27" s="341">
        <f>GDAM!BC27</f>
        <v>0</v>
      </c>
      <c r="FN27" s="341">
        <f>GDAM!BD27</f>
        <v>0</v>
      </c>
      <c r="FO27" s="341">
        <f>GDAM!BI27</f>
        <v>0</v>
      </c>
      <c r="FP27" s="341">
        <f>GDAM!BJ27</f>
        <v>0</v>
      </c>
      <c r="FQ27" s="1">
        <f t="shared" si="0"/>
        <v>1509.3568840206181</v>
      </c>
      <c r="FR27" s="1">
        <f t="shared" si="1"/>
        <v>97.758790378006879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>
        <v>0</v>
      </c>
      <c r="J28" s="74">
        <v>0</v>
      </c>
      <c r="K28" s="75"/>
      <c r="L28" s="75"/>
      <c r="M28" s="75"/>
      <c r="N28" s="75"/>
      <c r="O28" s="277"/>
      <c r="P28" s="75"/>
      <c r="Q28" s="94">
        <v>4.4000000000000004</v>
      </c>
      <c r="R28" s="75">
        <v>0.4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0.41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20</v>
      </c>
      <c r="AL28" s="4">
        <f>'OA&amp;GRIDCO'!BT28+'Day Ahead IEX PXIL'!AL28+RTM!AL28</f>
        <v>2.8479999999999999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13.470790378006875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188.66</v>
      </c>
      <c r="BD28" s="4">
        <f>'OA&amp;GRIDCO'!ER28+'Day Ahead IEX PXIL'!CB28+RTM!CB28</f>
        <v>47.164999999999999</v>
      </c>
      <c r="BE28" s="75">
        <f>'OA&amp;GRIDCO'!OA28+GDAM!U28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21.4</v>
      </c>
      <c r="BX28" s="4">
        <f>'OA&amp;GRIDCO'!HB28</f>
        <v>0</v>
      </c>
      <c r="BY28" s="4">
        <f>'Day Ahead IEX PXIL'!GK28+RTM!FA28+'OA&amp;GRIDCO'!LE28</f>
        <v>1.03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5.15</v>
      </c>
      <c r="CH28" s="74">
        <f>'OA&amp;GRIDCO'!HP28+'Day Ahead IEX PXIL'!DX28+RTM!DR28</f>
        <v>0</v>
      </c>
      <c r="CI28" s="75">
        <f>'Day Ahead IEX PXIL'!HE28+'OA&amp;GRIDCO'!DI28+RTM!GY28</f>
        <v>5.15</v>
      </c>
      <c r="CJ28" s="75">
        <f>'Day Ahead IEX PXIL'!HF28+'OA&amp;GRIDCO'!DJ28</f>
        <v>0</v>
      </c>
      <c r="CK28" s="54">
        <f>'OA&amp;GRIDCO'!KU28+'Day Ahead IEX PXIL'!DE28</f>
        <v>9.2800000000000011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8.5</v>
      </c>
      <c r="CZ28" s="4">
        <f>'OA&amp;GRIDCO'!IH28+'Day Ahead IEX PXIL'!EJ28+RTM!ED28</f>
        <v>2.125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10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1.34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62.32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5.15</v>
      </c>
      <c r="ET28" s="74">
        <f>'OA&amp;GRIDCO'!NP28+RTM!HD28+'Day Ahead IEX PXIL'!IZ28</f>
        <v>0</v>
      </c>
      <c r="EU28" s="74">
        <f>RTM!JG28</f>
        <v>1.77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41">
        <f>GDAM!AK28</f>
        <v>0</v>
      </c>
      <c r="FH28" s="341">
        <f>GDAM!AL28</f>
        <v>0</v>
      </c>
      <c r="FI28" s="341">
        <f>GDAM!AQ28</f>
        <v>0</v>
      </c>
      <c r="FJ28" s="341">
        <f>GDAM!AR28</f>
        <v>0</v>
      </c>
      <c r="FK28" s="341">
        <f>GDAM!AW28</f>
        <v>0</v>
      </c>
      <c r="FL28" s="341">
        <f>GDAM!AX28</f>
        <v>0</v>
      </c>
      <c r="FM28" s="341">
        <f>GDAM!BC28</f>
        <v>0</v>
      </c>
      <c r="FN28" s="341">
        <f>GDAM!BD28</f>
        <v>0</v>
      </c>
      <c r="FO28" s="341">
        <f>GDAM!BI28</f>
        <v>0</v>
      </c>
      <c r="FP28" s="341">
        <f>GDAM!BJ28</f>
        <v>0</v>
      </c>
      <c r="FQ28" s="1">
        <f t="shared" si="0"/>
        <v>1499.0468840206181</v>
      </c>
      <c r="FR28" s="1">
        <f t="shared" si="1"/>
        <v>97.758790378006879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>
        <v>0</v>
      </c>
      <c r="J29" s="74">
        <v>0</v>
      </c>
      <c r="K29" s="75"/>
      <c r="L29" s="75"/>
      <c r="M29" s="75"/>
      <c r="N29" s="75"/>
      <c r="O29" s="277"/>
      <c r="P29" s="75"/>
      <c r="Q29" s="94">
        <v>4.4000000000000004</v>
      </c>
      <c r="R29" s="75">
        <v>0.4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0.41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20</v>
      </c>
      <c r="AL29" s="4">
        <f>'OA&amp;GRIDCO'!BT29+'Day Ahead IEX PXIL'!AL29+RTM!AL29</f>
        <v>2.8479999999999999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13.701030927835051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188.66</v>
      </c>
      <c r="BD29" s="4">
        <f>'OA&amp;GRIDCO'!ER29+'Day Ahead IEX PXIL'!CB29+RTM!CB29</f>
        <v>47.164999999999999</v>
      </c>
      <c r="BE29" s="75">
        <f>'OA&amp;GRIDCO'!OA29+GDAM!U29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21.4</v>
      </c>
      <c r="BX29" s="4">
        <f>'OA&amp;GRIDCO'!HB29</f>
        <v>0</v>
      </c>
      <c r="BY29" s="4">
        <f>'Day Ahead IEX PXIL'!GK29+RTM!FA29+'OA&amp;GRIDCO'!LE29</f>
        <v>1.03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5.15</v>
      </c>
      <c r="CH29" s="74">
        <f>'OA&amp;GRIDCO'!HP29+'Day Ahead IEX PXIL'!DX29+RTM!DR29</f>
        <v>0</v>
      </c>
      <c r="CI29" s="75">
        <f>'Day Ahead IEX PXIL'!HE29+'OA&amp;GRIDCO'!DI29+RTM!GY29</f>
        <v>5.15</v>
      </c>
      <c r="CJ29" s="75">
        <f>'Day Ahead IEX PXIL'!HF29+'OA&amp;GRIDCO'!DJ29</f>
        <v>0</v>
      </c>
      <c r="CK29" s="54">
        <f>'OA&amp;GRIDCO'!KU29+'Day Ahead IEX PXIL'!DE29</f>
        <v>9.2800000000000011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8.5</v>
      </c>
      <c r="CZ29" s="4">
        <f>'OA&amp;GRIDCO'!IH29+'Day Ahead IEX PXIL'!EJ29+RTM!ED29</f>
        <v>2.125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1.34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62.32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5.15</v>
      </c>
      <c r="ET29" s="74">
        <f>'OA&amp;GRIDCO'!NP29+RTM!HD29+'Day Ahead IEX PXIL'!IZ29</f>
        <v>0</v>
      </c>
      <c r="EU29" s="74">
        <f>RTM!JG29</f>
        <v>1.77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41">
        <f>GDAM!AK29</f>
        <v>0</v>
      </c>
      <c r="FH29" s="341">
        <f>GDAM!AL29</f>
        <v>0</v>
      </c>
      <c r="FI29" s="341">
        <f>GDAM!AQ29</f>
        <v>0</v>
      </c>
      <c r="FJ29" s="341">
        <f>GDAM!AR29</f>
        <v>0</v>
      </c>
      <c r="FK29" s="341">
        <f>GDAM!AW29</f>
        <v>0</v>
      </c>
      <c r="FL29" s="341">
        <f>GDAM!AX29</f>
        <v>0</v>
      </c>
      <c r="FM29" s="341">
        <f>GDAM!BC29</f>
        <v>0</v>
      </c>
      <c r="FN29" s="341">
        <f>GDAM!BD29</f>
        <v>0</v>
      </c>
      <c r="FO29" s="341">
        <f>GDAM!BI29</f>
        <v>0</v>
      </c>
      <c r="FP29" s="341">
        <f>GDAM!BJ29</f>
        <v>0</v>
      </c>
      <c r="FQ29" s="1">
        <f t="shared" si="0"/>
        <v>1489.0468840206181</v>
      </c>
      <c r="FR29" s="1">
        <f t="shared" si="1"/>
        <v>97.989030927835046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>
        <v>0</v>
      </c>
      <c r="J30" s="74">
        <v>0</v>
      </c>
      <c r="K30" s="75"/>
      <c r="L30" s="75"/>
      <c r="M30" s="75"/>
      <c r="N30" s="75"/>
      <c r="O30" s="277"/>
      <c r="P30" s="75"/>
      <c r="Q30" s="94">
        <v>4.4000000000000004</v>
      </c>
      <c r="R30" s="75">
        <v>0.4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0.41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13.701030927835051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188.66</v>
      </c>
      <c r="BD30" s="4">
        <f>'OA&amp;GRIDCO'!ER30+'Day Ahead IEX PXIL'!CB30+RTM!CB30</f>
        <v>47.164999999999999</v>
      </c>
      <c r="BE30" s="75">
        <f>'OA&amp;GRIDCO'!OA30+GDAM!U30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21.4</v>
      </c>
      <c r="BX30" s="4">
        <f>'OA&amp;GRIDCO'!HB30</f>
        <v>0</v>
      </c>
      <c r="BY30" s="4">
        <f>'Day Ahead IEX PXIL'!GK30+RTM!FA30+'OA&amp;GRIDCO'!LE30</f>
        <v>1.03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5.15</v>
      </c>
      <c r="CH30" s="74">
        <f>'OA&amp;GRIDCO'!HP30+'Day Ahead IEX PXIL'!DX30+RTM!DR30</f>
        <v>0</v>
      </c>
      <c r="CI30" s="75">
        <f>'Day Ahead IEX PXIL'!HE30+'OA&amp;GRIDCO'!DI30+RTM!GY30</f>
        <v>5.15</v>
      </c>
      <c r="CJ30" s="75">
        <f>'Day Ahead IEX PXIL'!HF30+'OA&amp;GRIDCO'!DJ30</f>
        <v>0</v>
      </c>
      <c r="CK30" s="54">
        <f>'OA&amp;GRIDCO'!KU30+'Day Ahead IEX PXIL'!DE30</f>
        <v>9.2800000000000011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8.5</v>
      </c>
      <c r="CZ30" s="4">
        <f>'OA&amp;GRIDCO'!IH30+'Day Ahead IEX PXIL'!EJ30+RTM!ED30</f>
        <v>2.125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1.34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62.32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5.15</v>
      </c>
      <c r="ET30" s="74">
        <f>'OA&amp;GRIDCO'!NP30+RTM!HD30+'Day Ahead IEX PXIL'!IZ30</f>
        <v>0</v>
      </c>
      <c r="EU30" s="74">
        <f>RTM!JG30</f>
        <v>1.77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41">
        <f>GDAM!AK30</f>
        <v>0</v>
      </c>
      <c r="FH30" s="341">
        <f>GDAM!AL30</f>
        <v>0</v>
      </c>
      <c r="FI30" s="341">
        <f>GDAM!AQ30</f>
        <v>0</v>
      </c>
      <c r="FJ30" s="341">
        <f>GDAM!AR30</f>
        <v>0</v>
      </c>
      <c r="FK30" s="341">
        <f>GDAM!AW30</f>
        <v>0</v>
      </c>
      <c r="FL30" s="341">
        <f>GDAM!AX30</f>
        <v>0</v>
      </c>
      <c r="FM30" s="341">
        <f>GDAM!BC30</f>
        <v>0</v>
      </c>
      <c r="FN30" s="341">
        <f>GDAM!BD30</f>
        <v>0</v>
      </c>
      <c r="FO30" s="341">
        <f>GDAM!BI30</f>
        <v>0</v>
      </c>
      <c r="FP30" s="341">
        <f>GDAM!BJ30</f>
        <v>0</v>
      </c>
      <c r="FQ30" s="1">
        <f t="shared" si="0"/>
        <v>1489.0468840206181</v>
      </c>
      <c r="FR30" s="1">
        <f t="shared" si="1"/>
        <v>97.989030927835046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>
        <v>0</v>
      </c>
      <c r="J31" s="74">
        <v>0</v>
      </c>
      <c r="K31" s="75"/>
      <c r="L31" s="75"/>
      <c r="M31" s="75"/>
      <c r="N31" s="75"/>
      <c r="O31" s="277"/>
      <c r="P31" s="75"/>
      <c r="Q31" s="94">
        <v>4.4000000000000004</v>
      </c>
      <c r="R31" s="75">
        <v>0.4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3.09</v>
      </c>
      <c r="AF31" s="4">
        <f>'OA&amp;GRIDCO'!X31+'Day Ahead IEX PXIL'!N31+RTM!N31</f>
        <v>0</v>
      </c>
      <c r="AG31" s="4">
        <f>'OA&amp;GRIDCO'!AC31+'Day Ahead IEX PXIL'!S31+RTM!S31</f>
        <v>0.41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40.620000000000005</v>
      </c>
      <c r="AL31" s="4">
        <f>'OA&amp;GRIDCO'!BT31+'Day Ahead IEX PXIL'!AL31+RTM!AL31</f>
        <v>2.8479999999999999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13.701030927835051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188.66</v>
      </c>
      <c r="BD31" s="4">
        <f>'OA&amp;GRIDCO'!ER31+'Day Ahead IEX PXIL'!CB31+RTM!CB31</f>
        <v>47.164999999999999</v>
      </c>
      <c r="BE31" s="75">
        <f>'OA&amp;GRIDCO'!OA31+GDAM!U31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108.31819999999999</v>
      </c>
      <c r="BT31" s="4">
        <f>'OA&amp;GRIDCO'!JX31+'Day Ahead IEX PXIL'!FB31+RTM!EV31</f>
        <v>17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21.4</v>
      </c>
      <c r="BX31" s="4">
        <f>'OA&amp;GRIDCO'!HB31</f>
        <v>0</v>
      </c>
      <c r="BY31" s="4">
        <f>'Day Ahead IEX PXIL'!GK31+RTM!FA31+'OA&amp;GRIDCO'!LE31</f>
        <v>1.03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5.15</v>
      </c>
      <c r="CH31" s="74">
        <f>'OA&amp;GRIDCO'!HP31+'Day Ahead IEX PXIL'!DX31+RTM!DR31</f>
        <v>0</v>
      </c>
      <c r="CI31" s="75">
        <f>'Day Ahead IEX PXIL'!HE31+'OA&amp;GRIDCO'!DI31+RTM!GY31</f>
        <v>5.15</v>
      </c>
      <c r="CJ31" s="75">
        <f>'Day Ahead IEX PXIL'!HF31+'OA&amp;GRIDCO'!DJ31</f>
        <v>0</v>
      </c>
      <c r="CK31" s="54">
        <f>'OA&amp;GRIDCO'!KU31+'Day Ahead IEX PXIL'!DE31</f>
        <v>9.2800000000000011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8.5</v>
      </c>
      <c r="CZ31" s="4">
        <f>'OA&amp;GRIDCO'!IH31+'Day Ahead IEX PXIL'!EJ31+RTM!ED31</f>
        <v>2.125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1.34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62.32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5.15</v>
      </c>
      <c r="ET31" s="74">
        <f>'OA&amp;GRIDCO'!NP31+RTM!HD31+'Day Ahead IEX PXIL'!IZ31</f>
        <v>0</v>
      </c>
      <c r="EU31" s="74">
        <f>RTM!JG31</f>
        <v>1.77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41">
        <f>GDAM!AK31</f>
        <v>0</v>
      </c>
      <c r="FH31" s="341">
        <f>GDAM!AL31</f>
        <v>0</v>
      </c>
      <c r="FI31" s="341">
        <f>GDAM!AQ31</f>
        <v>0</v>
      </c>
      <c r="FJ31" s="341">
        <f>GDAM!AR31</f>
        <v>0</v>
      </c>
      <c r="FK31" s="341">
        <f>GDAM!AW31</f>
        <v>0</v>
      </c>
      <c r="FL31" s="341">
        <f>GDAM!AX31</f>
        <v>0</v>
      </c>
      <c r="FM31" s="341">
        <f>GDAM!BC31</f>
        <v>0</v>
      </c>
      <c r="FN31" s="341">
        <f>GDAM!BD31</f>
        <v>0</v>
      </c>
      <c r="FO31" s="341">
        <f>GDAM!BI31</f>
        <v>0</v>
      </c>
      <c r="FP31" s="341">
        <f>GDAM!BJ31</f>
        <v>0</v>
      </c>
      <c r="FQ31" s="1">
        <f t="shared" si="0"/>
        <v>1513.1505840206182</v>
      </c>
      <c r="FR31" s="1">
        <f t="shared" si="1"/>
        <v>92.989030927835046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>
        <v>0</v>
      </c>
      <c r="J32" s="74">
        <v>0</v>
      </c>
      <c r="K32" s="75"/>
      <c r="L32" s="75"/>
      <c r="M32" s="75"/>
      <c r="N32" s="75"/>
      <c r="O32" s="277"/>
      <c r="P32" s="75"/>
      <c r="Q32" s="94">
        <v>4.4000000000000004</v>
      </c>
      <c r="R32" s="75">
        <v>0.4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3.8500000000000001E-3</v>
      </c>
      <c r="Z32" s="75"/>
      <c r="AA32" s="75">
        <v>0</v>
      </c>
      <c r="AB32" s="75"/>
      <c r="AC32" s="278">
        <v>0</v>
      </c>
      <c r="AD32" s="75">
        <v>0</v>
      </c>
      <c r="AE32" s="4">
        <f>'OA&amp;GRIDCO'!W32+'Day Ahead IEX PXIL'!M32+RTM!M32</f>
        <v>3.09</v>
      </c>
      <c r="AF32" s="4">
        <f>'OA&amp;GRIDCO'!X32+'Day Ahead IEX PXIL'!N32+RTM!N32</f>
        <v>0</v>
      </c>
      <c r="AG32" s="4">
        <f>'OA&amp;GRIDCO'!AC32+'Day Ahead IEX PXIL'!S32+RTM!S32</f>
        <v>0.41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40.620000000000005</v>
      </c>
      <c r="AL32" s="4">
        <f>'OA&amp;GRIDCO'!BT32+'Day Ahead IEX PXIL'!AL32+RTM!AL32</f>
        <v>2.8479999999999999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13.701030927835051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188.66</v>
      </c>
      <c r="BD32" s="4">
        <f>'OA&amp;GRIDCO'!ER32+'Day Ahead IEX PXIL'!CB32+RTM!CB32</f>
        <v>47.164999999999999</v>
      </c>
      <c r="BE32" s="75">
        <f>'OA&amp;GRIDCO'!OA32+GDAM!U32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108.31819999999999</v>
      </c>
      <c r="BT32" s="4">
        <f>'OA&amp;GRIDCO'!JX32+'Day Ahead IEX PXIL'!FB32+RTM!EV32</f>
        <v>17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21.4</v>
      </c>
      <c r="BX32" s="4">
        <f>'OA&amp;GRIDCO'!HB32</f>
        <v>0</v>
      </c>
      <c r="BY32" s="4">
        <f>'Day Ahead IEX PXIL'!GK32+RTM!FA32+'OA&amp;GRIDCO'!LE32</f>
        <v>1.03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5.15</v>
      </c>
      <c r="CH32" s="74">
        <f>'OA&amp;GRIDCO'!HP32+'Day Ahead IEX PXIL'!DX32+RTM!DR32</f>
        <v>0</v>
      </c>
      <c r="CI32" s="75">
        <f>'Day Ahead IEX PXIL'!HE32+'OA&amp;GRIDCO'!DI32+RTM!GY32</f>
        <v>5.15</v>
      </c>
      <c r="CJ32" s="75">
        <f>'Day Ahead IEX PXIL'!HF32+'OA&amp;GRIDCO'!DJ32</f>
        <v>0</v>
      </c>
      <c r="CK32" s="54">
        <f>'OA&amp;GRIDCO'!KU32+'Day Ahead IEX PXIL'!DE32</f>
        <v>9.2800000000000011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8.5</v>
      </c>
      <c r="CZ32" s="4">
        <f>'OA&amp;GRIDCO'!IH32+'Day Ahead IEX PXIL'!EJ32+RTM!ED32</f>
        <v>2.125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1.34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62.32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5.15</v>
      </c>
      <c r="ET32" s="74">
        <f>'OA&amp;GRIDCO'!NP32+RTM!HD32+'Day Ahead IEX PXIL'!IZ32</f>
        <v>0</v>
      </c>
      <c r="EU32" s="74">
        <f>RTM!JG32</f>
        <v>1.77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41">
        <f>GDAM!AK32</f>
        <v>0</v>
      </c>
      <c r="FH32" s="341">
        <f>GDAM!AL32</f>
        <v>0</v>
      </c>
      <c r="FI32" s="341">
        <f>GDAM!AQ32</f>
        <v>0</v>
      </c>
      <c r="FJ32" s="341">
        <f>GDAM!AR32</f>
        <v>0</v>
      </c>
      <c r="FK32" s="341">
        <f>GDAM!AW32</f>
        <v>0</v>
      </c>
      <c r="FL32" s="341">
        <f>GDAM!AX32</f>
        <v>0</v>
      </c>
      <c r="FM32" s="341">
        <f>GDAM!BC32</f>
        <v>0</v>
      </c>
      <c r="FN32" s="341">
        <f>GDAM!BD32</f>
        <v>0</v>
      </c>
      <c r="FO32" s="341">
        <f>GDAM!BI32</f>
        <v>0</v>
      </c>
      <c r="FP32" s="341">
        <f>GDAM!BJ32</f>
        <v>0</v>
      </c>
      <c r="FQ32" s="1">
        <f t="shared" si="0"/>
        <v>1513.1544340206183</v>
      </c>
      <c r="FR32" s="1">
        <f t="shared" si="1"/>
        <v>92.989030927835046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>
        <v>0</v>
      </c>
      <c r="J33" s="74">
        <v>0</v>
      </c>
      <c r="K33" s="75"/>
      <c r="L33" s="75"/>
      <c r="M33" s="75"/>
      <c r="N33" s="75"/>
      <c r="O33" s="277"/>
      <c r="P33" s="75"/>
      <c r="Q33" s="94">
        <v>4.4000000000000004</v>
      </c>
      <c r="R33" s="75">
        <v>0.4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0.05</v>
      </c>
      <c r="Z33" s="75"/>
      <c r="AA33" s="75">
        <v>7.0000000000000007E-2</v>
      </c>
      <c r="AB33" s="75"/>
      <c r="AC33" s="279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0.41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20</v>
      </c>
      <c r="AL33" s="4">
        <f>'OA&amp;GRIDCO'!BT33+'Day Ahead IEX PXIL'!AL33+RTM!AL33</f>
        <v>2.8479999999999999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13.701030927835051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188.66</v>
      </c>
      <c r="BD33" s="4">
        <f>'OA&amp;GRIDCO'!ER33+'Day Ahead IEX PXIL'!CB33+RTM!CB33</f>
        <v>47.164999999999999</v>
      </c>
      <c r="BE33" s="75">
        <f>'OA&amp;GRIDCO'!OA33+GDAM!U33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108.31819999999999</v>
      </c>
      <c r="BT33" s="4">
        <f>'OA&amp;GRIDCO'!JX33+'Day Ahead IEX PXIL'!FB33+RTM!EV33</f>
        <v>17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21.4</v>
      </c>
      <c r="BX33" s="4">
        <f>'OA&amp;GRIDCO'!HB33</f>
        <v>0</v>
      </c>
      <c r="BY33" s="4">
        <f>'Day Ahead IEX PXIL'!GK33+RTM!FA33+'OA&amp;GRIDCO'!LE33</f>
        <v>1.03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5.15</v>
      </c>
      <c r="CH33" s="74">
        <f>'OA&amp;GRIDCO'!HP33+'Day Ahead IEX PXIL'!DX33+RTM!DR33</f>
        <v>0</v>
      </c>
      <c r="CI33" s="75">
        <f>'Day Ahead IEX PXIL'!HE33+'OA&amp;GRIDCO'!DI33+RTM!GY33</f>
        <v>5.15</v>
      </c>
      <c r="CJ33" s="75">
        <f>'Day Ahead IEX PXIL'!HF33+'OA&amp;GRIDCO'!DJ33</f>
        <v>0</v>
      </c>
      <c r="CK33" s="54">
        <f>'OA&amp;GRIDCO'!KU33+'Day Ahead IEX PXIL'!DE33</f>
        <v>9.2800000000000011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8.5</v>
      </c>
      <c r="CZ33" s="4">
        <f>'OA&amp;GRIDCO'!IH33+'Day Ahead IEX PXIL'!EJ33+RTM!ED33</f>
        <v>2.125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1.34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62.32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3.09</v>
      </c>
      <c r="ET33" s="74">
        <f>'OA&amp;GRIDCO'!NP33+RTM!HD33+'Day Ahead IEX PXIL'!IZ33</f>
        <v>0</v>
      </c>
      <c r="EU33" s="74">
        <f>RTM!JG33</f>
        <v>1.77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41">
        <f>GDAM!AK33</f>
        <v>0</v>
      </c>
      <c r="FH33" s="341">
        <f>GDAM!AL33</f>
        <v>0</v>
      </c>
      <c r="FI33" s="341">
        <f>GDAM!AQ33</f>
        <v>0</v>
      </c>
      <c r="FJ33" s="341">
        <f>GDAM!AR33</f>
        <v>0</v>
      </c>
      <c r="FK33" s="341">
        <f>GDAM!AW33</f>
        <v>0</v>
      </c>
      <c r="FL33" s="341">
        <f>GDAM!AX33</f>
        <v>0</v>
      </c>
      <c r="FM33" s="341">
        <f>GDAM!BC33</f>
        <v>0</v>
      </c>
      <c r="FN33" s="341">
        <f>GDAM!BD33</f>
        <v>0</v>
      </c>
      <c r="FO33" s="341">
        <f>GDAM!BI33</f>
        <v>0</v>
      </c>
      <c r="FP33" s="341">
        <f>GDAM!BJ33</f>
        <v>0</v>
      </c>
      <c r="FQ33" s="1">
        <f t="shared" si="0"/>
        <v>1487.5005840206179</v>
      </c>
      <c r="FR33" s="1">
        <f t="shared" si="1"/>
        <v>92.989030927835046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>
        <v>0</v>
      </c>
      <c r="J34" s="74">
        <v>0</v>
      </c>
      <c r="K34" s="75"/>
      <c r="L34" s="75"/>
      <c r="M34" s="75"/>
      <c r="N34" s="75"/>
      <c r="O34" s="277"/>
      <c r="P34" s="75"/>
      <c r="Q34" s="94">
        <v>4.4000000000000004</v>
      </c>
      <c r="R34" s="75">
        <v>0.4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0.18</v>
      </c>
      <c r="Z34" s="75"/>
      <c r="AA34" s="75">
        <v>0.28000000000000003</v>
      </c>
      <c r="AB34" s="75"/>
      <c r="AC34" s="279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0.41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50.93</v>
      </c>
      <c r="AL34" s="4">
        <f>'OA&amp;GRIDCO'!BT34+'Day Ahead IEX PXIL'!AL34+RTM!AL34</f>
        <v>2.8479999999999999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188.66</v>
      </c>
      <c r="BD34" s="4">
        <f>'OA&amp;GRIDCO'!ER34+'Day Ahead IEX PXIL'!CB34+RTM!CB34</f>
        <v>47.164999999999999</v>
      </c>
      <c r="BE34" s="75">
        <f>'OA&amp;GRIDCO'!OA34+GDAM!U34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108.31819999999999</v>
      </c>
      <c r="BT34" s="4">
        <f>'OA&amp;GRIDCO'!JX34+'Day Ahead IEX PXIL'!FB34+RTM!EV34</f>
        <v>17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21.4</v>
      </c>
      <c r="BX34" s="4">
        <f>'OA&amp;GRIDCO'!HB34</f>
        <v>0</v>
      </c>
      <c r="BY34" s="4">
        <f>'Day Ahead IEX PXIL'!GK34+RTM!FA34+'OA&amp;GRIDCO'!LE34</f>
        <v>1.03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5.15</v>
      </c>
      <c r="CH34" s="74">
        <f>'OA&amp;GRIDCO'!HP34+'Day Ahead IEX PXIL'!DX34+RTM!DR34</f>
        <v>0</v>
      </c>
      <c r="CI34" s="75">
        <f>'Day Ahead IEX PXIL'!HE34+'OA&amp;GRIDCO'!DI34+RTM!GY34</f>
        <v>5.15</v>
      </c>
      <c r="CJ34" s="75">
        <f>'Day Ahead IEX PXIL'!HF34+'OA&amp;GRIDCO'!DJ34</f>
        <v>0</v>
      </c>
      <c r="CK34" s="54">
        <f>'OA&amp;GRIDCO'!KU34+'Day Ahead IEX PXIL'!DE34</f>
        <v>9.2800000000000011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8.5</v>
      </c>
      <c r="CZ34" s="4">
        <f>'OA&amp;GRIDCO'!IH34+'Day Ahead IEX PXIL'!EJ34+RTM!ED34</f>
        <v>2.125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1.34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62.32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0.34513333333333301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3.09</v>
      </c>
      <c r="ET34" s="74">
        <f>'OA&amp;GRIDCO'!NP34+RTM!HD34+'Day Ahead IEX PXIL'!IZ34</f>
        <v>0</v>
      </c>
      <c r="EU34" s="74">
        <f>RTM!JG34</f>
        <v>1.77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0.21000000000000002</v>
      </c>
      <c r="FF34" s="74">
        <f>GDAM!AF34+'OA&amp;GRIDCO'!OT34</f>
        <v>0</v>
      </c>
      <c r="FG34" s="341">
        <f>GDAM!AK34</f>
        <v>0</v>
      </c>
      <c r="FH34" s="341">
        <f>GDAM!AL34</f>
        <v>0</v>
      </c>
      <c r="FI34" s="341">
        <f>GDAM!AQ34</f>
        <v>0</v>
      </c>
      <c r="FJ34" s="341">
        <f>GDAM!AR34</f>
        <v>0</v>
      </c>
      <c r="FK34" s="341">
        <f>GDAM!AW34</f>
        <v>0</v>
      </c>
      <c r="FL34" s="341">
        <f>GDAM!AX34</f>
        <v>0</v>
      </c>
      <c r="FM34" s="341">
        <f>GDAM!BC34</f>
        <v>0</v>
      </c>
      <c r="FN34" s="341">
        <f>GDAM!BD34</f>
        <v>0</v>
      </c>
      <c r="FO34" s="341">
        <f>GDAM!BI34</f>
        <v>0</v>
      </c>
      <c r="FP34" s="341">
        <f>GDAM!BJ34</f>
        <v>0</v>
      </c>
      <c r="FQ34" s="1">
        <f t="shared" si="0"/>
        <v>1519.3257173539512</v>
      </c>
      <c r="FR34" s="1">
        <f t="shared" si="1"/>
        <v>92.989030927835046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>
        <v>0</v>
      </c>
      <c r="J35" s="74">
        <v>0</v>
      </c>
      <c r="K35" s="75"/>
      <c r="L35" s="75"/>
      <c r="M35" s="75"/>
      <c r="N35" s="75"/>
      <c r="O35" s="277"/>
      <c r="P35" s="75"/>
      <c r="Q35" s="94">
        <v>4.4000000000000004</v>
      </c>
      <c r="R35" s="75">
        <v>0.4</v>
      </c>
      <c r="S35" s="74">
        <v>25</v>
      </c>
      <c r="T35" s="75"/>
      <c r="U35" s="74">
        <v>37</v>
      </c>
      <c r="V35" s="75"/>
      <c r="W35" s="275">
        <v>0.27</v>
      </c>
      <c r="X35" s="75"/>
      <c r="Y35" s="75">
        <v>0.38</v>
      </c>
      <c r="Z35" s="75"/>
      <c r="AA35" s="75">
        <v>0.56999999999999995</v>
      </c>
      <c r="AB35" s="75"/>
      <c r="AC35" s="279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0.41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56.08</v>
      </c>
      <c r="AL35" s="4">
        <f>'OA&amp;GRIDCO'!BT35+'Day Ahead IEX PXIL'!AL35+RTM!AL35</f>
        <v>2.8479999999999999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188.66</v>
      </c>
      <c r="BD35" s="4">
        <f>'OA&amp;GRIDCO'!ER35+'Day Ahead IEX PXIL'!CB35+RTM!CB35</f>
        <v>47.164999999999999</v>
      </c>
      <c r="BE35" s="75">
        <f>'OA&amp;GRIDCO'!OA35+GDAM!U35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108.31819999999999</v>
      </c>
      <c r="BT35" s="4">
        <f>'OA&amp;GRIDCO'!JX35+'Day Ahead IEX PXIL'!FB35+RTM!EV35</f>
        <v>17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PXIL'!GK35+RTM!FA35+'OA&amp;GRIDCO'!LE35</f>
        <v>2.06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5.15</v>
      </c>
      <c r="CJ35" s="75">
        <f>'Day Ahead IEX PXIL'!HF35+'OA&amp;GRIDCO'!DJ35</f>
        <v>0</v>
      </c>
      <c r="CK35" s="54">
        <f>'OA&amp;GRIDCO'!KU35+'Day Ahead IEX PXIL'!DE35</f>
        <v>9.2799999999999994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8.5</v>
      </c>
      <c r="CZ35" s="4">
        <f>'OA&amp;GRIDCO'!IH35+'Day Ahead IEX PXIL'!EJ35+RTM!ED35</f>
        <v>2.125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1.34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62.32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1.02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3.09</v>
      </c>
      <c r="ET35" s="74">
        <f>'OA&amp;GRIDCO'!NP35+RTM!HD35+'Day Ahead IEX PXIL'!IZ35</f>
        <v>0</v>
      </c>
      <c r="EU35" s="74">
        <f>RTM!JG35</f>
        <v>1.77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0.11</v>
      </c>
      <c r="FD35" s="74">
        <f>RTM!JX35</f>
        <v>0</v>
      </c>
      <c r="FE35" s="74">
        <f>GDAM!AE35+'OA&amp;GRIDCO'!OS35</f>
        <v>0.39</v>
      </c>
      <c r="FF35" s="74">
        <f>GDAM!AF35+'OA&amp;GRIDCO'!OT35</f>
        <v>0</v>
      </c>
      <c r="FG35" s="341">
        <f>GDAM!AK35</f>
        <v>0</v>
      </c>
      <c r="FH35" s="341">
        <f>GDAM!AL35</f>
        <v>0</v>
      </c>
      <c r="FI35" s="341">
        <f>GDAM!AQ35</f>
        <v>0</v>
      </c>
      <c r="FJ35" s="341">
        <f>GDAM!AR35</f>
        <v>0</v>
      </c>
      <c r="FK35" s="341">
        <f>GDAM!AW35</f>
        <v>0</v>
      </c>
      <c r="FL35" s="341">
        <f>GDAM!AX35</f>
        <v>0</v>
      </c>
      <c r="FM35" s="341">
        <f>GDAM!BC35</f>
        <v>0</v>
      </c>
      <c r="FN35" s="341">
        <f>GDAM!BD35</f>
        <v>0</v>
      </c>
      <c r="FO35" s="341">
        <f>GDAM!BI35</f>
        <v>0</v>
      </c>
      <c r="FP35" s="341">
        <f>GDAM!BJ35</f>
        <v>0</v>
      </c>
      <c r="FQ35" s="1">
        <f t="shared" si="0"/>
        <v>1549.8205840206181</v>
      </c>
      <c r="FR35" s="1">
        <f t="shared" si="1"/>
        <v>92.08903092783504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>
        <v>0</v>
      </c>
      <c r="J36" s="74">
        <v>0</v>
      </c>
      <c r="K36" s="75"/>
      <c r="L36" s="75"/>
      <c r="M36" s="75"/>
      <c r="N36" s="75"/>
      <c r="O36" s="277"/>
      <c r="P36" s="75"/>
      <c r="Q36" s="94">
        <v>4.4000000000000004</v>
      </c>
      <c r="R36" s="75">
        <v>0.4</v>
      </c>
      <c r="S36" s="74">
        <v>25</v>
      </c>
      <c r="T36" s="75"/>
      <c r="U36" s="74">
        <v>37</v>
      </c>
      <c r="V36" s="75"/>
      <c r="W36" s="275">
        <v>0.8</v>
      </c>
      <c r="X36" s="75"/>
      <c r="Y36" s="75">
        <v>0.46</v>
      </c>
      <c r="Z36" s="75"/>
      <c r="AA36" s="75">
        <v>0.7</v>
      </c>
      <c r="AB36" s="75"/>
      <c r="AC36" s="279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0.41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20</v>
      </c>
      <c r="AL36" s="74">
        <f>'OA&amp;GRIDCO'!BT36+'Day Ahead IEX PXIL'!AL36+RTM!AL36</f>
        <v>2.8479999999999999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188.66</v>
      </c>
      <c r="BD36" s="74">
        <f>'OA&amp;GRIDCO'!ER36+'Day Ahead IEX PXIL'!CB36+RTM!CB36</f>
        <v>47.164999999999999</v>
      </c>
      <c r="BE36" s="75">
        <f>'OA&amp;GRIDCO'!OA36+GDAM!U36</f>
        <v>0.41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108.31819999999999</v>
      </c>
      <c r="BT36" s="74">
        <f>'OA&amp;GRIDCO'!JX36+'Day Ahead IEX PXIL'!FB36+RTM!EV36</f>
        <v>17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PXIL'!GK36+RTM!FA36+'OA&amp;GRIDCO'!LE36</f>
        <v>2.06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5.15</v>
      </c>
      <c r="CJ36" s="75">
        <f>'Day Ahead IEX PXIL'!HF36+'OA&amp;GRIDCO'!DJ36</f>
        <v>0</v>
      </c>
      <c r="CK36" s="79">
        <f>'OA&amp;GRIDCO'!KU36+'Day Ahead IEX PXIL'!DE36</f>
        <v>9.2799999999999994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8.5</v>
      </c>
      <c r="CZ36" s="74">
        <f>'OA&amp;GRIDCO'!IH36+'Day Ahead IEX PXIL'!EJ36+RTM!ED36</f>
        <v>2.125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1.34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62.32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2.5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3.09</v>
      </c>
      <c r="ET36" s="74">
        <f>'OA&amp;GRIDCO'!NP36+RTM!HD36+'Day Ahead IEX PXIL'!IZ36</f>
        <v>0</v>
      </c>
      <c r="EU36" s="74">
        <f>RTM!JG36</f>
        <v>1.77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0.53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0.23</v>
      </c>
      <c r="FD36" s="74">
        <f>RTM!JX36</f>
        <v>0</v>
      </c>
      <c r="FE36" s="74">
        <f>GDAM!AE36+'OA&amp;GRIDCO'!OS36</f>
        <v>0.77</v>
      </c>
      <c r="FF36" s="74">
        <f>GDAM!AF36+'OA&amp;GRIDCO'!OT36</f>
        <v>0</v>
      </c>
      <c r="FG36" s="341">
        <f>GDAM!AK36</f>
        <v>0</v>
      </c>
      <c r="FH36" s="341">
        <f>GDAM!AL36</f>
        <v>0</v>
      </c>
      <c r="FI36" s="341">
        <f>GDAM!AQ36</f>
        <v>0</v>
      </c>
      <c r="FJ36" s="341">
        <f>GDAM!AR36</f>
        <v>0</v>
      </c>
      <c r="FK36" s="341">
        <f>GDAM!AW36</f>
        <v>0</v>
      </c>
      <c r="FL36" s="341">
        <f>GDAM!AX36</f>
        <v>0</v>
      </c>
      <c r="FM36" s="341">
        <f>GDAM!BC36</f>
        <v>0</v>
      </c>
      <c r="FN36" s="341">
        <f>GDAM!BD36</f>
        <v>0</v>
      </c>
      <c r="FO36" s="341">
        <f>GDAM!BI36</f>
        <v>0</v>
      </c>
      <c r="FP36" s="341">
        <f>GDAM!BJ36</f>
        <v>0</v>
      </c>
      <c r="FQ36" s="1">
        <f t="shared" si="0"/>
        <v>1517.2905840206181</v>
      </c>
      <c r="FR36" s="1">
        <f t="shared" si="1"/>
        <v>92.08903092783504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>
        <v>0</v>
      </c>
      <c r="J37" s="74">
        <v>0</v>
      </c>
      <c r="K37" s="75"/>
      <c r="L37" s="75"/>
      <c r="M37" s="75"/>
      <c r="N37" s="75"/>
      <c r="O37" s="277"/>
      <c r="P37" s="75"/>
      <c r="Q37" s="94">
        <v>4.4000000000000004</v>
      </c>
      <c r="R37" s="75">
        <v>0.4</v>
      </c>
      <c r="S37" s="74">
        <v>25</v>
      </c>
      <c r="T37" s="75"/>
      <c r="U37" s="74">
        <v>37</v>
      </c>
      <c r="V37" s="75"/>
      <c r="W37" s="275">
        <v>1.42</v>
      </c>
      <c r="X37" s="75"/>
      <c r="Y37" s="75">
        <v>0.62</v>
      </c>
      <c r="Z37" s="75"/>
      <c r="AA37" s="75">
        <v>0.95</v>
      </c>
      <c r="AB37" s="75"/>
      <c r="AC37" s="279">
        <v>1.6500000000000001E-2</v>
      </c>
      <c r="AD37" s="75">
        <v>0</v>
      </c>
      <c r="AE37" s="4">
        <f>'OA&amp;GRIDCO'!W37+'Day Ahead IEX PXIL'!M37+RTM!M37</f>
        <v>0</v>
      </c>
      <c r="AF37" s="4">
        <f>'OA&amp;GRIDCO'!X37+'Day Ahead IEX PXIL'!N37+RTM!N37</f>
        <v>0</v>
      </c>
      <c r="AG37" s="74">
        <f>'OA&amp;GRIDCO'!AC37+'Day Ahead IEX PXIL'!S37+RTM!S37</f>
        <v>0.41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2.8479999999999999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188.66</v>
      </c>
      <c r="BD37" s="74">
        <f>'OA&amp;GRIDCO'!ER37+'Day Ahead IEX PXIL'!CB37+RTM!CB37</f>
        <v>47.164999999999999</v>
      </c>
      <c r="BE37" s="75">
        <f>'OA&amp;GRIDCO'!OA37+GDAM!U37</f>
        <v>0.98000000000000009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108.31819999999999</v>
      </c>
      <c r="BT37" s="74">
        <f>'OA&amp;GRIDCO'!JX37+'Day Ahead IEX PXIL'!FB37+RTM!EV37</f>
        <v>17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PXIL'!GK37+RTM!FA37+'OA&amp;GRIDCO'!LE37</f>
        <v>2.06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7.22</v>
      </c>
      <c r="CJ37" s="75">
        <f>'Day Ahead IEX PXIL'!HF37+'OA&amp;GRIDCO'!DJ37</f>
        <v>0</v>
      </c>
      <c r="CK37" s="79">
        <f>'OA&amp;GRIDCO'!KU37+'Day Ahead IEX PXIL'!DE37</f>
        <v>9.2799999999999994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8.5</v>
      </c>
      <c r="CZ37" s="74">
        <f>'OA&amp;GRIDCO'!IH37+'Day Ahead IEX PXIL'!EJ37+RTM!ED37</f>
        <v>2.125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8.25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1.34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62.32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3.5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3.09</v>
      </c>
      <c r="ET37" s="74">
        <f>'OA&amp;GRIDCO'!NP37+RTM!HD37+'Day Ahead IEX PXIL'!IZ37</f>
        <v>0</v>
      </c>
      <c r="EU37" s="74">
        <f>RTM!JG37</f>
        <v>1.77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1.1600000000000001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0.33</v>
      </c>
      <c r="FD37" s="74">
        <f>RTM!JX37</f>
        <v>0</v>
      </c>
      <c r="FE37" s="74">
        <f>GDAM!AE37+'OA&amp;GRIDCO'!OS37</f>
        <v>1.3900000000000001</v>
      </c>
      <c r="FF37" s="74">
        <f>GDAM!AF37+'OA&amp;GRIDCO'!OT37</f>
        <v>0</v>
      </c>
      <c r="FG37" s="341">
        <f>GDAM!AK37</f>
        <v>0</v>
      </c>
      <c r="FH37" s="341">
        <f>GDAM!AL37</f>
        <v>0</v>
      </c>
      <c r="FI37" s="341">
        <f>GDAM!AQ37</f>
        <v>0</v>
      </c>
      <c r="FJ37" s="341">
        <f>GDAM!AR37</f>
        <v>0</v>
      </c>
      <c r="FK37" s="341">
        <f>GDAM!AW37</f>
        <v>0</v>
      </c>
      <c r="FL37" s="341">
        <f>GDAM!AX37</f>
        <v>0</v>
      </c>
      <c r="FM37" s="341">
        <f>GDAM!BC37</f>
        <v>0</v>
      </c>
      <c r="FN37" s="341">
        <f>GDAM!BD37</f>
        <v>0</v>
      </c>
      <c r="FO37" s="341">
        <f>GDAM!BI37</f>
        <v>0</v>
      </c>
      <c r="FP37" s="341">
        <f>GDAM!BJ37</f>
        <v>0</v>
      </c>
      <c r="FQ37" s="1">
        <f t="shared" si="0"/>
        <v>1531.5770840206185</v>
      </c>
      <c r="FR37" s="1">
        <f t="shared" si="1"/>
        <v>92.08903092783504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>
        <v>0</v>
      </c>
      <c r="J38" s="74">
        <v>0</v>
      </c>
      <c r="K38" s="75"/>
      <c r="L38" s="75"/>
      <c r="M38" s="75"/>
      <c r="N38" s="75"/>
      <c r="O38" s="277"/>
      <c r="P38" s="75"/>
      <c r="Q38" s="94">
        <v>4.4000000000000004</v>
      </c>
      <c r="R38" s="75">
        <v>0.4</v>
      </c>
      <c r="S38" s="74">
        <v>25</v>
      </c>
      <c r="T38" s="75"/>
      <c r="U38" s="74">
        <v>37</v>
      </c>
      <c r="V38" s="75"/>
      <c r="W38" s="275">
        <v>2.29</v>
      </c>
      <c r="X38" s="75"/>
      <c r="Y38" s="75">
        <v>1.04</v>
      </c>
      <c r="Z38" s="75"/>
      <c r="AA38" s="75">
        <v>1.58</v>
      </c>
      <c r="AB38" s="75"/>
      <c r="AC38" s="279">
        <v>0.05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0.41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20</v>
      </c>
      <c r="AL38" s="74">
        <f>'OA&amp;GRIDCO'!BT38+'Day Ahead IEX PXIL'!AL38+RTM!AL38</f>
        <v>2.8479999999999999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188.66</v>
      </c>
      <c r="BD38" s="74">
        <f>'OA&amp;GRIDCO'!ER38+'Day Ahead IEX PXIL'!CB38+RTM!CB38</f>
        <v>47.164999999999999</v>
      </c>
      <c r="BE38" s="75">
        <f>'OA&amp;GRIDCO'!OA38+GDAM!U38</f>
        <v>1.6099999999999999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108.31819999999999</v>
      </c>
      <c r="BT38" s="74">
        <f>'OA&amp;GRIDCO'!JX38+'Day Ahead IEX PXIL'!FB38+RTM!EV38</f>
        <v>17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PXIL'!GK38+RTM!FA38+'OA&amp;GRIDCO'!LE38</f>
        <v>2.06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7.22</v>
      </c>
      <c r="CJ38" s="75">
        <f>'Day Ahead IEX PXIL'!HF38+'OA&amp;GRIDCO'!DJ38</f>
        <v>0</v>
      </c>
      <c r="CK38" s="79">
        <f>'OA&amp;GRIDCO'!KU38+'Day Ahead IEX PXIL'!DE38</f>
        <v>9.2799999999999994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8.5</v>
      </c>
      <c r="CZ38" s="74">
        <f>'OA&amp;GRIDCO'!IH38+'Day Ahead IEX PXIL'!EJ38+RTM!ED38</f>
        <v>2.125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8.25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1.34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62.32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5.6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3.09</v>
      </c>
      <c r="ET38" s="74">
        <f>'OA&amp;GRIDCO'!NP38+RTM!HD38+'Day Ahead IEX PXIL'!IZ38</f>
        <v>0</v>
      </c>
      <c r="EU38" s="74">
        <f>RTM!JG38</f>
        <v>1.77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2.7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0.33</v>
      </c>
      <c r="FD38" s="74">
        <f>RTM!JX38</f>
        <v>0</v>
      </c>
      <c r="FE38" s="74">
        <f>GDAM!AE38+'OA&amp;GRIDCO'!OS38</f>
        <v>2.2199999999999998</v>
      </c>
      <c r="FF38" s="74">
        <f>GDAM!AF38+'OA&amp;GRIDCO'!OT38</f>
        <v>0</v>
      </c>
      <c r="FG38" s="341">
        <f>GDAM!AK38</f>
        <v>0</v>
      </c>
      <c r="FH38" s="341">
        <f>GDAM!AL38</f>
        <v>0</v>
      </c>
      <c r="FI38" s="341">
        <f>GDAM!AQ38</f>
        <v>0</v>
      </c>
      <c r="FJ38" s="341">
        <f>GDAM!AR38</f>
        <v>0</v>
      </c>
      <c r="FK38" s="341">
        <f>GDAM!AW38</f>
        <v>0</v>
      </c>
      <c r="FL38" s="341">
        <f>GDAM!AX38</f>
        <v>0</v>
      </c>
      <c r="FM38" s="341">
        <f>GDAM!BC38</f>
        <v>0</v>
      </c>
      <c r="FN38" s="341">
        <f>GDAM!BD38</f>
        <v>0</v>
      </c>
      <c r="FO38" s="341">
        <f>GDAM!BI38</f>
        <v>0</v>
      </c>
      <c r="FP38" s="341">
        <f>GDAM!BJ38</f>
        <v>0</v>
      </c>
      <c r="FQ38" s="1">
        <f t="shared" si="0"/>
        <v>1538.630584020618</v>
      </c>
      <c r="FR38" s="1">
        <f t="shared" si="1"/>
        <v>92.08903092783504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>
        <v>0</v>
      </c>
      <c r="J39" s="74">
        <v>0</v>
      </c>
      <c r="K39" s="75"/>
      <c r="L39" s="75"/>
      <c r="M39" s="75"/>
      <c r="N39" s="75"/>
      <c r="O39" s="277"/>
      <c r="P39" s="75"/>
      <c r="Q39" s="94">
        <v>4.4000000000000004</v>
      </c>
      <c r="R39" s="75">
        <v>0.4</v>
      </c>
      <c r="S39" s="74">
        <v>25</v>
      </c>
      <c r="T39" s="75"/>
      <c r="U39" s="74">
        <v>37</v>
      </c>
      <c r="V39" s="75"/>
      <c r="W39" s="275">
        <v>3.64</v>
      </c>
      <c r="X39" s="75"/>
      <c r="Y39" s="75">
        <v>1.71</v>
      </c>
      <c r="Z39" s="75"/>
      <c r="AA39" s="75">
        <v>2.59</v>
      </c>
      <c r="AB39" s="75"/>
      <c r="AC39" s="280">
        <v>0.09</v>
      </c>
      <c r="AD39" s="75">
        <v>0</v>
      </c>
      <c r="AE39" s="4">
        <f>'OA&amp;GRIDCO'!W39+'Day Ahead IEX PXIL'!M39+RTM!M39</f>
        <v>0</v>
      </c>
      <c r="AF39" s="4">
        <f>'OA&amp;GRIDCO'!X39+'Day Ahead IEX PXIL'!N39+RTM!N39</f>
        <v>0</v>
      </c>
      <c r="AG39" s="74">
        <f>'OA&amp;GRIDCO'!AC39+'Day Ahead IEX PXIL'!S39+RTM!S39</f>
        <v>0.41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188.66</v>
      </c>
      <c r="BD39" s="74">
        <f>'OA&amp;GRIDCO'!ER39+'Day Ahead IEX PXIL'!CB39+RTM!CB39</f>
        <v>47.164999999999999</v>
      </c>
      <c r="BE39" s="75">
        <f>'OA&amp;GRIDCO'!OA39+GDAM!U39</f>
        <v>2.39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108.31819999999999</v>
      </c>
      <c r="BT39" s="74">
        <f>'OA&amp;GRIDCO'!JX39+'Day Ahead IEX PXIL'!FB39+RTM!EV39</f>
        <v>17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PXIL'!GK39+RTM!FA39+'OA&amp;GRIDCO'!LE39</f>
        <v>2.06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7.22</v>
      </c>
      <c r="CJ39" s="75">
        <f>'Day Ahead IEX PXIL'!HF39+'OA&amp;GRIDCO'!DJ39</f>
        <v>0</v>
      </c>
      <c r="CK39" s="79">
        <f>'OA&amp;GRIDCO'!KU39+'Day Ahead IEX PXIL'!DE39</f>
        <v>9.2799999999999994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8.5</v>
      </c>
      <c r="CZ39" s="74">
        <f>'OA&amp;GRIDCO'!IH39+'Day Ahead IEX PXIL'!EJ39+RTM!ED39</f>
        <v>2.125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8.25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1.34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62.32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7.8079400666666698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3.09</v>
      </c>
      <c r="ET39" s="74">
        <f>'OA&amp;GRIDCO'!NP39+RTM!HD39+'Day Ahead IEX PXIL'!IZ39</f>
        <v>0</v>
      </c>
      <c r="EU39" s="74">
        <f>RTM!JG39</f>
        <v>1.77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4.29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0.44</v>
      </c>
      <c r="FD39" s="74">
        <f>RTM!JX39</f>
        <v>0</v>
      </c>
      <c r="FE39" s="74">
        <f>GDAM!AE39+'OA&amp;GRIDCO'!OS39</f>
        <v>2.59</v>
      </c>
      <c r="FF39" s="74">
        <f>GDAM!AF39+'OA&amp;GRIDCO'!OT39</f>
        <v>0</v>
      </c>
      <c r="FG39" s="341">
        <f>GDAM!AK39</f>
        <v>0</v>
      </c>
      <c r="FH39" s="341">
        <f>GDAM!AL39</f>
        <v>0</v>
      </c>
      <c r="FI39" s="341">
        <f>GDAM!AQ39</f>
        <v>0</v>
      </c>
      <c r="FJ39" s="341">
        <f>GDAM!AR39</f>
        <v>0</v>
      </c>
      <c r="FK39" s="341">
        <f>GDAM!AW39</f>
        <v>0</v>
      </c>
      <c r="FL39" s="341">
        <f>GDAM!AX39</f>
        <v>0</v>
      </c>
      <c r="FM39" s="341">
        <f>GDAM!BC39</f>
        <v>0</v>
      </c>
      <c r="FN39" s="341">
        <f>GDAM!BD39</f>
        <v>0</v>
      </c>
      <c r="FO39" s="341">
        <f>GDAM!BI39</f>
        <v>0</v>
      </c>
      <c r="FP39" s="341">
        <f>GDAM!BJ39</f>
        <v>0</v>
      </c>
      <c r="FQ39" s="1">
        <f t="shared" si="0"/>
        <v>1543.7585240872845</v>
      </c>
      <c r="FR39" s="1">
        <f t="shared" si="1"/>
        <v>92.08903092783504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>
        <v>0</v>
      </c>
      <c r="J40" s="74">
        <v>0</v>
      </c>
      <c r="K40" s="75"/>
      <c r="L40" s="75"/>
      <c r="M40" s="75"/>
      <c r="N40" s="75"/>
      <c r="O40" s="277"/>
      <c r="P40" s="75"/>
      <c r="Q40" s="94">
        <v>4.4000000000000004</v>
      </c>
      <c r="R40" s="75">
        <v>0.4</v>
      </c>
      <c r="S40" s="74">
        <v>25</v>
      </c>
      <c r="T40" s="75"/>
      <c r="U40" s="74">
        <v>37</v>
      </c>
      <c r="V40" s="75"/>
      <c r="W40" s="275">
        <v>4.87</v>
      </c>
      <c r="X40" s="75"/>
      <c r="Y40" s="75">
        <v>2.06</v>
      </c>
      <c r="Z40" s="75"/>
      <c r="AA40" s="75">
        <v>3.13</v>
      </c>
      <c r="AB40" s="75"/>
      <c r="AC40" s="280">
        <v>0.15</v>
      </c>
      <c r="AD40" s="75">
        <v>0</v>
      </c>
      <c r="AE40" s="4">
        <f>'OA&amp;GRIDCO'!W40+'Day Ahead IEX PXIL'!M40+RTM!M40</f>
        <v>0</v>
      </c>
      <c r="AF40" s="4">
        <f>'OA&amp;GRIDCO'!X40+'Day Ahead IEX PXIL'!N40+RTM!N40</f>
        <v>0</v>
      </c>
      <c r="AG40" s="74">
        <f>'OA&amp;GRIDCO'!AC40+'Day Ahead IEX PXIL'!S40+RTM!S40</f>
        <v>0.41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30.310000000000002</v>
      </c>
      <c r="AL40" s="74">
        <f>'OA&amp;GRIDCO'!BT40+'Day Ahead IEX PXIL'!AL40+RTM!AL40</f>
        <v>2.8479999999999999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188.66</v>
      </c>
      <c r="BD40" s="74">
        <f>'OA&amp;GRIDCO'!ER40+'Day Ahead IEX PXIL'!CB40+RTM!CB40</f>
        <v>47.164999999999999</v>
      </c>
      <c r="BE40" s="75">
        <f>'OA&amp;GRIDCO'!OA40+GDAM!U40</f>
        <v>3.1399999999999997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108.31819999999999</v>
      </c>
      <c r="BT40" s="74">
        <f>'OA&amp;GRIDCO'!JX40+'Day Ahead IEX PXIL'!FB40+RTM!EV40</f>
        <v>17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PXIL'!GK40+RTM!FA40+'OA&amp;GRIDCO'!LE40</f>
        <v>2.06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7.22</v>
      </c>
      <c r="CJ40" s="75">
        <f>'Day Ahead IEX PXIL'!HF40+'OA&amp;GRIDCO'!DJ40</f>
        <v>0</v>
      </c>
      <c r="CK40" s="79">
        <f>'OA&amp;GRIDCO'!KU40+'Day Ahead IEX PXIL'!DE40</f>
        <v>9.2799999999999994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8.5</v>
      </c>
      <c r="CZ40" s="74">
        <f>'OA&amp;GRIDCO'!IH40+'Day Ahead IEX PXIL'!EJ40+RTM!ED40</f>
        <v>2.125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8.25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1.34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62.32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8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3.09</v>
      </c>
      <c r="ET40" s="74">
        <f>'OA&amp;GRIDCO'!NP40+RTM!HD40+'Day Ahead IEX PXIL'!IZ40</f>
        <v>0</v>
      </c>
      <c r="EU40" s="74">
        <f>RTM!JG40</f>
        <v>1.77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5.26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0.44</v>
      </c>
      <c r="FD40" s="74">
        <f>RTM!JX40</f>
        <v>0</v>
      </c>
      <c r="FE40" s="74">
        <f>GDAM!AE40+'OA&amp;GRIDCO'!OS40</f>
        <v>3.03</v>
      </c>
      <c r="FF40" s="74">
        <f>GDAM!AF40+'OA&amp;GRIDCO'!OT40</f>
        <v>0</v>
      </c>
      <c r="FG40" s="341">
        <f>GDAM!AK40</f>
        <v>0</v>
      </c>
      <c r="FH40" s="341">
        <f>GDAM!AL40</f>
        <v>0</v>
      </c>
      <c r="FI40" s="341">
        <f>GDAM!AQ40</f>
        <v>0</v>
      </c>
      <c r="FJ40" s="341">
        <f>GDAM!AR40</f>
        <v>0</v>
      </c>
      <c r="FK40" s="341">
        <f>GDAM!AW40</f>
        <v>0</v>
      </c>
      <c r="FL40" s="341">
        <f>GDAM!AX40</f>
        <v>0</v>
      </c>
      <c r="FM40" s="341">
        <f>GDAM!BC40</f>
        <v>0</v>
      </c>
      <c r="FN40" s="341">
        <f>GDAM!BD40</f>
        <v>0</v>
      </c>
      <c r="FO40" s="341">
        <f>GDAM!BI40</f>
        <v>0</v>
      </c>
      <c r="FP40" s="341">
        <f>GDAM!BJ40</f>
        <v>0</v>
      </c>
      <c r="FQ40" s="1">
        <f t="shared" si="0"/>
        <v>1558.6005840206183</v>
      </c>
      <c r="FR40" s="1">
        <f t="shared" si="1"/>
        <v>92.08903092783504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>
        <v>0</v>
      </c>
      <c r="J41" s="74">
        <v>0</v>
      </c>
      <c r="K41" s="75"/>
      <c r="L41" s="75"/>
      <c r="M41" s="75"/>
      <c r="N41" s="75"/>
      <c r="O41" s="277"/>
      <c r="P41" s="75"/>
      <c r="Q41" s="94">
        <v>4.4000000000000004</v>
      </c>
      <c r="R41" s="75">
        <v>0.4</v>
      </c>
      <c r="S41" s="74">
        <v>25</v>
      </c>
      <c r="T41" s="75"/>
      <c r="U41" s="74">
        <v>37</v>
      </c>
      <c r="V41" s="75"/>
      <c r="W41" s="275">
        <v>3.64</v>
      </c>
      <c r="X41" s="75"/>
      <c r="Y41" s="75">
        <v>2.44</v>
      </c>
      <c r="Z41" s="75"/>
      <c r="AA41" s="75">
        <v>3.71</v>
      </c>
      <c r="AB41" s="75"/>
      <c r="AC41" s="280">
        <v>0.21</v>
      </c>
      <c r="AD41" s="75">
        <v>0</v>
      </c>
      <c r="AE41" s="4">
        <f>'OA&amp;GRIDCO'!W41+'Day Ahead IEX PXIL'!M41+RTM!M41</f>
        <v>0</v>
      </c>
      <c r="AF41" s="4">
        <f>'OA&amp;GRIDCO'!X41+'Day Ahead IEX PXIL'!N41+RTM!N41</f>
        <v>0</v>
      </c>
      <c r="AG41" s="74">
        <f>'OA&amp;GRIDCO'!AC41+'Day Ahead IEX PXIL'!S41+RTM!S41</f>
        <v>0.41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56.08</v>
      </c>
      <c r="AL41" s="74">
        <f>'OA&amp;GRIDCO'!BT41+'Day Ahead IEX PXIL'!AL41+RTM!AL41</f>
        <v>2.8479999999999999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188.66</v>
      </c>
      <c r="BD41" s="74">
        <f>'OA&amp;GRIDCO'!ER41+'Day Ahead IEX PXIL'!CB41+RTM!CB41</f>
        <v>47.164999999999999</v>
      </c>
      <c r="BE41" s="75">
        <f>'OA&amp;GRIDCO'!OA41+GDAM!U41</f>
        <v>3.8799999999999994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108.31819999999999</v>
      </c>
      <c r="BT41" s="74">
        <f>'OA&amp;GRIDCO'!JX41+'Day Ahead IEX PXIL'!FB41+RTM!EV41</f>
        <v>17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'OA&amp;GRIDCO'!KU41+'Day Ahead IEX PXIL'!DE41</f>
        <v>9.2799999999999994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8.5</v>
      </c>
      <c r="CZ41" s="74">
        <f>'OA&amp;GRIDCO'!IH41+'Day Ahead IEX PXIL'!EJ41+RTM!ED41</f>
        <v>2.125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9.7899999999999991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1.34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62.32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10.704473933333301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3.09</v>
      </c>
      <c r="ET41" s="74">
        <f>'OA&amp;GRIDCO'!NP41+RTM!HD41+'Day Ahead IEX PXIL'!IZ41</f>
        <v>0</v>
      </c>
      <c r="EU41" s="74">
        <f>RTM!JG41</f>
        <v>1.55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5.83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1</v>
      </c>
      <c r="FD41" s="74">
        <f>RTM!JX41</f>
        <v>0</v>
      </c>
      <c r="FE41" s="74">
        <f>GDAM!AE41+'OA&amp;GRIDCO'!OS41</f>
        <v>3.59</v>
      </c>
      <c r="FF41" s="74">
        <f>GDAM!AF41+'OA&amp;GRIDCO'!OT41</f>
        <v>0</v>
      </c>
      <c r="FG41" s="341">
        <f>GDAM!AK41</f>
        <v>0</v>
      </c>
      <c r="FH41" s="341">
        <f>GDAM!AL41</f>
        <v>0</v>
      </c>
      <c r="FI41" s="341">
        <f>GDAM!AQ41</f>
        <v>0</v>
      </c>
      <c r="FJ41" s="341">
        <f>GDAM!AR41</f>
        <v>0</v>
      </c>
      <c r="FK41" s="341">
        <f>GDAM!AW41</f>
        <v>0</v>
      </c>
      <c r="FL41" s="341">
        <f>GDAM!AX41</f>
        <v>0</v>
      </c>
      <c r="FM41" s="341">
        <f>GDAM!BC41</f>
        <v>0</v>
      </c>
      <c r="FN41" s="341">
        <f>GDAM!BD41</f>
        <v>0</v>
      </c>
      <c r="FO41" s="341">
        <f>GDAM!BI41</f>
        <v>0</v>
      </c>
      <c r="FP41" s="341">
        <f>GDAM!BJ41</f>
        <v>0</v>
      </c>
      <c r="FQ41" s="1">
        <f t="shared" si="0"/>
        <v>1586.4850579539511</v>
      </c>
      <c r="FR41" s="1">
        <f t="shared" si="1"/>
        <v>92.08903092783504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>
        <v>0</v>
      </c>
      <c r="J42" s="74">
        <v>0</v>
      </c>
      <c r="K42" s="75"/>
      <c r="L42" s="75"/>
      <c r="M42" s="75"/>
      <c r="N42" s="75"/>
      <c r="O42" s="277"/>
      <c r="P42" s="75"/>
      <c r="Q42" s="94">
        <v>4.4000000000000004</v>
      </c>
      <c r="R42" s="75">
        <v>0.4</v>
      </c>
      <c r="S42" s="74">
        <v>25</v>
      </c>
      <c r="T42" s="75"/>
      <c r="U42" s="74">
        <v>37</v>
      </c>
      <c r="V42" s="75"/>
      <c r="W42" s="275">
        <v>3.49</v>
      </c>
      <c r="X42" s="75"/>
      <c r="Y42" s="75">
        <v>2.64</v>
      </c>
      <c r="Z42" s="75"/>
      <c r="AA42" s="75">
        <v>4</v>
      </c>
      <c r="AB42" s="75"/>
      <c r="AC42" s="280">
        <v>0.39</v>
      </c>
      <c r="AD42" s="75">
        <v>0</v>
      </c>
      <c r="AE42" s="4">
        <f>'OA&amp;GRIDCO'!W42+'Day Ahead IEX PXIL'!M42+RTM!M42</f>
        <v>0</v>
      </c>
      <c r="AF42" s="4">
        <f>'OA&amp;GRIDCO'!X42+'Day Ahead IEX PXIL'!N42+RTM!N42</f>
        <v>0</v>
      </c>
      <c r="AG42" s="74">
        <f>'OA&amp;GRIDCO'!AC42+'Day Ahead IEX PXIL'!S42+RTM!S42</f>
        <v>0.41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35.46</v>
      </c>
      <c r="AL42" s="74">
        <f>'OA&amp;GRIDCO'!BT42+'Day Ahead IEX PXIL'!AL42+RTM!AL42</f>
        <v>2.8479999999999999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188.66</v>
      </c>
      <c r="BD42" s="74">
        <f>'OA&amp;GRIDCO'!ER42+'Day Ahead IEX PXIL'!CB42+RTM!CB42</f>
        <v>47.164999999999999</v>
      </c>
      <c r="BE42" s="75">
        <f>'OA&amp;GRIDCO'!OA42+GDAM!U42</f>
        <v>4.5999999999999996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108.31819999999999</v>
      </c>
      <c r="BT42" s="74">
        <f>'OA&amp;GRIDCO'!JX42+'Day Ahead IEX PXIL'!FB42+RTM!EV42</f>
        <v>17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'OA&amp;GRIDCO'!KU42+'Day Ahead IEX PXIL'!DE42</f>
        <v>9.2799999999999994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8.5</v>
      </c>
      <c r="CZ42" s="74">
        <f>'OA&amp;GRIDCO'!IH42+'Day Ahead IEX PXIL'!EJ42+RTM!ED42</f>
        <v>2.125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9.7899999999999991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1.34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62.32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11.5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3.09</v>
      </c>
      <c r="ET42" s="74">
        <f>'OA&amp;GRIDCO'!NP42+RTM!HD42+'Day Ahead IEX PXIL'!IZ42</f>
        <v>0</v>
      </c>
      <c r="EU42" s="74">
        <f>RTM!JG42</f>
        <v>1.55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8.3500000000000014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1.22</v>
      </c>
      <c r="FD42" s="74">
        <f>RTM!JX42</f>
        <v>0</v>
      </c>
      <c r="FE42" s="74">
        <f>GDAM!AE42+'OA&amp;GRIDCO'!OS42</f>
        <v>3.85</v>
      </c>
      <c r="FF42" s="74">
        <f>GDAM!AF42+'OA&amp;GRIDCO'!OT42</f>
        <v>0</v>
      </c>
      <c r="FG42" s="341">
        <f>GDAM!AK42</f>
        <v>0</v>
      </c>
      <c r="FH42" s="341">
        <f>GDAM!AL42</f>
        <v>0</v>
      </c>
      <c r="FI42" s="341">
        <f>GDAM!AQ42</f>
        <v>0</v>
      </c>
      <c r="FJ42" s="341">
        <f>GDAM!AR42</f>
        <v>0</v>
      </c>
      <c r="FK42" s="341">
        <f>GDAM!AW42</f>
        <v>0</v>
      </c>
      <c r="FL42" s="341">
        <f>GDAM!AX42</f>
        <v>0</v>
      </c>
      <c r="FM42" s="341">
        <f>GDAM!BC42</f>
        <v>0</v>
      </c>
      <c r="FN42" s="341">
        <f>GDAM!BD42</f>
        <v>0</v>
      </c>
      <c r="FO42" s="341">
        <f>GDAM!BI42</f>
        <v>0</v>
      </c>
      <c r="FP42" s="341">
        <f>GDAM!BJ42</f>
        <v>0</v>
      </c>
      <c r="FQ42" s="1">
        <f t="shared" si="0"/>
        <v>1570.900584020618</v>
      </c>
      <c r="FR42" s="1">
        <f t="shared" si="1"/>
        <v>92.08903092783504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>
        <v>0</v>
      </c>
      <c r="J43" s="74">
        <v>0</v>
      </c>
      <c r="K43" s="75"/>
      <c r="L43" s="75"/>
      <c r="M43" s="75"/>
      <c r="N43" s="75"/>
      <c r="O43" s="277"/>
      <c r="P43" s="75"/>
      <c r="Q43" s="94">
        <v>4.4000000000000004</v>
      </c>
      <c r="R43" s="75">
        <v>0.4</v>
      </c>
      <c r="S43" s="74">
        <v>25</v>
      </c>
      <c r="T43" s="75"/>
      <c r="U43" s="74">
        <v>37</v>
      </c>
      <c r="V43" s="75"/>
      <c r="W43" s="275">
        <v>4.46</v>
      </c>
      <c r="X43" s="75"/>
      <c r="Y43" s="75">
        <v>1.59</v>
      </c>
      <c r="Z43" s="75"/>
      <c r="AA43" s="75">
        <v>2.41</v>
      </c>
      <c r="AB43" s="75"/>
      <c r="AC43" s="280">
        <v>0.56000000000000005</v>
      </c>
      <c r="AD43" s="75">
        <v>0</v>
      </c>
      <c r="AE43" s="4">
        <f>'OA&amp;GRIDCO'!W43+'Day Ahead IEX PXIL'!M43+RTM!M43</f>
        <v>0</v>
      </c>
      <c r="AF43" s="4">
        <f>'OA&amp;GRIDCO'!X43+'Day Ahead IEX PXIL'!N43+RTM!N43</f>
        <v>0</v>
      </c>
      <c r="AG43" s="74">
        <f>'OA&amp;GRIDCO'!AC43+'Day Ahead IEX PXIL'!S43+RTM!S43</f>
        <v>0.41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20</v>
      </c>
      <c r="AL43" s="74">
        <f>'OA&amp;GRIDCO'!BT43+'Day Ahead IEX PXIL'!AL43+RTM!AL43</f>
        <v>2.8479999999999999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188.66</v>
      </c>
      <c r="BD43" s="74">
        <f>'OA&amp;GRIDCO'!ER43+'Day Ahead IEX PXIL'!CB43+RTM!CB43</f>
        <v>47.164999999999999</v>
      </c>
      <c r="BE43" s="75">
        <f>'OA&amp;GRIDCO'!OA43+GDAM!U43</f>
        <v>3.11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'OA&amp;GRIDCO'!JW43+'Day Ahead IEX PXIL'!FA43+RTM!EU43</f>
        <v>108.31819999999999</v>
      </c>
      <c r="BT43" s="74">
        <f>'OA&amp;GRIDCO'!JX43+'Day Ahead IEX PXIL'!FB43+RTM!EV43</f>
        <v>17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'OA&amp;GRIDCO'!KU43+'Day Ahead IEX PXIL'!DE43</f>
        <v>3.09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8.5</v>
      </c>
      <c r="CZ43" s="74">
        <f>'OA&amp;GRIDCO'!IH43+'Day Ahead IEX PXIL'!EJ43+RTM!ED43</f>
        <v>2.125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9.7899999999999991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1.34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62.32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12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10.89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1.33</v>
      </c>
      <c r="FD43" s="74">
        <f>RTM!JX43</f>
        <v>0</v>
      </c>
      <c r="FE43" s="74">
        <f>GDAM!AE43+'OA&amp;GRIDCO'!OS43</f>
        <v>4.54</v>
      </c>
      <c r="FF43" s="74">
        <f>GDAM!AF43+'OA&amp;GRIDCO'!OT43</f>
        <v>0</v>
      </c>
      <c r="FG43" s="341">
        <f>GDAM!AK43</f>
        <v>0</v>
      </c>
      <c r="FH43" s="341">
        <f>GDAM!AL43</f>
        <v>0</v>
      </c>
      <c r="FI43" s="341">
        <f>GDAM!AQ43</f>
        <v>0</v>
      </c>
      <c r="FJ43" s="341">
        <f>GDAM!AR43</f>
        <v>0</v>
      </c>
      <c r="FK43" s="341">
        <f>GDAM!AW43</f>
        <v>0</v>
      </c>
      <c r="FL43" s="341">
        <f>GDAM!AX43</f>
        <v>0</v>
      </c>
      <c r="FM43" s="341">
        <f>GDAM!BC43</f>
        <v>0</v>
      </c>
      <c r="FN43" s="341">
        <f>GDAM!BD43</f>
        <v>0</v>
      </c>
      <c r="FO43" s="341">
        <f>GDAM!BI43</f>
        <v>0</v>
      </c>
      <c r="FP43" s="341">
        <f>GDAM!BJ43</f>
        <v>0</v>
      </c>
      <c r="FQ43" s="1">
        <f t="shared" si="0"/>
        <v>1499.1775840206183</v>
      </c>
      <c r="FR43" s="1">
        <f t="shared" si="1"/>
        <v>92.08903092783504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>
        <v>0</v>
      </c>
      <c r="J44" s="74">
        <v>0</v>
      </c>
      <c r="K44" s="75"/>
      <c r="L44" s="75"/>
      <c r="M44" s="75"/>
      <c r="N44" s="75"/>
      <c r="O44" s="277"/>
      <c r="P44" s="75"/>
      <c r="Q44" s="94">
        <v>4.4000000000000004</v>
      </c>
      <c r="R44" s="75">
        <v>0.4</v>
      </c>
      <c r="S44" s="74">
        <v>25</v>
      </c>
      <c r="T44" s="75"/>
      <c r="U44" s="74">
        <v>37</v>
      </c>
      <c r="V44" s="75"/>
      <c r="W44" s="275">
        <v>5.52</v>
      </c>
      <c r="X44" s="75"/>
      <c r="Y44" s="75">
        <v>3.39</v>
      </c>
      <c r="Z44" s="75"/>
      <c r="AA44" s="75">
        <v>5.15</v>
      </c>
      <c r="AB44" s="75"/>
      <c r="AC44" s="280">
        <v>0.82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0.41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20</v>
      </c>
      <c r="AL44" s="74">
        <f>'OA&amp;GRIDCO'!BT44+'Day Ahead IEX PXIL'!AL44+RTM!AL44</f>
        <v>2.8479999999999999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188.66</v>
      </c>
      <c r="BD44" s="74">
        <f>'OA&amp;GRIDCO'!ER44+'Day Ahead IEX PXIL'!CB44+RTM!CB44</f>
        <v>47.164999999999999</v>
      </c>
      <c r="BE44" s="75">
        <f>'OA&amp;GRIDCO'!OA44+GDAM!U44</f>
        <v>4.67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'OA&amp;GRIDCO'!JW44+'Day Ahead IEX PXIL'!FA44+RTM!EU44</f>
        <v>108.31819999999999</v>
      </c>
      <c r="BT44" s="74">
        <f>'OA&amp;GRIDCO'!JX44+'Day Ahead IEX PXIL'!FB44+RTM!EV44</f>
        <v>17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'OA&amp;GRIDCO'!KU44+'Day Ahead IEX PXIL'!DE44</f>
        <v>3.09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8.5</v>
      </c>
      <c r="CZ44" s="74">
        <f>'OA&amp;GRIDCO'!IH44+'Day Ahead IEX PXIL'!EJ44+RTM!ED44</f>
        <v>2.125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9.7899999999999991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1.34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62.32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12.5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13.67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1.55</v>
      </c>
      <c r="FD44" s="74">
        <f>RTM!JX44</f>
        <v>0</v>
      </c>
      <c r="FE44" s="74">
        <f>GDAM!AE44+'OA&amp;GRIDCO'!OS44</f>
        <v>5.25</v>
      </c>
      <c r="FF44" s="74">
        <f>GDAM!AF44+'OA&amp;GRIDCO'!OT44</f>
        <v>0</v>
      </c>
      <c r="FG44" s="341">
        <f>GDAM!AK44</f>
        <v>0</v>
      </c>
      <c r="FH44" s="341">
        <f>GDAM!AL44</f>
        <v>0</v>
      </c>
      <c r="FI44" s="341">
        <f>GDAM!AQ44</f>
        <v>0</v>
      </c>
      <c r="FJ44" s="341">
        <f>GDAM!AR44</f>
        <v>0</v>
      </c>
      <c r="FK44" s="341">
        <f>GDAM!AW44</f>
        <v>0</v>
      </c>
      <c r="FL44" s="341">
        <f>GDAM!AX44</f>
        <v>0</v>
      </c>
      <c r="FM44" s="341">
        <f>GDAM!BC44</f>
        <v>0</v>
      </c>
      <c r="FN44" s="341">
        <f>GDAM!BD44</f>
        <v>0</v>
      </c>
      <c r="FO44" s="341">
        <f>GDAM!BI44</f>
        <v>0</v>
      </c>
      <c r="FP44" s="341">
        <f>GDAM!BJ44</f>
        <v>0</v>
      </c>
      <c r="FQ44" s="1">
        <f t="shared" si="0"/>
        <v>1504.9445840206183</v>
      </c>
      <c r="FR44" s="1">
        <f t="shared" si="1"/>
        <v>92.08903092783504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>
        <v>0</v>
      </c>
      <c r="J45" s="74">
        <v>0</v>
      </c>
      <c r="K45" s="75"/>
      <c r="L45" s="75"/>
      <c r="M45" s="75"/>
      <c r="N45" s="75"/>
      <c r="O45" s="277"/>
      <c r="P45" s="75"/>
      <c r="Q45" s="94">
        <v>4.4000000000000004</v>
      </c>
      <c r="R45" s="75">
        <v>0.4</v>
      </c>
      <c r="S45" s="74">
        <v>25</v>
      </c>
      <c r="T45" s="75"/>
      <c r="U45" s="74">
        <v>37</v>
      </c>
      <c r="V45" s="75"/>
      <c r="W45" s="275">
        <v>5.61</v>
      </c>
      <c r="X45" s="75"/>
      <c r="Y45" s="75">
        <v>3.85</v>
      </c>
      <c r="Z45" s="75"/>
      <c r="AA45" s="75">
        <v>5.84</v>
      </c>
      <c r="AB45" s="75"/>
      <c r="AC45" s="280">
        <v>0.99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0.41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20</v>
      </c>
      <c r="AL45" s="74">
        <f>'OA&amp;GRIDCO'!BT45+'Day Ahead IEX PXIL'!AL45+RTM!AL45</f>
        <v>2.8479999999999999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188.66</v>
      </c>
      <c r="BD45" s="74">
        <f>'OA&amp;GRIDCO'!ER45+'Day Ahead IEX PXIL'!CB45+RTM!CB45</f>
        <v>47.164999999999999</v>
      </c>
      <c r="BE45" s="75">
        <f>'OA&amp;GRIDCO'!OA45+GDAM!U45</f>
        <v>8.5499999999999989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'OA&amp;GRIDCO'!JW45+'Day Ahead IEX PXIL'!FA45+RTM!EU45</f>
        <v>108.31819999999999</v>
      </c>
      <c r="BT45" s="74">
        <f>'OA&amp;GRIDCO'!JX45+'Day Ahead IEX PXIL'!FB45+RTM!EV45</f>
        <v>17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'OA&amp;GRIDCO'!KU45+'Day Ahead IEX PXIL'!DE45</f>
        <v>3.09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8.5</v>
      </c>
      <c r="CZ45" s="74">
        <f>'OA&amp;GRIDCO'!IH45+'Day Ahead IEX PXIL'!EJ45+RTM!ED45</f>
        <v>2.125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9.7899999999999991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1.34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62.32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13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14.53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1.77</v>
      </c>
      <c r="FD45" s="74">
        <f>RTM!JX45</f>
        <v>0</v>
      </c>
      <c r="FE45" s="74">
        <f>GDAM!AE45+'OA&amp;GRIDCO'!OS45</f>
        <v>5.7899999999999991</v>
      </c>
      <c r="FF45" s="74">
        <f>GDAM!AF45+'OA&amp;GRIDCO'!OT45</f>
        <v>0</v>
      </c>
      <c r="FG45" s="341">
        <f>GDAM!AK45</f>
        <v>0</v>
      </c>
      <c r="FH45" s="341">
        <f>GDAM!AL45</f>
        <v>0</v>
      </c>
      <c r="FI45" s="341">
        <f>GDAM!AQ45</f>
        <v>0</v>
      </c>
      <c r="FJ45" s="341">
        <f>GDAM!AR45</f>
        <v>0</v>
      </c>
      <c r="FK45" s="341">
        <f>GDAM!AW45</f>
        <v>0</v>
      </c>
      <c r="FL45" s="341">
        <f>GDAM!AX45</f>
        <v>0</v>
      </c>
      <c r="FM45" s="341">
        <f>GDAM!BC45</f>
        <v>0</v>
      </c>
      <c r="FN45" s="341">
        <f>GDAM!BD45</f>
        <v>0</v>
      </c>
      <c r="FO45" s="341">
        <f>GDAM!BI45</f>
        <v>0</v>
      </c>
      <c r="FP45" s="341">
        <f>GDAM!BJ45</f>
        <v>0</v>
      </c>
      <c r="FQ45" s="1">
        <f t="shared" si="0"/>
        <v>1506.5015840206181</v>
      </c>
      <c r="FR45" s="1">
        <f t="shared" si="1"/>
        <v>92.08903092783504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>
        <v>0</v>
      </c>
      <c r="J46" s="74">
        <v>0</v>
      </c>
      <c r="K46" s="75"/>
      <c r="L46" s="75"/>
      <c r="M46" s="75"/>
      <c r="N46" s="75"/>
      <c r="O46" s="277"/>
      <c r="P46" s="75"/>
      <c r="Q46" s="94">
        <v>4.4000000000000004</v>
      </c>
      <c r="R46" s="75">
        <v>0.4</v>
      </c>
      <c r="S46" s="74">
        <v>25</v>
      </c>
      <c r="T46" s="75"/>
      <c r="U46" s="74">
        <v>37</v>
      </c>
      <c r="V46" s="75"/>
      <c r="W46" s="275">
        <v>6.37</v>
      </c>
      <c r="X46" s="75"/>
      <c r="Y46" s="75">
        <v>3.26</v>
      </c>
      <c r="Z46" s="75"/>
      <c r="AA46" s="75">
        <v>4.9400000000000004</v>
      </c>
      <c r="AB46" s="75"/>
      <c r="AC46" s="280">
        <v>1.21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0.41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20</v>
      </c>
      <c r="AL46" s="74">
        <f>'OA&amp;GRIDCO'!BT46+'Day Ahead IEX PXIL'!AL46+RTM!AL46</f>
        <v>2.8479999999999999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188.66</v>
      </c>
      <c r="BD46" s="74">
        <f>'OA&amp;GRIDCO'!ER46+'Day Ahead IEX PXIL'!CB46+RTM!CB46</f>
        <v>47.164999999999999</v>
      </c>
      <c r="BE46" s="75">
        <f>'OA&amp;GRIDCO'!OA46+GDAM!U46</f>
        <v>7.92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'OA&amp;GRIDCO'!JW46+'Day Ahead IEX PXIL'!FA46+RTM!EU46</f>
        <v>108.31819999999999</v>
      </c>
      <c r="BT46" s="74">
        <f>'OA&amp;GRIDCO'!JX46+'Day Ahead IEX PXIL'!FB46+RTM!EV46</f>
        <v>17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'OA&amp;GRIDCO'!KU46+'Day Ahead IEX PXIL'!DE46</f>
        <v>3.09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8.5</v>
      </c>
      <c r="CZ46" s="74">
        <f>'OA&amp;GRIDCO'!IH46+'Day Ahead IEX PXIL'!EJ46+RTM!ED46</f>
        <v>2.125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9.7899999999999991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1.34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62.32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13.5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17.38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2</v>
      </c>
      <c r="FD46" s="74">
        <f>RTM!JX46</f>
        <v>0</v>
      </c>
      <c r="FE46" s="74">
        <f>GDAM!AE46+'OA&amp;GRIDCO'!OS46</f>
        <v>6.22</v>
      </c>
      <c r="FF46" s="74">
        <f>GDAM!AF46+'OA&amp;GRIDCO'!OT46</f>
        <v>0</v>
      </c>
      <c r="FG46" s="341">
        <f>GDAM!AK46</f>
        <v>0</v>
      </c>
      <c r="FH46" s="341">
        <f>GDAM!AL46</f>
        <v>0</v>
      </c>
      <c r="FI46" s="341">
        <f>GDAM!AQ46</f>
        <v>0</v>
      </c>
      <c r="FJ46" s="341">
        <f>GDAM!AR46</f>
        <v>0</v>
      </c>
      <c r="FK46" s="341">
        <f>GDAM!AW46</f>
        <v>0</v>
      </c>
      <c r="FL46" s="341">
        <f>GDAM!AX46</f>
        <v>0</v>
      </c>
      <c r="FM46" s="341">
        <f>GDAM!BC46</f>
        <v>0</v>
      </c>
      <c r="FN46" s="341">
        <f>GDAM!BD46</f>
        <v>0</v>
      </c>
      <c r="FO46" s="341">
        <f>GDAM!BI46</f>
        <v>0</v>
      </c>
      <c r="FP46" s="341">
        <f>GDAM!BJ46</f>
        <v>0</v>
      </c>
      <c r="FQ46" s="1">
        <f t="shared" si="0"/>
        <v>1500.9355840206185</v>
      </c>
      <c r="FR46" s="1">
        <f t="shared" si="1"/>
        <v>92.08903092783504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>
        <v>0</v>
      </c>
      <c r="J47" s="74">
        <v>0</v>
      </c>
      <c r="K47" s="75"/>
      <c r="L47" s="75"/>
      <c r="M47" s="75"/>
      <c r="N47" s="75"/>
      <c r="O47" s="277"/>
      <c r="P47" s="75"/>
      <c r="Q47" s="94">
        <v>4.4000000000000004</v>
      </c>
      <c r="R47" s="75">
        <v>0.4</v>
      </c>
      <c r="S47" s="74">
        <v>25</v>
      </c>
      <c r="T47" s="75"/>
      <c r="U47" s="74">
        <v>37</v>
      </c>
      <c r="V47" s="75"/>
      <c r="W47" s="275">
        <v>7.52</v>
      </c>
      <c r="X47" s="75"/>
      <c r="Y47" s="75">
        <v>3.3</v>
      </c>
      <c r="Z47" s="75"/>
      <c r="AA47" s="75">
        <v>5.01</v>
      </c>
      <c r="AB47" s="75"/>
      <c r="AC47" s="280">
        <v>1.73</v>
      </c>
      <c r="AD47" s="75">
        <v>0</v>
      </c>
      <c r="AE47" s="4">
        <f>'OA&amp;GRIDCO'!W47+'Day Ahead IEX PXIL'!M47+RTM!M47</f>
        <v>0</v>
      </c>
      <c r="AF47" s="4">
        <f>'OA&amp;GRIDCO'!X47+'Day Ahead IEX PXIL'!N47+RTM!N47</f>
        <v>0</v>
      </c>
      <c r="AG47" s="4">
        <f>'OA&amp;GRIDCO'!AC47+'Day Ahead IEX PXIL'!S47+RTM!S47</f>
        <v>0.41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52.99</v>
      </c>
      <c r="AL47" s="4">
        <f>'OA&amp;GRIDCO'!BT47+'Day Ahead IEX PXIL'!AL47+RTM!AL47</f>
        <v>2.8479999999999999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188.66</v>
      </c>
      <c r="BD47" s="4">
        <f>'OA&amp;GRIDCO'!ER47+'Day Ahead IEX PXIL'!CB47+RTM!CB47</f>
        <v>47.164999999999999</v>
      </c>
      <c r="BE47" s="75">
        <f>'OA&amp;GRIDCO'!OA47+GDAM!U47</f>
        <v>8.84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96.602300000000014</v>
      </c>
      <c r="BT47" s="4">
        <f>'OA&amp;GRIDCO'!JX47+'Day Ahead IEX PXIL'!FB47+RTM!EV47</f>
        <v>17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'OA&amp;GRIDCO'!KU47+'Day Ahead IEX PXIL'!DE47</f>
        <v>3.09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8.5</v>
      </c>
      <c r="CZ47" s="4">
        <f>'OA&amp;GRIDCO'!IH47+'Day Ahead IEX PXIL'!EJ47+RTM!ED47</f>
        <v>2.125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9.7899999999999991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1.34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62.32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13.8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16.940000000000001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2.3199999999999998</v>
      </c>
      <c r="FD47" s="74">
        <f>RTM!JX47</f>
        <v>0</v>
      </c>
      <c r="FE47" s="74">
        <f>GDAM!AE47+'OA&amp;GRIDCO'!OS47</f>
        <v>6.94</v>
      </c>
      <c r="FF47" s="74">
        <f>GDAM!AF47+'OA&amp;GRIDCO'!OT47</f>
        <v>0</v>
      </c>
      <c r="FG47" s="341">
        <f>GDAM!AK47</f>
        <v>0</v>
      </c>
      <c r="FH47" s="341">
        <f>GDAM!AL47</f>
        <v>0</v>
      </c>
      <c r="FI47" s="341">
        <f>GDAM!AQ47</f>
        <v>0</v>
      </c>
      <c r="FJ47" s="341">
        <f>GDAM!AR47</f>
        <v>0</v>
      </c>
      <c r="FK47" s="341">
        <f>GDAM!AW47</f>
        <v>0</v>
      </c>
      <c r="FL47" s="341">
        <f>GDAM!AX47</f>
        <v>0</v>
      </c>
      <c r="FM47" s="341">
        <f>GDAM!BC47</f>
        <v>0</v>
      </c>
      <c r="FN47" s="341">
        <f>GDAM!BD47</f>
        <v>0</v>
      </c>
      <c r="FO47" s="341">
        <f>GDAM!BI47</f>
        <v>0</v>
      </c>
      <c r="FP47" s="341">
        <f>GDAM!BJ47</f>
        <v>0</v>
      </c>
      <c r="FQ47" s="1">
        <f t="shared" si="0"/>
        <v>1523.4096840206184</v>
      </c>
      <c r="FR47" s="1">
        <f t="shared" si="1"/>
        <v>92.08903092783504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>
        <v>0</v>
      </c>
      <c r="J48" s="74">
        <v>0</v>
      </c>
      <c r="K48" s="75"/>
      <c r="L48" s="75"/>
      <c r="M48" s="75"/>
      <c r="N48" s="75"/>
      <c r="O48" s="277"/>
      <c r="P48" s="75"/>
      <c r="Q48" s="94">
        <v>4.4000000000000004</v>
      </c>
      <c r="R48" s="75">
        <v>0.4</v>
      </c>
      <c r="S48" s="74">
        <v>25</v>
      </c>
      <c r="T48" s="75"/>
      <c r="U48" s="74">
        <v>37</v>
      </c>
      <c r="V48" s="75"/>
      <c r="W48" s="275">
        <v>7.39</v>
      </c>
      <c r="X48" s="75"/>
      <c r="Y48" s="75">
        <v>2.76</v>
      </c>
      <c r="Z48" s="75"/>
      <c r="AA48" s="75">
        <v>4.1900000000000004</v>
      </c>
      <c r="AB48" s="75"/>
      <c r="AC48" s="280">
        <v>2.2227521984301735</v>
      </c>
      <c r="AD48" s="75">
        <v>0</v>
      </c>
      <c r="AE48" s="4">
        <f>'OA&amp;GRIDCO'!W48+'Day Ahead IEX PXIL'!M48+RTM!M48</f>
        <v>0</v>
      </c>
      <c r="AF48" s="4">
        <f>'OA&amp;GRIDCO'!X48+'Day Ahead IEX PXIL'!N48+RTM!N48</f>
        <v>0</v>
      </c>
      <c r="AG48" s="4">
        <f>'OA&amp;GRIDCO'!AC48+'Day Ahead IEX PXIL'!S48+RTM!S48</f>
        <v>0.41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52.99</v>
      </c>
      <c r="AL48" s="4">
        <f>'OA&amp;GRIDCO'!BT48+'Day Ahead IEX PXIL'!AL48+RTM!AL48</f>
        <v>2.8479999999999999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188.66</v>
      </c>
      <c r="BD48" s="4">
        <f>'OA&amp;GRIDCO'!ER48+'Day Ahead IEX PXIL'!CB48+RTM!CB48</f>
        <v>47.164999999999999</v>
      </c>
      <c r="BE48" s="75">
        <f>'OA&amp;GRIDCO'!OA48+GDAM!U48</f>
        <v>9.870000000000001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79.034099999999995</v>
      </c>
      <c r="BT48" s="4">
        <f>'OA&amp;GRIDCO'!JX48+'Day Ahead IEX PXIL'!FB48+RTM!EV48</f>
        <v>17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5.15</v>
      </c>
      <c r="CJ48" s="75">
        <f>'Day Ahead IEX PXIL'!HF48+'OA&amp;GRIDCO'!DJ48</f>
        <v>0</v>
      </c>
      <c r="CK48" s="54">
        <f>'OA&amp;GRIDCO'!KU48+'Day Ahead IEX PXIL'!DE48</f>
        <v>3.09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8.5</v>
      </c>
      <c r="CZ48" s="4">
        <f>'OA&amp;GRIDCO'!IH48+'Day Ahead IEX PXIL'!EJ48+RTM!ED48</f>
        <v>2.125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9.7899999999999991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1.34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62.32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13.48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2.5499999999999998</v>
      </c>
      <c r="FD48" s="74">
        <f>RTM!JX48</f>
        <v>0</v>
      </c>
      <c r="FE48" s="74">
        <f>GDAM!AE48+'OA&amp;GRIDCO'!OS48</f>
        <v>6.87</v>
      </c>
      <c r="FF48" s="74">
        <f>GDAM!AF48+'OA&amp;GRIDCO'!OT48</f>
        <v>0</v>
      </c>
      <c r="FG48" s="341">
        <f>GDAM!AK48</f>
        <v>0</v>
      </c>
      <c r="FH48" s="341">
        <f>GDAM!AL48</f>
        <v>0</v>
      </c>
      <c r="FI48" s="341">
        <f>GDAM!AQ48</f>
        <v>0</v>
      </c>
      <c r="FJ48" s="341">
        <f>GDAM!AR48</f>
        <v>0</v>
      </c>
      <c r="FK48" s="341">
        <f>GDAM!AW48</f>
        <v>0</v>
      </c>
      <c r="FL48" s="341">
        <f>GDAM!AX48</f>
        <v>0</v>
      </c>
      <c r="FM48" s="341">
        <f>GDAM!BC48</f>
        <v>0</v>
      </c>
      <c r="FN48" s="341">
        <f>GDAM!BD48</f>
        <v>0</v>
      </c>
      <c r="FO48" s="341">
        <f>GDAM!BI48</f>
        <v>0</v>
      </c>
      <c r="FP48" s="341">
        <f>GDAM!BJ48</f>
        <v>0</v>
      </c>
      <c r="FQ48" s="1">
        <f t="shared" si="0"/>
        <v>1502.7742362190484</v>
      </c>
      <c r="FR48" s="1">
        <f t="shared" si="1"/>
        <v>92.08903092783504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>
        <v>0</v>
      </c>
      <c r="J49" s="74">
        <v>0</v>
      </c>
      <c r="K49" s="75"/>
      <c r="L49" s="75"/>
      <c r="M49" s="75"/>
      <c r="N49" s="75"/>
      <c r="O49" s="277"/>
      <c r="P49" s="75"/>
      <c r="Q49" s="94">
        <v>4.4000000000000004</v>
      </c>
      <c r="R49" s="75">
        <v>0.4</v>
      </c>
      <c r="S49" s="74">
        <v>25</v>
      </c>
      <c r="T49" s="75"/>
      <c r="U49" s="74">
        <v>37</v>
      </c>
      <c r="V49" s="75"/>
      <c r="W49" s="275">
        <v>8.68</v>
      </c>
      <c r="X49" s="75"/>
      <c r="Y49" s="75">
        <v>4.04</v>
      </c>
      <c r="Z49" s="75"/>
      <c r="AA49" s="75">
        <v>6.12</v>
      </c>
      <c r="AB49" s="75"/>
      <c r="AC49" s="280">
        <v>2.58</v>
      </c>
      <c r="AD49" s="75">
        <v>0</v>
      </c>
      <c r="AE49" s="4">
        <f>'OA&amp;GRIDCO'!W49+'Day Ahead IEX PXIL'!M49+RTM!M49</f>
        <v>0</v>
      </c>
      <c r="AF49" s="4">
        <f>'OA&amp;GRIDCO'!X49+'Day Ahead IEX PXIL'!N49+RTM!N49</f>
        <v>0</v>
      </c>
      <c r="AG49" s="4">
        <f>'OA&amp;GRIDCO'!AC49+'Day Ahead IEX PXIL'!S49+RTM!S49</f>
        <v>0.41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20</v>
      </c>
      <c r="AL49" s="4">
        <f>'OA&amp;GRIDCO'!BT49+'Day Ahead IEX PXIL'!AL49+RTM!AL49</f>
        <v>2.8479999999999999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188.66</v>
      </c>
      <c r="BD49" s="4">
        <f>'OA&amp;GRIDCO'!ER49+'Day Ahead IEX PXIL'!CB49+RTM!CB49</f>
        <v>47.164999999999999</v>
      </c>
      <c r="BE49" s="75">
        <f>'OA&amp;GRIDCO'!OA49+GDAM!U49</f>
        <v>10.64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79.034099999999995</v>
      </c>
      <c r="BT49" s="4">
        <f>'OA&amp;GRIDCO'!JX49+'Day Ahead IEX PXIL'!FB49+RTM!EV49</f>
        <v>17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5.15</v>
      </c>
      <c r="CJ49" s="75">
        <f>'Day Ahead IEX PXIL'!HF49+'OA&amp;GRIDCO'!DJ49</f>
        <v>0</v>
      </c>
      <c r="CK49" s="54">
        <f>'OA&amp;GRIDCO'!KU49+'Day Ahead IEX PXIL'!DE49</f>
        <v>3.09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8.5</v>
      </c>
      <c r="CZ49" s="4">
        <f>'OA&amp;GRIDCO'!IH49+'Day Ahead IEX PXIL'!EJ49+RTM!ED49</f>
        <v>2.125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9.7899999999999991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1.34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62.32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14.8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14.22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2.77</v>
      </c>
      <c r="FD49" s="74">
        <f>RTM!JX49</f>
        <v>0</v>
      </c>
      <c r="FE49" s="74">
        <f>GDAM!AE49+'OA&amp;GRIDCO'!OS49</f>
        <v>7.3999999999999995</v>
      </c>
      <c r="FF49" s="74">
        <f>GDAM!AF49+'OA&amp;GRIDCO'!OT49</f>
        <v>0</v>
      </c>
      <c r="FG49" s="341">
        <f>GDAM!AK49</f>
        <v>0</v>
      </c>
      <c r="FH49" s="341">
        <f>GDAM!AL49</f>
        <v>0</v>
      </c>
      <c r="FI49" s="341">
        <f>GDAM!AQ49</f>
        <v>0</v>
      </c>
      <c r="FJ49" s="341">
        <f>GDAM!AR49</f>
        <v>0</v>
      </c>
      <c r="FK49" s="341">
        <f>GDAM!AW49</f>
        <v>0</v>
      </c>
      <c r="FL49" s="341">
        <f>GDAM!AX49</f>
        <v>0</v>
      </c>
      <c r="FM49" s="341">
        <f>GDAM!BC49</f>
        <v>0</v>
      </c>
      <c r="FN49" s="341">
        <f>GDAM!BD49</f>
        <v>0</v>
      </c>
      <c r="FO49" s="341">
        <f>GDAM!BI49</f>
        <v>0</v>
      </c>
      <c r="FP49" s="341">
        <f>GDAM!BJ49</f>
        <v>0</v>
      </c>
      <c r="FQ49" s="1">
        <f t="shared" si="0"/>
        <v>1477.7014840206184</v>
      </c>
      <c r="FR49" s="1">
        <f t="shared" si="1"/>
        <v>92.08903092783504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>
        <v>0</v>
      </c>
      <c r="J50" s="74">
        <v>0</v>
      </c>
      <c r="K50" s="75"/>
      <c r="L50" s="75"/>
      <c r="M50" s="75"/>
      <c r="N50" s="75"/>
      <c r="O50" s="277"/>
      <c r="P50" s="75"/>
      <c r="Q50" s="94">
        <v>4.4000000000000004</v>
      </c>
      <c r="R50" s="75">
        <v>0.4</v>
      </c>
      <c r="S50" s="74">
        <v>25</v>
      </c>
      <c r="T50" s="75"/>
      <c r="U50" s="74">
        <v>37</v>
      </c>
      <c r="V50" s="75"/>
      <c r="W50" s="275">
        <v>10.43</v>
      </c>
      <c r="X50" s="75"/>
      <c r="Y50" s="75">
        <v>4.51</v>
      </c>
      <c r="Z50" s="75"/>
      <c r="AA50" s="75">
        <v>6.84</v>
      </c>
      <c r="AB50" s="75"/>
      <c r="AC50" s="280">
        <v>2.64</v>
      </c>
      <c r="AD50" s="75">
        <v>0</v>
      </c>
      <c r="AE50" s="4">
        <f>'OA&amp;GRIDCO'!W50+'Day Ahead IEX PXIL'!M50+RTM!M50</f>
        <v>0</v>
      </c>
      <c r="AF50" s="4">
        <f>'OA&amp;GRIDCO'!X50+'Day Ahead IEX PXIL'!N50+RTM!N50</f>
        <v>0</v>
      </c>
      <c r="AG50" s="4">
        <f>'OA&amp;GRIDCO'!AC50+'Day Ahead IEX PXIL'!S50+RTM!S50</f>
        <v>0.41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20</v>
      </c>
      <c r="AL50" s="4">
        <f>'OA&amp;GRIDCO'!BT50+'Day Ahead IEX PXIL'!AL50+RTM!AL50</f>
        <v>2.8479999999999999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188.66</v>
      </c>
      <c r="BD50" s="4">
        <f>'OA&amp;GRIDCO'!ER50+'Day Ahead IEX PXIL'!CB50+RTM!CB50</f>
        <v>47.164999999999999</v>
      </c>
      <c r="BE50" s="75">
        <f>'OA&amp;GRIDCO'!OA50+GDAM!U50</f>
        <v>10.029999999999999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79.034099999999995</v>
      </c>
      <c r="BT50" s="4">
        <f>'OA&amp;GRIDCO'!JX50+'Day Ahead IEX PXIL'!FB50+RTM!EV50</f>
        <v>17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5.15</v>
      </c>
      <c r="CJ50" s="75">
        <f>'Day Ahead IEX PXIL'!HF50+'OA&amp;GRIDCO'!DJ50</f>
        <v>0</v>
      </c>
      <c r="CK50" s="54">
        <f>'OA&amp;GRIDCO'!KU50+'Day Ahead IEX PXIL'!DE50</f>
        <v>3.09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8.5</v>
      </c>
      <c r="CZ50" s="4">
        <f>'OA&amp;GRIDCO'!IH50+'Day Ahead IEX PXIL'!EJ50+RTM!ED50</f>
        <v>2.125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9.7899999999999991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1.34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62.32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15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16.22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2.99</v>
      </c>
      <c r="FD50" s="74">
        <f>RTM!JX50</f>
        <v>0</v>
      </c>
      <c r="FE50" s="74">
        <f>GDAM!AE50+'OA&amp;GRIDCO'!OS50</f>
        <v>6.76</v>
      </c>
      <c r="FF50" s="74">
        <f>GDAM!AF50+'OA&amp;GRIDCO'!OT50</f>
        <v>0</v>
      </c>
      <c r="FG50" s="341">
        <f>GDAM!AK50</f>
        <v>0</v>
      </c>
      <c r="FH50" s="341">
        <f>GDAM!AL50</f>
        <v>0</v>
      </c>
      <c r="FI50" s="341">
        <f>GDAM!AQ50</f>
        <v>0</v>
      </c>
      <c r="FJ50" s="341">
        <f>GDAM!AR50</f>
        <v>0</v>
      </c>
      <c r="FK50" s="341">
        <f>GDAM!AW50</f>
        <v>0</v>
      </c>
      <c r="FL50" s="341">
        <f>GDAM!AX50</f>
        <v>0</v>
      </c>
      <c r="FM50" s="341">
        <f>GDAM!BC50</f>
        <v>0</v>
      </c>
      <c r="FN50" s="341">
        <f>GDAM!BD50</f>
        <v>0</v>
      </c>
      <c r="FO50" s="341">
        <f>GDAM!BI50</f>
        <v>0</v>
      </c>
      <c r="FP50" s="341">
        <f>GDAM!BJ50</f>
        <v>0</v>
      </c>
      <c r="FQ50" s="1">
        <f t="shared" si="0"/>
        <v>1481.8714840206185</v>
      </c>
      <c r="FR50" s="1">
        <f t="shared" si="1"/>
        <v>92.08903092783504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>
        <v>0</v>
      </c>
      <c r="J51" s="74">
        <v>0</v>
      </c>
      <c r="K51" s="75"/>
      <c r="L51" s="75"/>
      <c r="M51" s="75"/>
      <c r="N51" s="75"/>
      <c r="O51" s="277"/>
      <c r="P51" s="75"/>
      <c r="Q51" s="94">
        <v>4.4000000000000004</v>
      </c>
      <c r="R51" s="75">
        <v>0.4</v>
      </c>
      <c r="S51" s="74">
        <v>25</v>
      </c>
      <c r="T51" s="75"/>
      <c r="U51" s="74">
        <v>37</v>
      </c>
      <c r="V51" s="75"/>
      <c r="W51" s="275">
        <v>9.7799999999999994</v>
      </c>
      <c r="X51" s="75"/>
      <c r="Y51" s="75">
        <v>3.38</v>
      </c>
      <c r="Z51" s="75"/>
      <c r="AA51" s="75">
        <v>5.12</v>
      </c>
      <c r="AB51" s="75"/>
      <c r="AC51" s="280">
        <v>2.99</v>
      </c>
      <c r="AD51" s="75">
        <v>0</v>
      </c>
      <c r="AE51" s="4">
        <f>'OA&amp;GRIDCO'!W51+'Day Ahead IEX PXIL'!M51+RTM!M51</f>
        <v>0</v>
      </c>
      <c r="AF51" s="4">
        <f>'OA&amp;GRIDCO'!X51+'Day Ahead IEX PXIL'!N51+RTM!N51</f>
        <v>0</v>
      </c>
      <c r="AG51" s="4">
        <f>'OA&amp;GRIDCO'!AC51+'Day Ahead IEX PXIL'!S51+RTM!S51</f>
        <v>0.82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28.25</v>
      </c>
      <c r="AL51" s="4">
        <f>'OA&amp;GRIDCO'!BT51+'Day Ahead IEX PXIL'!AL51+RTM!AL51</f>
        <v>2.8479999999999999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188.66</v>
      </c>
      <c r="BD51" s="4">
        <f>'OA&amp;GRIDCO'!ER51+'Day Ahead IEX PXIL'!CB51+RTM!CB51</f>
        <v>47.164999999999999</v>
      </c>
      <c r="BE51" s="75">
        <f>'OA&amp;GRIDCO'!OA51+GDAM!U51</f>
        <v>11.39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79.034099999999995</v>
      </c>
      <c r="BT51" s="4">
        <f>'OA&amp;GRIDCO'!JX51+'Day Ahead IEX PXIL'!FB51+RTM!EV51</f>
        <v>17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5.15</v>
      </c>
      <c r="CJ51" s="75">
        <f>'Day Ahead IEX PXIL'!HF51+'OA&amp;GRIDCO'!DJ51</f>
        <v>0</v>
      </c>
      <c r="CK51" s="54">
        <f>'OA&amp;GRIDCO'!KU51+'Day Ahead IEX PXIL'!DE51</f>
        <v>3.09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8.5</v>
      </c>
      <c r="CZ51" s="4">
        <f>'OA&amp;GRIDCO'!IH51+'Day Ahead IEX PXIL'!EJ51+RTM!ED51</f>
        <v>2.125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8.25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1.34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62.32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15.2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17.12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3.11</v>
      </c>
      <c r="FD51" s="74">
        <f>RTM!JX51</f>
        <v>0</v>
      </c>
      <c r="FE51" s="74">
        <f>GDAM!AE51+'OA&amp;GRIDCO'!OS51</f>
        <v>6.87</v>
      </c>
      <c r="FF51" s="74">
        <f>GDAM!AF51+'OA&amp;GRIDCO'!OT51</f>
        <v>0</v>
      </c>
      <c r="FG51" s="341">
        <f>GDAM!AK51</f>
        <v>0</v>
      </c>
      <c r="FH51" s="341">
        <f>GDAM!AL51</f>
        <v>0</v>
      </c>
      <c r="FI51" s="341">
        <f>GDAM!AQ51</f>
        <v>0</v>
      </c>
      <c r="FJ51" s="341">
        <f>GDAM!AR51</f>
        <v>0</v>
      </c>
      <c r="FK51" s="341">
        <f>GDAM!AW51</f>
        <v>0</v>
      </c>
      <c r="FL51" s="341">
        <f>GDAM!AX51</f>
        <v>0</v>
      </c>
      <c r="FM51" s="341">
        <f>GDAM!BC51</f>
        <v>0</v>
      </c>
      <c r="FN51" s="341">
        <f>GDAM!BD51</f>
        <v>0</v>
      </c>
      <c r="FO51" s="341">
        <f>GDAM!BI51</f>
        <v>0</v>
      </c>
      <c r="FP51" s="341">
        <f>GDAM!BJ51</f>
        <v>0</v>
      </c>
      <c r="FQ51" s="1">
        <f t="shared" si="0"/>
        <v>1488.5314840206181</v>
      </c>
      <c r="FR51" s="1">
        <f t="shared" si="1"/>
        <v>92.08903092783504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>
        <v>0</v>
      </c>
      <c r="J52" s="74">
        <v>0</v>
      </c>
      <c r="K52" s="75"/>
      <c r="L52" s="75"/>
      <c r="M52" s="75"/>
      <c r="N52" s="75"/>
      <c r="O52" s="277"/>
      <c r="P52" s="75"/>
      <c r="Q52" s="94">
        <v>4.4000000000000004</v>
      </c>
      <c r="R52" s="75">
        <v>0.4</v>
      </c>
      <c r="S52" s="74">
        <v>25</v>
      </c>
      <c r="T52" s="75"/>
      <c r="U52" s="74">
        <v>37</v>
      </c>
      <c r="V52" s="75"/>
      <c r="W52" s="275">
        <v>10.56</v>
      </c>
      <c r="X52" s="75"/>
      <c r="Y52" s="75">
        <v>3.29</v>
      </c>
      <c r="Z52" s="75"/>
      <c r="AA52" s="75">
        <v>4.99</v>
      </c>
      <c r="AB52" s="75"/>
      <c r="AC52" s="280">
        <v>3.9849720113767053</v>
      </c>
      <c r="AD52" s="75">
        <v>0</v>
      </c>
      <c r="AE52" s="4">
        <f>'OA&amp;GRIDCO'!W52+'Day Ahead IEX PXIL'!M52+RTM!M52</f>
        <v>0</v>
      </c>
      <c r="AF52" s="4">
        <f>'OA&amp;GRIDCO'!X52+'Day Ahead IEX PXIL'!N52+RTM!N52</f>
        <v>0</v>
      </c>
      <c r="AG52" s="4">
        <f>'OA&amp;GRIDCO'!AC52+'Day Ahead IEX PXIL'!S52+RTM!S52</f>
        <v>0.82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20</v>
      </c>
      <c r="AL52" s="4">
        <f>'OA&amp;GRIDCO'!BT52+'Day Ahead IEX PXIL'!AL52+RTM!AL52</f>
        <v>2.8479999999999999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188.66</v>
      </c>
      <c r="BD52" s="4">
        <f>'OA&amp;GRIDCO'!ER52+'Day Ahead IEX PXIL'!CB52+RTM!CB52</f>
        <v>47.164999999999999</v>
      </c>
      <c r="BE52" s="75">
        <f>'OA&amp;GRIDCO'!OA52+GDAM!U52</f>
        <v>14.65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79.034099999999995</v>
      </c>
      <c r="BT52" s="4">
        <f>'OA&amp;GRIDCO'!JX52+'Day Ahead IEX PXIL'!FB52+RTM!EV52</f>
        <v>17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5.15</v>
      </c>
      <c r="CJ52" s="75">
        <f>'Day Ahead IEX PXIL'!HF52+'OA&amp;GRIDCO'!DJ52</f>
        <v>0</v>
      </c>
      <c r="CK52" s="54">
        <f>'OA&amp;GRIDCO'!KU52+'Day Ahead IEX PXIL'!DE52</f>
        <v>3.09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8.5</v>
      </c>
      <c r="CZ52" s="4">
        <f>'OA&amp;GRIDCO'!IH52+'Day Ahead IEX PXIL'!EJ52+RTM!ED52</f>
        <v>2.125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8.25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1.34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62.32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15.4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13.56</v>
      </c>
      <c r="EZ52" s="74">
        <f>GDAM!T52+'OA&amp;GRIDCO'!OB52+RTM!JP52</f>
        <v>0</v>
      </c>
      <c r="FA52" s="74">
        <f>GDAM!Y52+RTM!JS52</f>
        <v>2.78</v>
      </c>
      <c r="FB52" s="74">
        <f>GDAM!Z52+RTM!JT52</f>
        <v>0</v>
      </c>
      <c r="FC52" s="74">
        <f>RTM!JW52</f>
        <v>3.22</v>
      </c>
      <c r="FD52" s="74">
        <f>RTM!JX52</f>
        <v>0</v>
      </c>
      <c r="FE52" s="74">
        <f>GDAM!AE52+'OA&amp;GRIDCO'!OS52</f>
        <v>6.9700000000000006</v>
      </c>
      <c r="FF52" s="74">
        <f>GDAM!AF52+'OA&amp;GRIDCO'!OT52</f>
        <v>0</v>
      </c>
      <c r="FG52" s="341">
        <f>GDAM!AK52</f>
        <v>0</v>
      </c>
      <c r="FH52" s="341">
        <f>GDAM!AL52</f>
        <v>0</v>
      </c>
      <c r="FI52" s="341">
        <f>GDAM!AQ52</f>
        <v>0</v>
      </c>
      <c r="FJ52" s="341">
        <f>GDAM!AR52</f>
        <v>0</v>
      </c>
      <c r="FK52" s="341">
        <f>GDAM!AW52</f>
        <v>0</v>
      </c>
      <c r="FL52" s="341">
        <f>GDAM!AX52</f>
        <v>0</v>
      </c>
      <c r="FM52" s="341">
        <f>GDAM!BC52</f>
        <v>0</v>
      </c>
      <c r="FN52" s="341">
        <f>GDAM!BD52</f>
        <v>0</v>
      </c>
      <c r="FO52" s="341">
        <f>GDAM!BI52</f>
        <v>0</v>
      </c>
      <c r="FP52" s="341">
        <f>GDAM!BJ52</f>
        <v>0</v>
      </c>
      <c r="FQ52" s="1">
        <f t="shared" si="0"/>
        <v>1484.726456031995</v>
      </c>
      <c r="FR52" s="1">
        <f t="shared" si="1"/>
        <v>92.08903092783504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>
        <v>0</v>
      </c>
      <c r="J53" s="74">
        <v>0</v>
      </c>
      <c r="K53" s="75"/>
      <c r="L53" s="75"/>
      <c r="M53" s="75"/>
      <c r="N53" s="75"/>
      <c r="O53" s="277"/>
      <c r="P53" s="75"/>
      <c r="Q53" s="94">
        <v>4.4000000000000004</v>
      </c>
      <c r="R53" s="75">
        <v>0.4</v>
      </c>
      <c r="S53" s="74">
        <v>25</v>
      </c>
      <c r="T53" s="75"/>
      <c r="U53" s="74">
        <v>37</v>
      </c>
      <c r="V53" s="75"/>
      <c r="W53" s="275">
        <v>10.73</v>
      </c>
      <c r="X53" s="75"/>
      <c r="Y53" s="75">
        <v>2.11</v>
      </c>
      <c r="Z53" s="75"/>
      <c r="AA53" s="75">
        <v>3.2</v>
      </c>
      <c r="AB53" s="75"/>
      <c r="AC53" s="280">
        <v>4.0901163916241128</v>
      </c>
      <c r="AD53" s="75">
        <v>0</v>
      </c>
      <c r="AE53" s="4">
        <f>'OA&amp;GRIDCO'!W53+'Day Ahead IEX PXIL'!M53+RTM!M53</f>
        <v>0</v>
      </c>
      <c r="AF53" s="4">
        <f>'OA&amp;GRIDCO'!X53+'Day Ahead IEX PXIL'!N53+RTM!N53</f>
        <v>0</v>
      </c>
      <c r="AG53" s="4">
        <f>'OA&amp;GRIDCO'!AC53+'Day Ahead IEX PXIL'!S53+RTM!S53</f>
        <v>0.82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30.310000000000002</v>
      </c>
      <c r="AL53" s="4">
        <f>'OA&amp;GRIDCO'!BT53+'Day Ahead IEX PXIL'!AL53+RTM!AL53</f>
        <v>2.8479999999999999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188.66</v>
      </c>
      <c r="BD53" s="4">
        <f>'OA&amp;GRIDCO'!ER53+'Day Ahead IEX PXIL'!CB53+RTM!CB53</f>
        <v>47.164999999999999</v>
      </c>
      <c r="BE53" s="75">
        <f>'OA&amp;GRIDCO'!OA53+GDAM!U53</f>
        <v>15.990000000000002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79.034099999999995</v>
      </c>
      <c r="BT53" s="4">
        <f>'OA&amp;GRIDCO'!JX53+'Day Ahead IEX PXIL'!FB53+RTM!EV53</f>
        <v>17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7.22</v>
      </c>
      <c r="CJ53" s="75">
        <f>'Day Ahead IEX PXIL'!HF53+'OA&amp;GRIDCO'!DJ53</f>
        <v>0</v>
      </c>
      <c r="CK53" s="54">
        <f>'OA&amp;GRIDCO'!KU53+'Day Ahead IEX PXIL'!DE53</f>
        <v>3.09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8.5</v>
      </c>
      <c r="CZ53" s="4">
        <f>'OA&amp;GRIDCO'!IH53+'Day Ahead IEX PXIL'!EJ53+RTM!ED53</f>
        <v>2.125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8.25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1.34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62.32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15.8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0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13.49</v>
      </c>
      <c r="EZ53" s="74">
        <f>GDAM!T53+'OA&amp;GRIDCO'!OB53+RTM!JP53</f>
        <v>0</v>
      </c>
      <c r="FA53" s="74">
        <f>GDAM!Y53+RTM!JS53</f>
        <v>4.12</v>
      </c>
      <c r="FB53" s="74">
        <f>GDAM!Z53+RTM!JT53</f>
        <v>0</v>
      </c>
      <c r="FC53" s="74">
        <f>RTM!JW53</f>
        <v>2.88</v>
      </c>
      <c r="FD53" s="74">
        <f>RTM!JX53</f>
        <v>0</v>
      </c>
      <c r="FE53" s="74">
        <f>GDAM!AE53+'OA&amp;GRIDCO'!OS53</f>
        <v>7.19</v>
      </c>
      <c r="FF53" s="74">
        <f>GDAM!AF53+'OA&amp;GRIDCO'!OT53</f>
        <v>0</v>
      </c>
      <c r="FG53" s="341">
        <f>GDAM!AK53</f>
        <v>0</v>
      </c>
      <c r="FH53" s="341">
        <f>GDAM!AL53</f>
        <v>0</v>
      </c>
      <c r="FI53" s="341">
        <f>GDAM!AQ53</f>
        <v>0</v>
      </c>
      <c r="FJ53" s="341">
        <f>GDAM!AR53</f>
        <v>0</v>
      </c>
      <c r="FK53" s="341">
        <f>GDAM!AW53</f>
        <v>0</v>
      </c>
      <c r="FL53" s="341">
        <f>GDAM!AX53</f>
        <v>0</v>
      </c>
      <c r="FM53" s="341">
        <f>GDAM!BC53</f>
        <v>0</v>
      </c>
      <c r="FN53" s="341">
        <f>GDAM!BD53</f>
        <v>0</v>
      </c>
      <c r="FO53" s="341">
        <f>GDAM!BI53</f>
        <v>0</v>
      </c>
      <c r="FP53" s="341">
        <f>GDAM!BJ53</f>
        <v>0</v>
      </c>
      <c r="FQ53" s="1">
        <f t="shared" si="0"/>
        <v>1491.1116004122425</v>
      </c>
      <c r="FR53" s="1">
        <f t="shared" si="1"/>
        <v>92.08903092783504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>
        <v>0</v>
      </c>
      <c r="J54" s="74">
        <v>0</v>
      </c>
      <c r="K54" s="75"/>
      <c r="L54" s="75"/>
      <c r="M54" s="75"/>
      <c r="N54" s="75"/>
      <c r="O54" s="277"/>
      <c r="P54" s="75"/>
      <c r="Q54" s="94">
        <v>4.4000000000000004</v>
      </c>
      <c r="R54" s="75">
        <v>0.4</v>
      </c>
      <c r="S54" s="74">
        <v>25</v>
      </c>
      <c r="T54" s="75"/>
      <c r="U54" s="74">
        <v>37</v>
      </c>
      <c r="V54" s="75"/>
      <c r="W54" s="275">
        <v>10.220000000000001</v>
      </c>
      <c r="X54" s="75"/>
      <c r="Y54" s="75">
        <v>3.11</v>
      </c>
      <c r="Z54" s="75"/>
      <c r="AA54" s="75">
        <v>4.71</v>
      </c>
      <c r="AB54" s="75"/>
      <c r="AC54" s="280">
        <v>4.1847463338467792</v>
      </c>
      <c r="AD54" s="75">
        <v>0</v>
      </c>
      <c r="AE54" s="4">
        <f>'OA&amp;GRIDCO'!W54+'Day Ahead IEX PXIL'!M54+RTM!M54</f>
        <v>0</v>
      </c>
      <c r="AF54" s="4">
        <f>'OA&amp;GRIDCO'!X54+'Day Ahead IEX PXIL'!N54+RTM!N54</f>
        <v>0</v>
      </c>
      <c r="AG54" s="4">
        <f>'OA&amp;GRIDCO'!AC54+'Day Ahead IEX PXIL'!S54+RTM!S54</f>
        <v>0.82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50.93</v>
      </c>
      <c r="AL54" s="4">
        <f>'OA&amp;GRIDCO'!BT54+'Day Ahead IEX PXIL'!AL54+RTM!AL54</f>
        <v>2.8479999999999999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188.66</v>
      </c>
      <c r="BD54" s="4">
        <f>'OA&amp;GRIDCO'!ER54+'Day Ahead IEX PXIL'!CB54+RTM!CB54</f>
        <v>47.164999999999999</v>
      </c>
      <c r="BE54" s="75">
        <f>'OA&amp;GRIDCO'!OA54+GDAM!U54</f>
        <v>14.96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79.034099999999995</v>
      </c>
      <c r="BT54" s="4">
        <f>'OA&amp;GRIDCO'!JX54+'Day Ahead IEX PXIL'!FB54+RTM!EV54</f>
        <v>17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7.22</v>
      </c>
      <c r="CJ54" s="75">
        <f>'Day Ahead IEX PXIL'!HF54+'OA&amp;GRIDCO'!DJ54</f>
        <v>0</v>
      </c>
      <c r="CK54" s="54">
        <f>'OA&amp;GRIDCO'!KU54+'Day Ahead IEX PXIL'!DE54</f>
        <v>3.09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8.5</v>
      </c>
      <c r="CZ54" s="4">
        <f>'OA&amp;GRIDCO'!IH54+'Day Ahead IEX PXIL'!EJ54+RTM!ED54</f>
        <v>2.125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8.25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1.34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62.32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16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0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12.52</v>
      </c>
      <c r="EZ54" s="74">
        <f>GDAM!T54+'OA&amp;GRIDCO'!OB54+RTM!JP54</f>
        <v>0</v>
      </c>
      <c r="FA54" s="74">
        <f>GDAM!Y54+RTM!JS54</f>
        <v>3.09</v>
      </c>
      <c r="FB54" s="74">
        <f>GDAM!Z54+RTM!JT54</f>
        <v>0</v>
      </c>
      <c r="FC54" s="74">
        <f>RTM!JW54</f>
        <v>2.99</v>
      </c>
      <c r="FD54" s="74">
        <f>RTM!JX54</f>
        <v>0</v>
      </c>
      <c r="FE54" s="74">
        <f>GDAM!AE54+'OA&amp;GRIDCO'!OS54</f>
        <v>7.4399999999999995</v>
      </c>
      <c r="FF54" s="74">
        <f>GDAM!AF54+'OA&amp;GRIDCO'!OT54</f>
        <v>0</v>
      </c>
      <c r="FG54" s="341">
        <f>GDAM!AK54</f>
        <v>0</v>
      </c>
      <c r="FH54" s="341">
        <f>GDAM!AL54</f>
        <v>0</v>
      </c>
      <c r="FI54" s="341">
        <f>GDAM!AQ54</f>
        <v>0</v>
      </c>
      <c r="FJ54" s="341">
        <f>GDAM!AR54</f>
        <v>0</v>
      </c>
      <c r="FK54" s="341">
        <f>GDAM!AW54</f>
        <v>0</v>
      </c>
      <c r="FL54" s="341">
        <f>GDAM!AX54</f>
        <v>0</v>
      </c>
      <c r="FM54" s="341">
        <f>GDAM!BC54</f>
        <v>0</v>
      </c>
      <c r="FN54" s="341">
        <f>GDAM!BD54</f>
        <v>0</v>
      </c>
      <c r="FO54" s="341">
        <f>GDAM!BI54</f>
        <v>0</v>
      </c>
      <c r="FP54" s="341">
        <f>GDAM!BJ54</f>
        <v>0</v>
      </c>
      <c r="FQ54" s="1">
        <f t="shared" si="0"/>
        <v>1511.3562303544652</v>
      </c>
      <c r="FR54" s="1">
        <f t="shared" si="1"/>
        <v>92.08903092783504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>
        <v>0</v>
      </c>
      <c r="J55" s="74">
        <v>0</v>
      </c>
      <c r="K55" s="75"/>
      <c r="L55" s="75"/>
      <c r="M55" s="75"/>
      <c r="N55" s="75"/>
      <c r="O55" s="277"/>
      <c r="P55" s="75"/>
      <c r="Q55" s="94">
        <v>4.4000000000000004</v>
      </c>
      <c r="R55" s="75">
        <v>0.4</v>
      </c>
      <c r="S55" s="74">
        <v>25</v>
      </c>
      <c r="T55" s="75"/>
      <c r="U55" s="74">
        <v>37</v>
      </c>
      <c r="V55" s="75"/>
      <c r="W55" s="275">
        <v>11.02</v>
      </c>
      <c r="X55" s="75"/>
      <c r="Y55" s="75">
        <v>3.68</v>
      </c>
      <c r="Z55" s="75"/>
      <c r="AA55" s="75">
        <v>5.58</v>
      </c>
      <c r="AB55" s="75"/>
      <c r="AC55" s="280">
        <v>4.3004051521189268</v>
      </c>
      <c r="AD55" s="75">
        <v>0</v>
      </c>
      <c r="AE55" s="4">
        <f>'OA&amp;GRIDCO'!W55+'Day Ahead IEX PXIL'!M55+RTM!M55</f>
        <v>0</v>
      </c>
      <c r="AF55" s="4">
        <f>'OA&amp;GRIDCO'!X55+'Day Ahead IEX PXIL'!N55+RTM!N55</f>
        <v>0</v>
      </c>
      <c r="AG55" s="4">
        <f>'OA&amp;GRIDCO'!AC55+'Day Ahead IEX PXIL'!S55+RTM!S55</f>
        <v>0.82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45.769999999999996</v>
      </c>
      <c r="AL55" s="4">
        <f>'OA&amp;GRIDCO'!BT55+'Day Ahead IEX PXIL'!AL55+RTM!AL55</f>
        <v>2.8479999999999999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188.66</v>
      </c>
      <c r="BD55" s="4">
        <f>'OA&amp;GRIDCO'!ER55+'Day Ahead IEX PXIL'!CB55+RTM!CB55</f>
        <v>47.164999999999999</v>
      </c>
      <c r="BE55" s="75">
        <f>'OA&amp;GRIDCO'!OA55+GDAM!U55</f>
        <v>13.520000000000001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79.034099999999995</v>
      </c>
      <c r="BT55" s="4">
        <f>'OA&amp;GRIDCO'!JX55+'Day Ahead IEX PXIL'!FB55+RTM!EV55</f>
        <v>17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7.22</v>
      </c>
      <c r="CJ55" s="75">
        <f>'Day Ahead IEX PXIL'!HF55+'OA&amp;GRIDCO'!DJ55</f>
        <v>0</v>
      </c>
      <c r="CK55" s="54">
        <f>'OA&amp;GRIDCO'!KU55+'Day Ahead IEX PXIL'!DE55</f>
        <v>3.09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8.5</v>
      </c>
      <c r="CZ55" s="4">
        <f>'OA&amp;GRIDCO'!IH55+'Day Ahead IEX PXIL'!EJ55+RTM!ED55</f>
        <v>2.125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8.25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1.34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62.32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14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15.01</v>
      </c>
      <c r="EZ55" s="74">
        <f>GDAM!T55+'OA&amp;GRIDCO'!OB55+RTM!JP55</f>
        <v>0</v>
      </c>
      <c r="FA55" s="74">
        <f>GDAM!Y55+RTM!JS55</f>
        <v>1.65</v>
      </c>
      <c r="FB55" s="74">
        <f>GDAM!Z55+RTM!JT55</f>
        <v>0</v>
      </c>
      <c r="FC55" s="74">
        <f>RTM!JW55</f>
        <v>3.11</v>
      </c>
      <c r="FD55" s="74">
        <f>RTM!JX55</f>
        <v>0</v>
      </c>
      <c r="FE55" s="74">
        <f>GDAM!AE55+'OA&amp;GRIDCO'!OS55</f>
        <v>7.5600000000000005</v>
      </c>
      <c r="FF55" s="74">
        <f>GDAM!AF55+'OA&amp;GRIDCO'!OT55</f>
        <v>0</v>
      </c>
      <c r="FG55" s="341">
        <f>GDAM!AK55</f>
        <v>0</v>
      </c>
      <c r="FH55" s="341">
        <f>GDAM!AL55</f>
        <v>0</v>
      </c>
      <c r="FI55" s="341">
        <f>GDAM!AQ55</f>
        <v>0</v>
      </c>
      <c r="FJ55" s="341">
        <f>GDAM!AR55</f>
        <v>0</v>
      </c>
      <c r="FK55" s="341">
        <f>GDAM!AW55</f>
        <v>0</v>
      </c>
      <c r="FL55" s="341">
        <f>GDAM!AX55</f>
        <v>0</v>
      </c>
      <c r="FM55" s="341">
        <f>GDAM!BC55</f>
        <v>0</v>
      </c>
      <c r="FN55" s="341">
        <f>GDAM!BD55</f>
        <v>0</v>
      </c>
      <c r="FO55" s="341">
        <f>GDAM!BI55</f>
        <v>0</v>
      </c>
      <c r="FP55" s="341">
        <f>GDAM!BJ55</f>
        <v>0</v>
      </c>
      <c r="FQ55" s="1">
        <f t="shared" si="0"/>
        <v>1509.491889172737</v>
      </c>
      <c r="FR55" s="1">
        <f t="shared" si="1"/>
        <v>92.08903092783504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>
        <v>0</v>
      </c>
      <c r="J56" s="74">
        <v>0</v>
      </c>
      <c r="K56" s="75"/>
      <c r="L56" s="75"/>
      <c r="M56" s="75"/>
      <c r="N56" s="75"/>
      <c r="O56" s="277"/>
      <c r="P56" s="75"/>
      <c r="Q56" s="94">
        <v>4.4000000000000004</v>
      </c>
      <c r="R56" s="75">
        <v>0.4</v>
      </c>
      <c r="S56" s="74">
        <v>25</v>
      </c>
      <c r="T56" s="75"/>
      <c r="U56" s="74">
        <v>37</v>
      </c>
      <c r="V56" s="75"/>
      <c r="W56" s="275">
        <v>9.67</v>
      </c>
      <c r="X56" s="75"/>
      <c r="Y56" s="75">
        <v>3.89</v>
      </c>
      <c r="Z56" s="75"/>
      <c r="AA56" s="75">
        <v>5.9</v>
      </c>
      <c r="AB56" s="75"/>
      <c r="AC56" s="280">
        <v>4.3634917802673705</v>
      </c>
      <c r="AD56" s="75">
        <v>0</v>
      </c>
      <c r="AE56" s="4">
        <f>'OA&amp;GRIDCO'!W56+'Day Ahead IEX PXIL'!M56+RTM!M56</f>
        <v>0</v>
      </c>
      <c r="AF56" s="4">
        <f>'OA&amp;GRIDCO'!X56+'Day Ahead IEX PXIL'!N56+RTM!N56</f>
        <v>0</v>
      </c>
      <c r="AG56" s="4">
        <f>'OA&amp;GRIDCO'!AC56+'Day Ahead IEX PXIL'!S56+RTM!S56</f>
        <v>0.82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20</v>
      </c>
      <c r="AL56" s="4">
        <f>'OA&amp;GRIDCO'!BT56+'Day Ahead IEX PXIL'!AL56+RTM!AL56</f>
        <v>2.8479999999999999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188.66</v>
      </c>
      <c r="BD56" s="4">
        <f>'OA&amp;GRIDCO'!ER56+'Day Ahead IEX PXIL'!CB56+RTM!CB56</f>
        <v>47.164999999999999</v>
      </c>
      <c r="BE56" s="75">
        <f>'OA&amp;GRIDCO'!OA56+GDAM!U56</f>
        <v>14.760000000000002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79.034099999999995</v>
      </c>
      <c r="BT56" s="4">
        <f>'OA&amp;GRIDCO'!JX56+'Day Ahead IEX PXIL'!FB56+RTM!EV56</f>
        <v>17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7.22</v>
      </c>
      <c r="CJ56" s="75">
        <f>'Day Ahead IEX PXIL'!HF56+'OA&amp;GRIDCO'!DJ56</f>
        <v>0</v>
      </c>
      <c r="CK56" s="54">
        <f>'OA&amp;GRIDCO'!KU56+'Day Ahead IEX PXIL'!DE56</f>
        <v>3.09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8.5</v>
      </c>
      <c r="CZ56" s="4">
        <f>'OA&amp;GRIDCO'!IH56+'Day Ahead IEX PXIL'!EJ56+RTM!ED56</f>
        <v>2.125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8.25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1.34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62.32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13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19.100000000000001</v>
      </c>
      <c r="EZ56" s="74">
        <f>GDAM!T56+'OA&amp;GRIDCO'!OB56+RTM!JP56</f>
        <v>0</v>
      </c>
      <c r="FA56" s="74">
        <f>GDAM!Y56+RTM!JS56</f>
        <v>2.89</v>
      </c>
      <c r="FB56" s="74">
        <f>GDAM!Z56+RTM!JT56</f>
        <v>0</v>
      </c>
      <c r="FC56" s="74">
        <f>RTM!JW56</f>
        <v>3.22</v>
      </c>
      <c r="FD56" s="74">
        <f>RTM!JX56</f>
        <v>0</v>
      </c>
      <c r="FE56" s="74">
        <f>GDAM!AE56+'OA&amp;GRIDCO'!OS56</f>
        <v>7.81</v>
      </c>
      <c r="FF56" s="74">
        <f>GDAM!AF56+'OA&amp;GRIDCO'!OT56</f>
        <v>0</v>
      </c>
      <c r="FG56" s="341">
        <f>GDAM!AK56</f>
        <v>0</v>
      </c>
      <c r="FH56" s="341">
        <f>GDAM!AL56</f>
        <v>0</v>
      </c>
      <c r="FI56" s="341">
        <f>GDAM!AQ56</f>
        <v>0</v>
      </c>
      <c r="FJ56" s="341">
        <f>GDAM!AR56</f>
        <v>0</v>
      </c>
      <c r="FK56" s="341">
        <f>GDAM!AW56</f>
        <v>0</v>
      </c>
      <c r="FL56" s="341">
        <f>GDAM!AX56</f>
        <v>0</v>
      </c>
      <c r="FM56" s="341">
        <f>GDAM!BC56</f>
        <v>0</v>
      </c>
      <c r="FN56" s="341">
        <f>GDAM!BD56</f>
        <v>0</v>
      </c>
      <c r="FO56" s="341">
        <f>GDAM!BI56</f>
        <v>0</v>
      </c>
      <c r="FP56" s="341">
        <f>GDAM!BJ56</f>
        <v>0</v>
      </c>
      <c r="FQ56" s="1">
        <f t="shared" si="0"/>
        <v>1488.8949758008857</v>
      </c>
      <c r="FR56" s="1">
        <f t="shared" si="1"/>
        <v>92.08903092783504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>
        <v>0</v>
      </c>
      <c r="J57" s="74">
        <v>0</v>
      </c>
      <c r="K57" s="75"/>
      <c r="L57" s="75"/>
      <c r="M57" s="75"/>
      <c r="N57" s="75"/>
      <c r="O57" s="277"/>
      <c r="P57" s="75"/>
      <c r="Q57" s="94">
        <v>4.4000000000000004</v>
      </c>
      <c r="R57" s="75">
        <v>0.4</v>
      </c>
      <c r="S57" s="74">
        <v>25</v>
      </c>
      <c r="T57" s="75"/>
      <c r="U57" s="74">
        <v>37</v>
      </c>
      <c r="V57" s="75"/>
      <c r="W57" s="275">
        <v>12.35</v>
      </c>
      <c r="X57" s="75"/>
      <c r="Y57" s="75">
        <v>3.88</v>
      </c>
      <c r="Z57" s="75"/>
      <c r="AA57" s="75">
        <v>5.89</v>
      </c>
      <c r="AB57" s="75"/>
      <c r="AC57" s="280">
        <v>4.3950350943415923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0.82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188.66</v>
      </c>
      <c r="BD57" s="4">
        <f>'OA&amp;GRIDCO'!ER57+'Day Ahead IEX PXIL'!CB57+RTM!CB57</f>
        <v>47.164999999999999</v>
      </c>
      <c r="BE57" s="75">
        <f>'OA&amp;GRIDCO'!OA57+GDAM!U57</f>
        <v>14.860000000000001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79.034099999999995</v>
      </c>
      <c r="BT57" s="4">
        <f>'OA&amp;GRIDCO'!JX57+'Day Ahead IEX PXIL'!FB57+RTM!EV57</f>
        <v>17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7.22</v>
      </c>
      <c r="CJ57" s="75">
        <f>'Day Ahead IEX PXIL'!HF57+'OA&amp;GRIDCO'!DJ57</f>
        <v>0</v>
      </c>
      <c r="CK57" s="54">
        <f>'OA&amp;GRIDCO'!KU57+'Day Ahead IEX PXIL'!DE57</f>
        <v>3.09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8.5</v>
      </c>
      <c r="CZ57" s="4">
        <f>'OA&amp;GRIDCO'!IH57+'Day Ahead IEX PXIL'!EJ57+RTM!ED57</f>
        <v>2.125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8.25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1.34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62.32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11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21.990000000000002</v>
      </c>
      <c r="EZ57" s="74">
        <f>GDAM!T57+'OA&amp;GRIDCO'!OB57+RTM!JP57</f>
        <v>0</v>
      </c>
      <c r="FA57" s="74">
        <f>GDAM!Y57+RTM!JS57</f>
        <v>2.99</v>
      </c>
      <c r="FB57" s="74">
        <f>GDAM!Z57+RTM!JT57</f>
        <v>0</v>
      </c>
      <c r="FC57" s="74">
        <f>RTM!JW57</f>
        <v>1.22</v>
      </c>
      <c r="FD57" s="74">
        <f>RTM!JX57</f>
        <v>0</v>
      </c>
      <c r="FE57" s="74">
        <f>GDAM!AE57+'OA&amp;GRIDCO'!OS57</f>
        <v>8.6199999999999992</v>
      </c>
      <c r="FF57" s="74">
        <f>GDAM!AF57+'OA&amp;GRIDCO'!OT57</f>
        <v>0</v>
      </c>
      <c r="FG57" s="341">
        <f>GDAM!AK57</f>
        <v>0</v>
      </c>
      <c r="FH57" s="341">
        <f>GDAM!AL57</f>
        <v>0</v>
      </c>
      <c r="FI57" s="341">
        <f>GDAM!AQ57</f>
        <v>0</v>
      </c>
      <c r="FJ57" s="341">
        <f>GDAM!AR57</f>
        <v>0</v>
      </c>
      <c r="FK57" s="341">
        <f>GDAM!AW57</f>
        <v>0</v>
      </c>
      <c r="FL57" s="341">
        <f>GDAM!AX57</f>
        <v>0</v>
      </c>
      <c r="FM57" s="341">
        <f>GDAM!BC57</f>
        <v>0</v>
      </c>
      <c r="FN57" s="341">
        <f>GDAM!BD57</f>
        <v>0</v>
      </c>
      <c r="FO57" s="341">
        <f>GDAM!BI57</f>
        <v>0</v>
      </c>
      <c r="FP57" s="341">
        <f>GDAM!BJ57</f>
        <v>0</v>
      </c>
      <c r="FQ57" s="1">
        <f t="shared" si="0"/>
        <v>1491.4865191149599</v>
      </c>
      <c r="FR57" s="1">
        <f t="shared" si="1"/>
        <v>92.08903092783504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>
        <v>0</v>
      </c>
      <c r="J58" s="74">
        <v>0</v>
      </c>
      <c r="K58" s="75"/>
      <c r="L58" s="75"/>
      <c r="M58" s="75"/>
      <c r="N58" s="75"/>
      <c r="O58" s="277"/>
      <c r="P58" s="75"/>
      <c r="Q58" s="94">
        <v>4.4000000000000004</v>
      </c>
      <c r="R58" s="75">
        <v>0.4</v>
      </c>
      <c r="S58" s="74">
        <v>25</v>
      </c>
      <c r="T58" s="75"/>
      <c r="U58" s="74">
        <v>37</v>
      </c>
      <c r="V58" s="75"/>
      <c r="W58" s="275">
        <v>10.89</v>
      </c>
      <c r="X58" s="75"/>
      <c r="Y58" s="75">
        <v>4.4000000000000004</v>
      </c>
      <c r="Z58" s="75"/>
      <c r="AA58" s="75">
        <v>6.67</v>
      </c>
      <c r="AB58" s="75"/>
      <c r="AC58" s="280">
        <v>4.437092846440553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0.82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188.66</v>
      </c>
      <c r="BD58" s="4">
        <f>'OA&amp;GRIDCO'!ER58+'Day Ahead IEX PXIL'!CB58+RTM!CB58</f>
        <v>47.164999999999999</v>
      </c>
      <c r="BE58" s="75">
        <f>'OA&amp;GRIDCO'!OA58+GDAM!U58</f>
        <v>14.240000000000002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79.034099999999995</v>
      </c>
      <c r="BT58" s="4">
        <f>'OA&amp;GRIDCO'!JX58+'Day Ahead IEX PXIL'!FB58+RTM!EV58</f>
        <v>17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7.22</v>
      </c>
      <c r="CJ58" s="75">
        <f>'Day Ahead IEX PXIL'!HF58+'OA&amp;GRIDCO'!DJ58</f>
        <v>0</v>
      </c>
      <c r="CK58" s="54">
        <f>'OA&amp;GRIDCO'!KU58+'Day Ahead IEX PXIL'!DE58</f>
        <v>3.09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8.5</v>
      </c>
      <c r="CZ58" s="4">
        <f>'OA&amp;GRIDCO'!IH58+'Day Ahead IEX PXIL'!EJ58+RTM!ED58</f>
        <v>2.125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8.25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1.34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62.32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10.8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19</v>
      </c>
      <c r="EZ58" s="74">
        <f>GDAM!T58+'OA&amp;GRIDCO'!OB58+RTM!JP58</f>
        <v>0</v>
      </c>
      <c r="FA58" s="74">
        <f>GDAM!Y58+RTM!JS58</f>
        <v>2.37</v>
      </c>
      <c r="FB58" s="74">
        <f>GDAM!Z58+RTM!JT58</f>
        <v>0</v>
      </c>
      <c r="FC58" s="74">
        <f>RTM!JW58</f>
        <v>1.22</v>
      </c>
      <c r="FD58" s="74">
        <f>RTM!JX58</f>
        <v>0</v>
      </c>
      <c r="FE58" s="74">
        <f>GDAM!AE58+'OA&amp;GRIDCO'!OS58</f>
        <v>9.16</v>
      </c>
      <c r="FF58" s="74">
        <f>GDAM!AF58+'OA&amp;GRIDCO'!OT58</f>
        <v>0</v>
      </c>
      <c r="FG58" s="341">
        <f>GDAM!AK58</f>
        <v>0</v>
      </c>
      <c r="FH58" s="341">
        <f>GDAM!AL58</f>
        <v>0</v>
      </c>
      <c r="FI58" s="341">
        <f>GDAM!AQ58</f>
        <v>0</v>
      </c>
      <c r="FJ58" s="341">
        <f>GDAM!AR58</f>
        <v>0</v>
      </c>
      <c r="FK58" s="341">
        <f>GDAM!AW58</f>
        <v>0</v>
      </c>
      <c r="FL58" s="341">
        <f>GDAM!AX58</f>
        <v>0</v>
      </c>
      <c r="FM58" s="341">
        <f>GDAM!BC58</f>
        <v>0</v>
      </c>
      <c r="FN58" s="341">
        <f>GDAM!BD58</f>
        <v>0</v>
      </c>
      <c r="FO58" s="341">
        <f>GDAM!BI58</f>
        <v>0</v>
      </c>
      <c r="FP58" s="341">
        <f>GDAM!BJ58</f>
        <v>0</v>
      </c>
      <c r="FQ58" s="1">
        <f t="shared" si="0"/>
        <v>1487.4785768670588</v>
      </c>
      <c r="FR58" s="1">
        <f t="shared" si="1"/>
        <v>92.08903092783504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>
        <v>0</v>
      </c>
      <c r="J59" s="74">
        <v>0</v>
      </c>
      <c r="K59" s="75"/>
      <c r="L59" s="75"/>
      <c r="M59" s="75"/>
      <c r="N59" s="75"/>
      <c r="O59" s="277"/>
      <c r="P59" s="75"/>
      <c r="Q59" s="94">
        <v>4.4000000000000004</v>
      </c>
      <c r="R59" s="75">
        <v>0.4</v>
      </c>
      <c r="S59" s="74">
        <v>25</v>
      </c>
      <c r="T59" s="75"/>
      <c r="U59" s="74">
        <v>37</v>
      </c>
      <c r="V59" s="75"/>
      <c r="W59" s="275">
        <v>9.43</v>
      </c>
      <c r="X59" s="75"/>
      <c r="Y59" s="75">
        <v>4.47</v>
      </c>
      <c r="Z59" s="75"/>
      <c r="AA59" s="75">
        <v>6.78</v>
      </c>
      <c r="AB59" s="75"/>
      <c r="AC59" s="280">
        <v>4.5001794745889994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0.82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20</v>
      </c>
      <c r="AL59" s="4">
        <f>'OA&amp;GRIDCO'!BT59+'Day Ahead IEX PXIL'!AL59+RTM!AL59</f>
        <v>2.8479999999999999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188.66</v>
      </c>
      <c r="BD59" s="4">
        <f>'OA&amp;GRIDCO'!ER59+'Day Ahead IEX PXIL'!CB59+RTM!CB59</f>
        <v>47.164999999999999</v>
      </c>
      <c r="BE59" s="75">
        <f>'OA&amp;GRIDCO'!OA59+GDAM!U59</f>
        <v>14.030000000000001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79.034099999999995</v>
      </c>
      <c r="BT59" s="4">
        <f>'OA&amp;GRIDCO'!JX59+'Day Ahead IEX PXIL'!FB59+RTM!EV59</f>
        <v>17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10.31</v>
      </c>
      <c r="CJ59" s="75">
        <f>'Day Ahead IEX PXIL'!HF59+'OA&amp;GRIDCO'!DJ59</f>
        <v>0</v>
      </c>
      <c r="CK59" s="54">
        <f>'OA&amp;GRIDCO'!KU59+'Day Ahead IEX PXIL'!DE59</f>
        <v>3.09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8.5</v>
      </c>
      <c r="CZ59" s="4">
        <f>'OA&amp;GRIDCO'!IH59+'Day Ahead IEX PXIL'!EJ59+RTM!ED59</f>
        <v>2.125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8.25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1.34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62.32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10.3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3.09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20.86</v>
      </c>
      <c r="EZ59" s="74">
        <f>GDAM!T59+'OA&amp;GRIDCO'!OB59+RTM!JP59</f>
        <v>0</v>
      </c>
      <c r="FA59" s="74">
        <f>GDAM!Y59+RTM!JS59</f>
        <v>2.16</v>
      </c>
      <c r="FB59" s="74">
        <f>GDAM!Z59+RTM!JT59</f>
        <v>0</v>
      </c>
      <c r="FC59" s="74">
        <f>RTM!JW59</f>
        <v>2.2200000000000002</v>
      </c>
      <c r="FD59" s="74">
        <f>RTM!JX59</f>
        <v>0</v>
      </c>
      <c r="FE59" s="74">
        <f>GDAM!AE59+'OA&amp;GRIDCO'!OS59</f>
        <v>9.43</v>
      </c>
      <c r="FF59" s="74">
        <f>GDAM!AF59+'OA&amp;GRIDCO'!OT59</f>
        <v>0</v>
      </c>
      <c r="FG59" s="341">
        <f>GDAM!AK59</f>
        <v>0</v>
      </c>
      <c r="FH59" s="341">
        <f>GDAM!AL59</f>
        <v>0</v>
      </c>
      <c r="FI59" s="341">
        <f>GDAM!AQ59</f>
        <v>0</v>
      </c>
      <c r="FJ59" s="341">
        <f>GDAM!AR59</f>
        <v>0</v>
      </c>
      <c r="FK59" s="341">
        <f>GDAM!AW59</f>
        <v>0</v>
      </c>
      <c r="FL59" s="341">
        <f>GDAM!AX59</f>
        <v>0</v>
      </c>
      <c r="FM59" s="341">
        <f>GDAM!BC59</f>
        <v>0</v>
      </c>
      <c r="FN59" s="341">
        <f>GDAM!BD59</f>
        <v>0</v>
      </c>
      <c r="FO59" s="341">
        <f>GDAM!BI59</f>
        <v>0</v>
      </c>
      <c r="FP59" s="341">
        <f>GDAM!BJ59</f>
        <v>0</v>
      </c>
      <c r="FQ59" s="1">
        <f t="shared" si="0"/>
        <v>1491.5616634952073</v>
      </c>
      <c r="FR59" s="1">
        <f t="shared" si="1"/>
        <v>92.08903092783504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>
        <v>0</v>
      </c>
      <c r="J60" s="74">
        <v>0</v>
      </c>
      <c r="K60" s="75"/>
      <c r="L60" s="75"/>
      <c r="M60" s="75"/>
      <c r="N60" s="75"/>
      <c r="O60" s="277"/>
      <c r="P60" s="75"/>
      <c r="Q60" s="94">
        <v>4.4000000000000004</v>
      </c>
      <c r="R60" s="75">
        <v>0.4</v>
      </c>
      <c r="S60" s="74">
        <v>25</v>
      </c>
      <c r="T60" s="75"/>
      <c r="U60" s="74">
        <v>37</v>
      </c>
      <c r="V60" s="75"/>
      <c r="W60" s="275">
        <v>9.0399999999999991</v>
      </c>
      <c r="X60" s="75"/>
      <c r="Y60" s="75">
        <v>5.23</v>
      </c>
      <c r="Z60" s="75"/>
      <c r="AA60" s="75">
        <v>7.93</v>
      </c>
      <c r="AB60" s="75"/>
      <c r="AC60" s="280">
        <v>4.2162896479210001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0.82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51.96</v>
      </c>
      <c r="AL60" s="4">
        <f>'OA&amp;GRIDCO'!BT60+'Day Ahead IEX PXIL'!AL60+RTM!AL60</f>
        <v>2.8479999999999999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188.66</v>
      </c>
      <c r="BD60" s="4">
        <f>'OA&amp;GRIDCO'!ER60+'Day Ahead IEX PXIL'!CB60+RTM!CB60</f>
        <v>47.164999999999999</v>
      </c>
      <c r="BE60" s="75">
        <f>'OA&amp;GRIDCO'!OA60+GDAM!U60</f>
        <v>14.14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79.034099999999995</v>
      </c>
      <c r="BT60" s="4">
        <f>'OA&amp;GRIDCO'!JX60+'Day Ahead IEX PXIL'!FB60+RTM!EV60</f>
        <v>17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10.31</v>
      </c>
      <c r="CJ60" s="75">
        <f>'Day Ahead IEX PXIL'!HF60+'OA&amp;GRIDCO'!DJ60</f>
        <v>0</v>
      </c>
      <c r="CK60" s="54">
        <f>'OA&amp;GRIDCO'!KU60+'Day Ahead IEX PXIL'!DE60</f>
        <v>3.09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8.5</v>
      </c>
      <c r="CZ60" s="4">
        <f>'OA&amp;GRIDCO'!IH60+'Day Ahead IEX PXIL'!EJ60+RTM!ED60</f>
        <v>2.125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8.25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1.34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62.32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9.44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0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3.09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18.18</v>
      </c>
      <c r="EZ60" s="74">
        <f>GDAM!T60+'OA&amp;GRIDCO'!OB60+RTM!JP60</f>
        <v>0</v>
      </c>
      <c r="FA60" s="74">
        <f>GDAM!Y60+RTM!JS60</f>
        <v>2.27</v>
      </c>
      <c r="FB60" s="74">
        <f>GDAM!Z60+RTM!JT60</f>
        <v>0</v>
      </c>
      <c r="FC60" s="74">
        <f>RTM!JW60</f>
        <v>2.2200000000000002</v>
      </c>
      <c r="FD60" s="74">
        <f>RTM!JX60</f>
        <v>0</v>
      </c>
      <c r="FE60" s="74">
        <f>GDAM!AE60+'OA&amp;GRIDCO'!OS60</f>
        <v>9.26</v>
      </c>
      <c r="FF60" s="74">
        <f>GDAM!AF60+'OA&amp;GRIDCO'!OT60</f>
        <v>0</v>
      </c>
      <c r="FG60" s="341">
        <f>GDAM!AK60</f>
        <v>0</v>
      </c>
      <c r="FH60" s="341">
        <f>GDAM!AL60</f>
        <v>0</v>
      </c>
      <c r="FI60" s="341">
        <f>GDAM!AQ60</f>
        <v>0</v>
      </c>
      <c r="FJ60" s="341">
        <f>GDAM!AR60</f>
        <v>0</v>
      </c>
      <c r="FK60" s="341">
        <f>GDAM!AW60</f>
        <v>0</v>
      </c>
      <c r="FL60" s="341">
        <f>GDAM!AX60</f>
        <v>0</v>
      </c>
      <c r="FM60" s="341">
        <f>GDAM!BC60</f>
        <v>0</v>
      </c>
      <c r="FN60" s="341">
        <f>GDAM!BD60</f>
        <v>0</v>
      </c>
      <c r="FO60" s="341">
        <f>GDAM!BI60</f>
        <v>0</v>
      </c>
      <c r="FP60" s="341">
        <f>GDAM!BJ60</f>
        <v>0</v>
      </c>
      <c r="FQ60" s="1">
        <f t="shared" si="0"/>
        <v>1521.2677736685393</v>
      </c>
      <c r="FR60" s="1">
        <f t="shared" si="1"/>
        <v>92.08903092783504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>
        <v>0</v>
      </c>
      <c r="J61" s="74">
        <v>0</v>
      </c>
      <c r="K61" s="75"/>
      <c r="L61" s="75"/>
      <c r="M61" s="75"/>
      <c r="N61" s="75"/>
      <c r="O61" s="277"/>
      <c r="P61" s="75"/>
      <c r="Q61" s="94">
        <v>4.4000000000000004</v>
      </c>
      <c r="R61" s="75">
        <v>0.4</v>
      </c>
      <c r="S61" s="74">
        <v>25</v>
      </c>
      <c r="T61" s="75"/>
      <c r="U61" s="74">
        <v>37</v>
      </c>
      <c r="V61" s="75"/>
      <c r="W61" s="275">
        <v>4.3899999999999997</v>
      </c>
      <c r="X61" s="75"/>
      <c r="Y61" s="75">
        <v>4.57</v>
      </c>
      <c r="Z61" s="75"/>
      <c r="AA61" s="75">
        <v>6.93</v>
      </c>
      <c r="AB61" s="75"/>
      <c r="AC61" s="280">
        <v>4.1111452676735949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0.82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52.99</v>
      </c>
      <c r="AL61" s="4">
        <f>'OA&amp;GRIDCO'!BT61+'Day Ahead IEX PXIL'!AL61+RTM!AL61</f>
        <v>2.8479999999999999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188.66</v>
      </c>
      <c r="BD61" s="4">
        <f>'OA&amp;GRIDCO'!ER61+'Day Ahead IEX PXIL'!CB61+RTM!CB61</f>
        <v>47.164999999999999</v>
      </c>
      <c r="BE61" s="75">
        <f>'OA&amp;GRIDCO'!OA61+GDAM!U61</f>
        <v>12.8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79.034099999999995</v>
      </c>
      <c r="BT61" s="4">
        <f>'OA&amp;GRIDCO'!JX61+'Day Ahead IEX PXIL'!FB61+RTM!EV61</f>
        <v>17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10.31</v>
      </c>
      <c r="CJ61" s="75">
        <f>'Day Ahead IEX PXIL'!HF61+'OA&amp;GRIDCO'!DJ61</f>
        <v>0</v>
      </c>
      <c r="CK61" s="54">
        <f>'OA&amp;GRIDCO'!KU61+'Day Ahead IEX PXIL'!DE61</f>
        <v>3.09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8.5</v>
      </c>
      <c r="CZ61" s="4">
        <f>'OA&amp;GRIDCO'!IH61+'Day Ahead IEX PXIL'!EJ61+RTM!ED61</f>
        <v>2.125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8.25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1.34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62.32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8.6999999999999993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3.09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15.01</v>
      </c>
      <c r="EZ61" s="74">
        <f>GDAM!T61+'OA&amp;GRIDCO'!OB61+RTM!JP61</f>
        <v>0</v>
      </c>
      <c r="FA61" s="74">
        <f>GDAM!Y61+RTM!JS61</f>
        <v>0.93</v>
      </c>
      <c r="FB61" s="74">
        <f>GDAM!Z61+RTM!JT61</f>
        <v>0</v>
      </c>
      <c r="FC61" s="74">
        <f>RTM!JW61</f>
        <v>2.77</v>
      </c>
      <c r="FD61" s="74">
        <f>RTM!JX61</f>
        <v>0</v>
      </c>
      <c r="FE61" s="74">
        <f>GDAM!AE61+'OA&amp;GRIDCO'!OS61</f>
        <v>8.9700000000000006</v>
      </c>
      <c r="FF61" s="74">
        <f>GDAM!AF61+'OA&amp;GRIDCO'!OT61</f>
        <v>0</v>
      </c>
      <c r="FG61" s="341">
        <f>GDAM!AK61</f>
        <v>0</v>
      </c>
      <c r="FH61" s="341">
        <f>GDAM!AL61</f>
        <v>0</v>
      </c>
      <c r="FI61" s="341">
        <f>GDAM!AQ61</f>
        <v>0</v>
      </c>
      <c r="FJ61" s="341">
        <f>GDAM!AR61</f>
        <v>0</v>
      </c>
      <c r="FK61" s="341">
        <f>GDAM!AW61</f>
        <v>0</v>
      </c>
      <c r="FL61" s="341">
        <f>GDAM!AX61</f>
        <v>0</v>
      </c>
      <c r="FM61" s="341">
        <f>GDAM!BC61</f>
        <v>0</v>
      </c>
      <c r="FN61" s="341">
        <f>GDAM!BD61</f>
        <v>0</v>
      </c>
      <c r="FO61" s="341">
        <f>GDAM!BI61</f>
        <v>0</v>
      </c>
      <c r="FP61" s="341">
        <f>GDAM!BJ61</f>
        <v>0</v>
      </c>
      <c r="FQ61" s="1">
        <f t="shared" si="0"/>
        <v>1509.5526292882919</v>
      </c>
      <c r="FR61" s="1">
        <f t="shared" si="1"/>
        <v>92.08903092783504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>
        <v>0</v>
      </c>
      <c r="J62" s="74">
        <v>0</v>
      </c>
      <c r="K62" s="75"/>
      <c r="L62" s="75"/>
      <c r="M62" s="75"/>
      <c r="N62" s="75"/>
      <c r="O62" s="277"/>
      <c r="P62" s="75"/>
      <c r="Q62" s="94">
        <v>4.4000000000000004</v>
      </c>
      <c r="R62" s="75">
        <v>0.4</v>
      </c>
      <c r="S62" s="74">
        <v>25</v>
      </c>
      <c r="T62" s="75"/>
      <c r="U62" s="74">
        <v>37</v>
      </c>
      <c r="V62" s="75"/>
      <c r="W62" s="275">
        <v>6.58</v>
      </c>
      <c r="X62" s="75"/>
      <c r="Y62" s="75">
        <v>4.34</v>
      </c>
      <c r="Z62" s="75"/>
      <c r="AA62" s="75">
        <v>6.58</v>
      </c>
      <c r="AB62" s="75"/>
      <c r="AC62" s="280">
        <v>4.0165153254509294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0.82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28.25</v>
      </c>
      <c r="AL62" s="4">
        <f>'OA&amp;GRIDCO'!BT62+'Day Ahead IEX PXIL'!AL62+RTM!AL62</f>
        <v>2.8479999999999999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188.66</v>
      </c>
      <c r="BD62" s="4">
        <f>'OA&amp;GRIDCO'!ER62+'Day Ahead IEX PXIL'!CB62+RTM!CB62</f>
        <v>47.164999999999999</v>
      </c>
      <c r="BE62" s="75">
        <f>'OA&amp;GRIDCO'!OA62+GDAM!U62</f>
        <v>10.75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79.034099999999995</v>
      </c>
      <c r="BT62" s="4">
        <f>'OA&amp;GRIDCO'!JX62+'Day Ahead IEX PXIL'!FB62+RTM!EV62</f>
        <v>17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10.31</v>
      </c>
      <c r="CJ62" s="75">
        <f>'Day Ahead IEX PXIL'!HF62+'OA&amp;GRIDCO'!DJ62</f>
        <v>0</v>
      </c>
      <c r="CK62" s="54">
        <f>'OA&amp;GRIDCO'!KU62+'Day Ahead IEX PXIL'!DE62</f>
        <v>3.09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8.5</v>
      </c>
      <c r="CZ62" s="4">
        <f>'OA&amp;GRIDCO'!IH62+'Day Ahead IEX PXIL'!EJ62+RTM!ED62</f>
        <v>2.125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8.25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1.34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62.32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8.6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3.09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15.1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2.66</v>
      </c>
      <c r="FD62" s="74">
        <f>RTM!JX62</f>
        <v>0</v>
      </c>
      <c r="FE62" s="74">
        <f>GDAM!AE62+'OA&amp;GRIDCO'!OS62</f>
        <v>8.86</v>
      </c>
      <c r="FF62" s="74">
        <f>GDAM!AF62+'OA&amp;GRIDCO'!OT62</f>
        <v>0</v>
      </c>
      <c r="FG62" s="341">
        <f>GDAM!AK62</f>
        <v>0</v>
      </c>
      <c r="FH62" s="341">
        <f>GDAM!AL62</f>
        <v>0</v>
      </c>
      <c r="FI62" s="341">
        <f>GDAM!AQ62</f>
        <v>0</v>
      </c>
      <c r="FJ62" s="341">
        <f>GDAM!AR62</f>
        <v>0</v>
      </c>
      <c r="FK62" s="341">
        <f>GDAM!AW62</f>
        <v>0</v>
      </c>
      <c r="FL62" s="341">
        <f>GDAM!AX62</f>
        <v>0</v>
      </c>
      <c r="FM62" s="341">
        <f>GDAM!BC62</f>
        <v>0</v>
      </c>
      <c r="FN62" s="341">
        <f>GDAM!BD62</f>
        <v>0</v>
      </c>
      <c r="FO62" s="341">
        <f>GDAM!BI62</f>
        <v>0</v>
      </c>
      <c r="FP62" s="341">
        <f>GDAM!BJ62</f>
        <v>0</v>
      </c>
      <c r="FQ62" s="1">
        <f t="shared" si="0"/>
        <v>1483.1179993460689</v>
      </c>
      <c r="FR62" s="1">
        <f t="shared" si="1"/>
        <v>92.08903092783504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>
        <v>0</v>
      </c>
      <c r="J63" s="74">
        <v>0</v>
      </c>
      <c r="K63" s="75"/>
      <c r="L63" s="75"/>
      <c r="M63" s="75"/>
      <c r="N63" s="75"/>
      <c r="O63" s="277"/>
      <c r="P63" s="75"/>
      <c r="Q63" s="94">
        <v>4.4000000000000004</v>
      </c>
      <c r="R63" s="75">
        <v>0.4</v>
      </c>
      <c r="S63" s="74">
        <v>25</v>
      </c>
      <c r="T63" s="75"/>
      <c r="U63" s="74">
        <v>37</v>
      </c>
      <c r="V63" s="75"/>
      <c r="W63" s="275">
        <v>11.41</v>
      </c>
      <c r="X63" s="75"/>
      <c r="Y63" s="75">
        <v>4.1100000000000003</v>
      </c>
      <c r="Z63" s="75"/>
      <c r="AA63" s="75">
        <v>6.24</v>
      </c>
      <c r="AB63" s="75"/>
      <c r="AC63" s="280">
        <v>3.9113709452035219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1.24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188.66</v>
      </c>
      <c r="BD63" s="4">
        <f>'OA&amp;GRIDCO'!ER63+'Day Ahead IEX PXIL'!CB63+RTM!CB63</f>
        <v>47.164999999999999</v>
      </c>
      <c r="BE63" s="75">
        <f>'OA&amp;GRIDCO'!OA63+GDAM!U63</f>
        <v>10.32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79.034099999999995</v>
      </c>
      <c r="BT63" s="4">
        <f>'OA&amp;GRIDCO'!JX63+'Day Ahead IEX PXIL'!FB63+RTM!EV63</f>
        <v>17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6.19</v>
      </c>
      <c r="CJ63" s="75">
        <f>'Day Ahead IEX PXIL'!HF63+'OA&amp;GRIDCO'!DJ63</f>
        <v>0</v>
      </c>
      <c r="CK63" s="54">
        <f>'OA&amp;GRIDCO'!KU63+'Day Ahead IEX PXIL'!DE63</f>
        <v>3.09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8.5</v>
      </c>
      <c r="CZ63" s="4">
        <f>'OA&amp;GRIDCO'!IH63+'Day Ahead IEX PXIL'!EJ63+RTM!ED63</f>
        <v>2.125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9.7899999999999991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1.34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62.32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8.1999999999999993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3.09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13.55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2.44</v>
      </c>
      <c r="FD63" s="74">
        <f>RTM!JX63</f>
        <v>0</v>
      </c>
      <c r="FE63" s="74">
        <f>GDAM!AE63+'OA&amp;GRIDCO'!OS63</f>
        <v>8.4</v>
      </c>
      <c r="FF63" s="74">
        <f>GDAM!AF63+'OA&amp;GRIDCO'!OT63</f>
        <v>0</v>
      </c>
      <c r="FG63" s="341">
        <f>GDAM!AK63</f>
        <v>0</v>
      </c>
      <c r="FH63" s="341">
        <f>GDAM!AL63</f>
        <v>0</v>
      </c>
      <c r="FI63" s="341">
        <f>GDAM!AQ63</f>
        <v>0</v>
      </c>
      <c r="FJ63" s="341">
        <f>GDAM!AR63</f>
        <v>0</v>
      </c>
      <c r="FK63" s="341">
        <f>GDAM!AW63</f>
        <v>0</v>
      </c>
      <c r="FL63" s="341">
        <f>GDAM!AX63</f>
        <v>0</v>
      </c>
      <c r="FM63" s="341">
        <f>GDAM!BC63</f>
        <v>0</v>
      </c>
      <c r="FN63" s="341">
        <f>GDAM!BD63</f>
        <v>0</v>
      </c>
      <c r="FO63" s="341">
        <f>GDAM!BI63</f>
        <v>0</v>
      </c>
      <c r="FP63" s="341">
        <f>GDAM!BJ63</f>
        <v>0</v>
      </c>
      <c r="FQ63" s="1">
        <f t="shared" si="0"/>
        <v>1473.802854965822</v>
      </c>
      <c r="FR63" s="1">
        <f t="shared" si="1"/>
        <v>92.08903092783504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>
        <v>0</v>
      </c>
      <c r="J64" s="74">
        <v>0</v>
      </c>
      <c r="K64" s="75"/>
      <c r="L64" s="75"/>
      <c r="M64" s="75"/>
      <c r="N64" s="75"/>
      <c r="O64" s="277"/>
      <c r="P64" s="75"/>
      <c r="Q64" s="94">
        <v>4.4000000000000004</v>
      </c>
      <c r="R64" s="75">
        <v>0.4</v>
      </c>
      <c r="S64" s="74">
        <v>25</v>
      </c>
      <c r="T64" s="75"/>
      <c r="U64" s="74">
        <v>37</v>
      </c>
      <c r="V64" s="75"/>
      <c r="W64" s="275">
        <v>11.75</v>
      </c>
      <c r="X64" s="75"/>
      <c r="Y64" s="75">
        <v>4.34</v>
      </c>
      <c r="Z64" s="75"/>
      <c r="AA64" s="75">
        <v>6.59</v>
      </c>
      <c r="AB64" s="75"/>
      <c r="AC64" s="280">
        <v>3.8272554410055983</v>
      </c>
      <c r="AD64" s="75">
        <v>0</v>
      </c>
      <c r="AE64" s="4" t="e">
        <f>'OA&amp;GRIDCO'!W64+'Day Ahead IEX PXIL'!M64+RTM!M64</f>
        <v>#REF!</v>
      </c>
      <c r="AF64" s="4">
        <f>'OA&amp;GRIDCO'!X64+'Day Ahead IEX PXIL'!N64+RTM!N64</f>
        <v>0</v>
      </c>
      <c r="AG64" s="4">
        <f>'OA&amp;GRIDCO'!AC64+'Day Ahead IEX PXIL'!S64+RTM!S64</f>
        <v>1.24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20</v>
      </c>
      <c r="AL64" s="4">
        <f>'OA&amp;GRIDCO'!BT64+'Day Ahead IEX PXIL'!AL64+RTM!AL64</f>
        <v>2.8479999999999999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188.66</v>
      </c>
      <c r="BD64" s="4">
        <f>'OA&amp;GRIDCO'!ER64+'Day Ahead IEX PXIL'!CB64+RTM!CB64</f>
        <v>47.164999999999999</v>
      </c>
      <c r="BE64" s="75">
        <f>'OA&amp;GRIDCO'!OA64+GDAM!U64</f>
        <v>11.02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79.034099999999995</v>
      </c>
      <c r="BT64" s="4">
        <f>'OA&amp;GRIDCO'!JX64+'Day Ahead IEX PXIL'!FB64+RTM!EV64</f>
        <v>17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6.19</v>
      </c>
      <c r="CJ64" s="75">
        <f>'Day Ahead IEX PXIL'!HF64+'OA&amp;GRIDCO'!DJ64</f>
        <v>0</v>
      </c>
      <c r="CK64" s="54">
        <f>'OA&amp;GRIDCO'!KU64+'Day Ahead IEX PXIL'!DE64</f>
        <v>3.09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8.5</v>
      </c>
      <c r="CZ64" s="4">
        <f>'OA&amp;GRIDCO'!IH64+'Day Ahead IEX PXIL'!EJ64+RTM!ED64</f>
        <v>2.125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9.7899999999999991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1.34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62.32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7.3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3.09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16.75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2.44</v>
      </c>
      <c r="FD64" s="74">
        <f>RTM!JX64</f>
        <v>0</v>
      </c>
      <c r="FE64" s="74">
        <f>GDAM!AE64+'OA&amp;GRIDCO'!OS64</f>
        <v>8.2899999999999991</v>
      </c>
      <c r="FF64" s="74">
        <f>GDAM!AF64+'OA&amp;GRIDCO'!OT64</f>
        <v>0</v>
      </c>
      <c r="FG64" s="341">
        <f>GDAM!AK64</f>
        <v>0</v>
      </c>
      <c r="FH64" s="341">
        <f>GDAM!AL64</f>
        <v>0</v>
      </c>
      <c r="FI64" s="341">
        <f>GDAM!AQ64</f>
        <v>0</v>
      </c>
      <c r="FJ64" s="341">
        <f>GDAM!AR64</f>
        <v>0</v>
      </c>
      <c r="FK64" s="341">
        <f>GDAM!AW64</f>
        <v>0</v>
      </c>
      <c r="FL64" s="341">
        <f>GDAM!AX64</f>
        <v>0</v>
      </c>
      <c r="FM64" s="341">
        <f>GDAM!BC64</f>
        <v>0</v>
      </c>
      <c r="FN64" s="341">
        <f>GDAM!BD64</f>
        <v>0</v>
      </c>
      <c r="FO64" s="341">
        <f>GDAM!BI64</f>
        <v>0</v>
      </c>
      <c r="FP64" s="341">
        <f>GDAM!BJ64</f>
        <v>0</v>
      </c>
      <c r="FQ64" s="1" t="e">
        <f t="shared" si="0"/>
        <v>#REF!</v>
      </c>
      <c r="FR64" s="1">
        <f t="shared" si="1"/>
        <v>92.08903092783504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>
        <v>0</v>
      </c>
      <c r="J65" s="74">
        <v>0</v>
      </c>
      <c r="K65" s="75"/>
      <c r="L65" s="75"/>
      <c r="M65" s="75"/>
      <c r="N65" s="75"/>
      <c r="O65" s="277"/>
      <c r="P65" s="75"/>
      <c r="Q65" s="94">
        <v>4.4000000000000004</v>
      </c>
      <c r="R65" s="75">
        <v>0.4</v>
      </c>
      <c r="S65" s="74">
        <v>25</v>
      </c>
      <c r="T65" s="75"/>
      <c r="U65" s="74">
        <v>37</v>
      </c>
      <c r="V65" s="75"/>
      <c r="W65" s="275">
        <v>9.6999999999999993</v>
      </c>
      <c r="X65" s="75"/>
      <c r="Y65" s="75">
        <v>1.85</v>
      </c>
      <c r="Z65" s="75"/>
      <c r="AA65" s="75">
        <v>2.81</v>
      </c>
      <c r="AB65" s="75"/>
      <c r="AC65" s="280">
        <v>3.5959378044613026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1.24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20</v>
      </c>
      <c r="AL65" s="4">
        <f>'OA&amp;GRIDCO'!BT65+'Day Ahead IEX PXIL'!AL65+RTM!AL65</f>
        <v>2.8479999999999999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188.66</v>
      </c>
      <c r="BD65" s="4">
        <f>'OA&amp;GRIDCO'!ER65+'Day Ahead IEX PXIL'!CB65+RTM!CB65</f>
        <v>47.164999999999999</v>
      </c>
      <c r="BE65" s="75">
        <f>'OA&amp;GRIDCO'!OA65+GDAM!U65</f>
        <v>11.46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79.034099999999995</v>
      </c>
      <c r="BT65" s="4">
        <f>'OA&amp;GRIDCO'!JX65+'Day Ahead IEX PXIL'!FB65+RTM!EV65</f>
        <v>17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6.19</v>
      </c>
      <c r="CJ65" s="75">
        <f>'Day Ahead IEX PXIL'!HF65+'OA&amp;GRIDCO'!DJ65</f>
        <v>0</v>
      </c>
      <c r="CK65" s="54">
        <f>'OA&amp;GRIDCO'!KU65+'Day Ahead IEX PXIL'!DE65</f>
        <v>3.09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8.5</v>
      </c>
      <c r="CZ65" s="4">
        <f>'OA&amp;GRIDCO'!IH65+'Day Ahead IEX PXIL'!EJ65+RTM!ED65</f>
        <v>2.125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9.7899999999999991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1.44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62.32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6.8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17.760000000000002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7.94</v>
      </c>
      <c r="FF65" s="74">
        <f>GDAM!AF65+'OA&amp;GRIDCO'!OT65</f>
        <v>0</v>
      </c>
      <c r="FG65" s="341">
        <f>GDAM!AK65</f>
        <v>0</v>
      </c>
      <c r="FH65" s="341">
        <f>GDAM!AL65</f>
        <v>0</v>
      </c>
      <c r="FI65" s="341">
        <f>GDAM!AQ65</f>
        <v>0</v>
      </c>
      <c r="FJ65" s="341">
        <f>GDAM!AR65</f>
        <v>0</v>
      </c>
      <c r="FK65" s="341">
        <f>GDAM!AW65</f>
        <v>0</v>
      </c>
      <c r="FL65" s="341">
        <f>GDAM!AX65</f>
        <v>0</v>
      </c>
      <c r="FM65" s="341">
        <f>GDAM!BC65</f>
        <v>0</v>
      </c>
      <c r="FN65" s="341">
        <f>GDAM!BD65</f>
        <v>0</v>
      </c>
      <c r="FO65" s="341">
        <f>GDAM!BI65</f>
        <v>0</v>
      </c>
      <c r="FP65" s="341">
        <f>GDAM!BJ65</f>
        <v>0</v>
      </c>
      <c r="FQ65" s="1">
        <f t="shared" si="0"/>
        <v>1464.1474218250798</v>
      </c>
      <c r="FR65" s="1">
        <f t="shared" si="1"/>
        <v>92.08903092783504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>
        <v>0</v>
      </c>
      <c r="J66" s="74">
        <v>0</v>
      </c>
      <c r="K66" s="75"/>
      <c r="L66" s="75"/>
      <c r="M66" s="75"/>
      <c r="N66" s="75"/>
      <c r="O66" s="277"/>
      <c r="P66" s="75"/>
      <c r="Q66" s="94">
        <v>4.4000000000000004</v>
      </c>
      <c r="R66" s="75">
        <v>0.4</v>
      </c>
      <c r="S66" s="74">
        <v>25</v>
      </c>
      <c r="T66" s="75"/>
      <c r="U66" s="74">
        <v>37</v>
      </c>
      <c r="V66" s="75"/>
      <c r="W66" s="275">
        <v>8.64</v>
      </c>
      <c r="X66" s="75"/>
      <c r="Y66" s="75">
        <v>2.83</v>
      </c>
      <c r="Z66" s="75"/>
      <c r="AA66" s="75">
        <v>4.29</v>
      </c>
      <c r="AB66" s="75"/>
      <c r="AC66" s="280">
        <v>3.3120479777933047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1.24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40.620000000000005</v>
      </c>
      <c r="AL66" s="4">
        <f>'OA&amp;GRIDCO'!BT66+'Day Ahead IEX PXIL'!AL66+RTM!AL66</f>
        <v>2.8479999999999999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188.66</v>
      </c>
      <c r="BD66" s="4">
        <f>'OA&amp;GRIDCO'!ER66+'Day Ahead IEX PXIL'!CB66+RTM!CB66</f>
        <v>47.164999999999999</v>
      </c>
      <c r="BE66" s="75">
        <f>'OA&amp;GRIDCO'!OA66+GDAM!U66</f>
        <v>13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79.034099999999995</v>
      </c>
      <c r="BT66" s="4">
        <f>'OA&amp;GRIDCO'!JX66+'Day Ahead IEX PXIL'!FB66+RTM!EV66</f>
        <v>17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6.19</v>
      </c>
      <c r="CJ66" s="75">
        <f>'Day Ahead IEX PXIL'!HF66+'OA&amp;GRIDCO'!DJ66</f>
        <v>0</v>
      </c>
      <c r="CK66" s="54">
        <f>'OA&amp;GRIDCO'!KU66+'Day Ahead IEX PXIL'!DE66</f>
        <v>3.09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8.5</v>
      </c>
      <c r="CZ66" s="4">
        <f>'OA&amp;GRIDCO'!IH66+'Day Ahead IEX PXIL'!EJ66+RTM!ED66</f>
        <v>2.125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9.7899999999999991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1.44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62.32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6.5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0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19.62</v>
      </c>
      <c r="EZ66" s="74">
        <f>GDAM!T66+'OA&amp;GRIDCO'!OB66+RTM!JP66</f>
        <v>0</v>
      </c>
      <c r="FA66" s="74">
        <f>GDAM!Y66+RTM!JS66</f>
        <v>1.1299999999999999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7.9</v>
      </c>
      <c r="FF66" s="74">
        <f>GDAM!AF66+'OA&amp;GRIDCO'!OT66</f>
        <v>0</v>
      </c>
      <c r="FG66" s="341">
        <f>GDAM!AK66</f>
        <v>0</v>
      </c>
      <c r="FH66" s="341">
        <f>GDAM!AL66</f>
        <v>0</v>
      </c>
      <c r="FI66" s="341">
        <f>GDAM!AQ66</f>
        <v>0</v>
      </c>
      <c r="FJ66" s="341">
        <f>GDAM!AR66</f>
        <v>0</v>
      </c>
      <c r="FK66" s="341">
        <f>GDAM!AW66</f>
        <v>0</v>
      </c>
      <c r="FL66" s="341">
        <f>GDAM!AX66</f>
        <v>0</v>
      </c>
      <c r="FM66" s="341">
        <f>GDAM!BC66</f>
        <v>0</v>
      </c>
      <c r="FN66" s="341">
        <f>GDAM!BD66</f>
        <v>0</v>
      </c>
      <c r="FO66" s="341">
        <f>GDAM!BI66</f>
        <v>0</v>
      </c>
      <c r="FP66" s="341">
        <f>GDAM!BJ66</f>
        <v>0</v>
      </c>
      <c r="FQ66" s="1">
        <f t="shared" si="0"/>
        <v>1490.0735319984119</v>
      </c>
      <c r="FR66" s="1">
        <f t="shared" si="1"/>
        <v>92.08903092783504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>
        <v>0</v>
      </c>
      <c r="J67" s="74">
        <v>0</v>
      </c>
      <c r="K67" s="75"/>
      <c r="L67" s="75"/>
      <c r="M67" s="75"/>
      <c r="N67" s="75"/>
      <c r="O67" s="277"/>
      <c r="P67" s="75"/>
      <c r="Q67" s="94">
        <v>4.4000000000000004</v>
      </c>
      <c r="R67" s="75">
        <v>0.4</v>
      </c>
      <c r="S67" s="74">
        <v>25</v>
      </c>
      <c r="T67" s="75"/>
      <c r="U67" s="74">
        <v>37</v>
      </c>
      <c r="V67" s="75"/>
      <c r="W67" s="275">
        <v>9.3800000000000008</v>
      </c>
      <c r="X67" s="75"/>
      <c r="Y67" s="75">
        <v>1.89</v>
      </c>
      <c r="Z67" s="75"/>
      <c r="AA67" s="75">
        <v>2.87</v>
      </c>
      <c r="AB67" s="75"/>
      <c r="AC67" s="280">
        <v>2.1417910256396708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1.24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56.08</v>
      </c>
      <c r="AL67" s="4">
        <f>'OA&amp;GRIDCO'!BT67+'Day Ahead IEX PXIL'!AL67+RTM!AL67</f>
        <v>2.8479999999999999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188.66</v>
      </c>
      <c r="BD67" s="4">
        <f>'OA&amp;GRIDCO'!ER67+'Day Ahead IEX PXIL'!CB67+RTM!CB67</f>
        <v>47.164999999999999</v>
      </c>
      <c r="BE67" s="75">
        <f>'OA&amp;GRIDCO'!OA67+GDAM!U67</f>
        <v>8.93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79.034099999999995</v>
      </c>
      <c r="BT67" s="4">
        <f>'OA&amp;GRIDCO'!JX67+'Day Ahead IEX PXIL'!FB67+RTM!EV67</f>
        <v>17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10.31</v>
      </c>
      <c r="CJ67" s="75">
        <f>'Day Ahead IEX PXIL'!HF67+'OA&amp;GRIDCO'!DJ67</f>
        <v>0</v>
      </c>
      <c r="CK67" s="54">
        <f>'OA&amp;GRIDCO'!KU67+'Day Ahead IEX PXIL'!DE67</f>
        <v>3.09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8.5</v>
      </c>
      <c r="CZ67" s="4">
        <f>'OA&amp;GRIDCO'!IH67+'Day Ahead IEX PXIL'!EJ67+RTM!ED67</f>
        <v>2.125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9.7899999999999991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1.44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62.32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6.3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0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19.93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7.9799999999999995</v>
      </c>
      <c r="FF67" s="74">
        <f>GDAM!AF67+'OA&amp;GRIDCO'!OT67</f>
        <v>0</v>
      </c>
      <c r="FG67" s="341">
        <f>GDAM!AK67</f>
        <v>0</v>
      </c>
      <c r="FH67" s="341">
        <f>GDAM!AL67</f>
        <v>0</v>
      </c>
      <c r="FI67" s="341">
        <f>GDAM!AQ67</f>
        <v>0</v>
      </c>
      <c r="FJ67" s="341">
        <f>GDAM!AR67</f>
        <v>0</v>
      </c>
      <c r="FK67" s="341">
        <f>GDAM!AW67</f>
        <v>0</v>
      </c>
      <c r="FL67" s="341">
        <f>GDAM!AX67</f>
        <v>0</v>
      </c>
      <c r="FM67" s="341">
        <f>GDAM!BC67</f>
        <v>0</v>
      </c>
      <c r="FN67" s="341">
        <f>GDAM!BD67</f>
        <v>0</v>
      </c>
      <c r="FO67" s="341">
        <f>GDAM!BI67</f>
        <v>0</v>
      </c>
      <c r="FP67" s="341">
        <f>GDAM!BJ67</f>
        <v>0</v>
      </c>
      <c r="FQ67" s="1">
        <f t="shared" si="0"/>
        <v>1501.8532750462582</v>
      </c>
      <c r="FR67" s="1">
        <f t="shared" si="1"/>
        <v>92.08903092783504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>
        <v>0</v>
      </c>
      <c r="J68" s="74">
        <v>0</v>
      </c>
      <c r="K68" s="75"/>
      <c r="L68" s="75"/>
      <c r="M68" s="75"/>
      <c r="N68" s="75"/>
      <c r="O68" s="277"/>
      <c r="P68" s="75"/>
      <c r="Q68" s="94">
        <v>4.4000000000000004</v>
      </c>
      <c r="R68" s="75">
        <v>0.4</v>
      </c>
      <c r="S68" s="74">
        <v>25</v>
      </c>
      <c r="T68" s="75"/>
      <c r="U68" s="74">
        <v>37</v>
      </c>
      <c r="V68" s="75"/>
      <c r="W68" s="275">
        <v>9.98</v>
      </c>
      <c r="X68" s="75"/>
      <c r="Y68" s="75">
        <v>1.8</v>
      </c>
      <c r="Z68" s="75"/>
      <c r="AA68" s="75">
        <v>2.6</v>
      </c>
      <c r="AB68" s="75"/>
      <c r="AC68" s="280">
        <v>2.0461096396145306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1.24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35.46</v>
      </c>
      <c r="AL68" s="4">
        <f>'OA&amp;GRIDCO'!BT68+'Day Ahead IEX PXIL'!AL68+RTM!AL68</f>
        <v>2.8479999999999999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188.66</v>
      </c>
      <c r="BD68" s="4">
        <f>'OA&amp;GRIDCO'!ER68+'Day Ahead IEX PXIL'!CB68+RTM!CB68</f>
        <v>47.164999999999999</v>
      </c>
      <c r="BE68" s="75">
        <f>'OA&amp;GRIDCO'!OA68+GDAM!U68</f>
        <v>10.74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79.034099999999995</v>
      </c>
      <c r="BT68" s="4">
        <f>'OA&amp;GRIDCO'!JX68+'Day Ahead IEX PXIL'!FB68+RTM!EV68</f>
        <v>17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10.31</v>
      </c>
      <c r="CJ68" s="75">
        <f>'Day Ahead IEX PXIL'!HF68+'OA&amp;GRIDCO'!DJ68</f>
        <v>0</v>
      </c>
      <c r="CK68" s="54">
        <f>'OA&amp;GRIDCO'!KU68+'Day Ahead IEX PXIL'!DE68</f>
        <v>3.09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8.5</v>
      </c>
      <c r="CZ68" s="4">
        <f>'OA&amp;GRIDCO'!IH68+'Day Ahead IEX PXIL'!EJ68+RTM!ED68</f>
        <v>2.125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9.7899999999999991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1.44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62.32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6.2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0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23.43</v>
      </c>
      <c r="EZ68" s="74">
        <f>GDAM!T68+'OA&amp;GRIDCO'!OB68+RTM!JP68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0.23</v>
      </c>
      <c r="FD68" s="74">
        <f>RTM!JX68</f>
        <v>0</v>
      </c>
      <c r="FE68" s="74">
        <f>GDAM!AE68+'OA&amp;GRIDCO'!OS68</f>
        <v>7.92</v>
      </c>
      <c r="FF68" s="74">
        <f>GDAM!AF68+'OA&amp;GRIDCO'!OT68</f>
        <v>0</v>
      </c>
      <c r="FG68" s="341">
        <f>GDAM!AK68</f>
        <v>0</v>
      </c>
      <c r="FH68" s="341">
        <f>GDAM!AL68</f>
        <v>0</v>
      </c>
      <c r="FI68" s="341">
        <f>GDAM!AQ68</f>
        <v>0</v>
      </c>
      <c r="FJ68" s="341">
        <f>GDAM!AR68</f>
        <v>0</v>
      </c>
      <c r="FK68" s="341">
        <f>GDAM!AW68</f>
        <v>0</v>
      </c>
      <c r="FL68" s="341">
        <f>GDAM!AX68</f>
        <v>0</v>
      </c>
      <c r="FM68" s="341">
        <f>GDAM!BC68</f>
        <v>0</v>
      </c>
      <c r="FN68" s="341">
        <f>GDAM!BD68</f>
        <v>0</v>
      </c>
      <c r="FO68" s="341">
        <f>GDAM!BI68</f>
        <v>0</v>
      </c>
      <c r="FP68" s="341">
        <f>GDAM!BJ68</f>
        <v>0</v>
      </c>
      <c r="FQ68" s="1">
        <f t="shared" si="0"/>
        <v>1486.7575936602332</v>
      </c>
      <c r="FR68" s="1">
        <f t="shared" si="1"/>
        <v>92.08903092783504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>
        <v>0</v>
      </c>
      <c r="J69" s="74">
        <v>0</v>
      </c>
      <c r="K69" s="75"/>
      <c r="L69" s="75"/>
      <c r="M69" s="75"/>
      <c r="N69" s="75"/>
      <c r="O69" s="277"/>
      <c r="P69" s="75"/>
      <c r="Q69" s="94">
        <v>4.4000000000000004</v>
      </c>
      <c r="R69" s="75">
        <v>0.4</v>
      </c>
      <c r="S69" s="74">
        <v>25</v>
      </c>
      <c r="T69" s="75"/>
      <c r="U69" s="74">
        <v>37</v>
      </c>
      <c r="V69" s="75"/>
      <c r="W69" s="275">
        <v>11.01</v>
      </c>
      <c r="X69" s="75"/>
      <c r="Y69" s="75">
        <v>2</v>
      </c>
      <c r="Z69" s="75"/>
      <c r="AA69" s="75">
        <v>2.5</v>
      </c>
      <c r="AB69" s="75"/>
      <c r="AC69" s="280">
        <v>1.9504282535893906</v>
      </c>
      <c r="AD69" s="75">
        <v>0</v>
      </c>
      <c r="AE69" s="4">
        <f>'OA&amp;GRIDCO'!W69+'Day Ahead IEX PXIL'!M69+RTM!M69</f>
        <v>0</v>
      </c>
      <c r="AF69" s="4">
        <f>'OA&amp;GRIDCO'!X69+'Day Ahead IEX PXIL'!N69+RTM!N69</f>
        <v>0</v>
      </c>
      <c r="AG69" s="4">
        <f>'OA&amp;GRIDCO'!AC69+'Day Ahead IEX PXIL'!S69+RTM!S69</f>
        <v>1.24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2.8479999999999999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188.66</v>
      </c>
      <c r="BD69" s="4">
        <f>'OA&amp;GRIDCO'!ER69+'Day Ahead IEX PXIL'!CB69+RTM!CB69</f>
        <v>47.164999999999999</v>
      </c>
      <c r="BE69" s="75">
        <f>'OA&amp;GRIDCO'!OA69+GDAM!U69</f>
        <v>10.52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79.034099999999995</v>
      </c>
      <c r="BT69" s="4">
        <f>'OA&amp;GRIDCO'!JX69+'Day Ahead IEX PXIL'!FB69+RTM!EV69</f>
        <v>17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10.31</v>
      </c>
      <c r="CJ69" s="75">
        <f>'Day Ahead IEX PXIL'!HF69+'OA&amp;GRIDCO'!DJ69</f>
        <v>0</v>
      </c>
      <c r="CK69" s="54">
        <f>'OA&amp;GRIDCO'!KU69+'Day Ahead IEX PXIL'!DE69</f>
        <v>3.09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8.5</v>
      </c>
      <c r="CZ69" s="4">
        <f>'OA&amp;GRIDCO'!IH69+'Day Ahead IEX PXIL'!EJ69+RTM!ED69</f>
        <v>2.125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9.7899999999999991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1.44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62.32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6.17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0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18.48</v>
      </c>
      <c r="EZ69" s="74">
        <f>GDAM!T69+'OA&amp;GRIDCO'!OB69+RTM!JP69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0.33</v>
      </c>
      <c r="FD69" s="74">
        <f>RTM!JX69</f>
        <v>0</v>
      </c>
      <c r="FE69" s="74">
        <f>GDAM!AE69+'OA&amp;GRIDCO'!OS69</f>
        <v>6.68</v>
      </c>
      <c r="FF69" s="74">
        <f>GDAM!AF69+'OA&amp;GRIDCO'!OT69</f>
        <v>0</v>
      </c>
      <c r="FG69" s="341">
        <f>GDAM!AK69</f>
        <v>0</v>
      </c>
      <c r="FH69" s="341">
        <f>GDAM!AL69</f>
        <v>0</v>
      </c>
      <c r="FI69" s="341">
        <f>GDAM!AQ69</f>
        <v>0</v>
      </c>
      <c r="FJ69" s="341">
        <f>GDAM!AR69</f>
        <v>0</v>
      </c>
      <c r="FK69" s="341">
        <f>GDAM!AW69</f>
        <v>0</v>
      </c>
      <c r="FL69" s="341">
        <f>GDAM!AX69</f>
        <v>0</v>
      </c>
      <c r="FM69" s="341">
        <f>GDAM!BC69</f>
        <v>0</v>
      </c>
      <c r="FN69" s="341">
        <f>GDAM!BD69</f>
        <v>0</v>
      </c>
      <c r="FO69" s="341">
        <f>GDAM!BI69</f>
        <v>0</v>
      </c>
      <c r="FP69" s="341">
        <f>GDAM!BJ69</f>
        <v>0</v>
      </c>
      <c r="FQ69" s="1">
        <f t="shared" si="0"/>
        <v>1465.9919122742078</v>
      </c>
      <c r="FR69" s="1">
        <f t="shared" si="1"/>
        <v>92.08903092783504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>
        <v>0</v>
      </c>
      <c r="J70" s="74">
        <v>0</v>
      </c>
      <c r="K70" s="75"/>
      <c r="L70" s="75"/>
      <c r="M70" s="75"/>
      <c r="N70" s="75"/>
      <c r="O70" s="277"/>
      <c r="P70" s="75"/>
      <c r="Q70" s="94">
        <v>4.4000000000000004</v>
      </c>
      <c r="R70" s="75">
        <v>0.4</v>
      </c>
      <c r="S70" s="74">
        <v>25</v>
      </c>
      <c r="T70" s="75"/>
      <c r="U70" s="74">
        <v>37</v>
      </c>
      <c r="V70" s="75"/>
      <c r="W70" s="275">
        <v>9.61</v>
      </c>
      <c r="X70" s="75"/>
      <c r="Y70" s="75">
        <v>2</v>
      </c>
      <c r="Z70" s="75"/>
      <c r="AA70" s="75">
        <v>2.4</v>
      </c>
      <c r="AB70" s="75"/>
      <c r="AC70" s="280">
        <v>1.7517053749217921</v>
      </c>
      <c r="AD70" s="75">
        <v>0</v>
      </c>
      <c r="AE70" s="4">
        <f>'OA&amp;GRIDCO'!W70+'Day Ahead IEX PXIL'!M70+RTM!M70</f>
        <v>0</v>
      </c>
      <c r="AF70" s="4">
        <f>'OA&amp;GRIDCO'!X70+'Day Ahead IEX PXIL'!N70+RTM!N70</f>
        <v>0</v>
      </c>
      <c r="AG70" s="4">
        <f>'OA&amp;GRIDCO'!AC70+'Day Ahead IEX PXIL'!S70+RTM!S70</f>
        <v>1.24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188.66</v>
      </c>
      <c r="BD70" s="4">
        <f>'OA&amp;GRIDCO'!ER70+'Day Ahead IEX PXIL'!CB70+RTM!CB70</f>
        <v>47.164999999999999</v>
      </c>
      <c r="BE70" s="75">
        <f>'OA&amp;GRIDCO'!OA70+GDAM!U70</f>
        <v>10.059999999999999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79.034099999999995</v>
      </c>
      <c r="BT70" s="4">
        <f>'OA&amp;GRIDCO'!JX70+'Day Ahead IEX PXIL'!FB70+RTM!EV70</f>
        <v>17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10.31</v>
      </c>
      <c r="CJ70" s="75">
        <f>'Day Ahead IEX PXIL'!HF70+'OA&amp;GRIDCO'!DJ70</f>
        <v>0</v>
      </c>
      <c r="CK70" s="54">
        <f>'OA&amp;GRIDCO'!KU70+'Day Ahead IEX PXIL'!DE70</f>
        <v>3.09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8.5</v>
      </c>
      <c r="CZ70" s="4">
        <f>'OA&amp;GRIDCO'!IH70+'Day Ahead IEX PXIL'!EJ70+RTM!ED70</f>
        <v>2.125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9.7899999999999991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1.44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62.32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5.8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0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19.309999999999999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0.33</v>
      </c>
      <c r="FD70" s="74">
        <f>RTM!JX70</f>
        <v>0</v>
      </c>
      <c r="FE70" s="74">
        <f>GDAM!AE70+'OA&amp;GRIDCO'!OS70</f>
        <v>5.68</v>
      </c>
      <c r="FF70" s="74">
        <f>GDAM!AF70+'OA&amp;GRIDCO'!OT70</f>
        <v>0</v>
      </c>
      <c r="FG70" s="341">
        <f>GDAM!AK70</f>
        <v>0</v>
      </c>
      <c r="FH70" s="341">
        <f>GDAM!AL70</f>
        <v>0</v>
      </c>
      <c r="FI70" s="341">
        <f>GDAM!AQ70</f>
        <v>0</v>
      </c>
      <c r="FJ70" s="341">
        <f>GDAM!AR70</f>
        <v>0</v>
      </c>
      <c r="FK70" s="341">
        <f>GDAM!AW70</f>
        <v>0</v>
      </c>
      <c r="FL70" s="341">
        <f>GDAM!AX70</f>
        <v>0</v>
      </c>
      <c r="FM70" s="341">
        <f>GDAM!BC70</f>
        <v>0</v>
      </c>
      <c r="FN70" s="341">
        <f>GDAM!BD70</f>
        <v>0</v>
      </c>
      <c r="FO70" s="341">
        <f>GDAM!BI70</f>
        <v>0</v>
      </c>
      <c r="FP70" s="341">
        <f>GDAM!BJ70</f>
        <v>0</v>
      </c>
      <c r="FQ70" s="1">
        <f t="shared" si="0"/>
        <v>1463.2931893955401</v>
      </c>
      <c r="FR70" s="1">
        <f t="shared" si="1"/>
        <v>92.08903092783504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>
        <v>0</v>
      </c>
      <c r="J71" s="74">
        <v>0</v>
      </c>
      <c r="K71" s="75"/>
      <c r="L71" s="75"/>
      <c r="M71" s="75"/>
      <c r="N71" s="75"/>
      <c r="O71" s="277"/>
      <c r="P71" s="75"/>
      <c r="Q71" s="94">
        <v>4.4000000000000004</v>
      </c>
      <c r="R71" s="75">
        <v>0.4</v>
      </c>
      <c r="S71" s="74">
        <v>25</v>
      </c>
      <c r="T71" s="75"/>
      <c r="U71" s="74">
        <v>37</v>
      </c>
      <c r="V71" s="75"/>
      <c r="W71" s="275">
        <v>7.56</v>
      </c>
      <c r="X71" s="75"/>
      <c r="Y71" s="75">
        <v>1</v>
      </c>
      <c r="Z71" s="75"/>
      <c r="AA71" s="75">
        <v>2.4</v>
      </c>
      <c r="AB71" s="75"/>
      <c r="AC71" s="280">
        <v>1.261732562968878</v>
      </c>
      <c r="AD71" s="75">
        <v>0</v>
      </c>
      <c r="AE71" s="4">
        <f>'OA&amp;GRIDCO'!W71+'Day Ahead IEX PXIL'!M71+RTM!M71</f>
        <v>0</v>
      </c>
      <c r="AF71" s="4">
        <f>'OA&amp;GRIDCO'!X71+'Day Ahead IEX PXIL'!N71+RTM!N71</f>
        <v>0</v>
      </c>
      <c r="AG71" s="4">
        <f>'OA&amp;GRIDCO'!AC71+'Day Ahead IEX PXIL'!S71+RTM!S71</f>
        <v>1.24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188.66</v>
      </c>
      <c r="BD71" s="4">
        <f>'OA&amp;GRIDCO'!ER71+'Day Ahead IEX PXIL'!CB71+RTM!CB71</f>
        <v>47.164999999999999</v>
      </c>
      <c r="BE71" s="75">
        <f>'OA&amp;GRIDCO'!OA71+GDAM!U71</f>
        <v>9.43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79.034099999999995</v>
      </c>
      <c r="BT71" s="4">
        <f>'OA&amp;GRIDCO'!JX71+'Day Ahead IEX PXIL'!FB71+RTM!EV71</f>
        <v>17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10.31</v>
      </c>
      <c r="CJ71" s="75">
        <f>'Day Ahead IEX PXIL'!HF71+'OA&amp;GRIDCO'!DJ71</f>
        <v>0</v>
      </c>
      <c r="CK71" s="54">
        <f>'OA&amp;GRIDCO'!KU71+'Day Ahead IEX PXIL'!DE71</f>
        <v>3.09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8.5</v>
      </c>
      <c r="CZ71" s="4">
        <f>'OA&amp;GRIDCO'!IH71+'Day Ahead IEX PXIL'!EJ71+RTM!ED71</f>
        <v>2.125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9.7899999999999991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1.44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62.32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4.72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19.309999999999999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0.11</v>
      </c>
      <c r="FD71" s="74">
        <f>RTM!JX71</f>
        <v>0</v>
      </c>
      <c r="FE71" s="74">
        <f>GDAM!AE71+'OA&amp;GRIDCO'!OS71</f>
        <v>5.7799999999999994</v>
      </c>
      <c r="FF71" s="74">
        <f>GDAM!AF71+'OA&amp;GRIDCO'!OT71</f>
        <v>0</v>
      </c>
      <c r="FG71" s="341">
        <f>GDAM!AK71</f>
        <v>0</v>
      </c>
      <c r="FH71" s="341">
        <f>GDAM!AL71</f>
        <v>0</v>
      </c>
      <c r="FI71" s="341">
        <f>GDAM!AQ71</f>
        <v>0</v>
      </c>
      <c r="FJ71" s="341">
        <f>GDAM!AR71</f>
        <v>0</v>
      </c>
      <c r="FK71" s="341">
        <f>GDAM!AW71</f>
        <v>0</v>
      </c>
      <c r="FL71" s="341">
        <f>GDAM!AX71</f>
        <v>0</v>
      </c>
      <c r="FM71" s="341">
        <f>GDAM!BC71</f>
        <v>0</v>
      </c>
      <c r="FN71" s="341">
        <f>GDAM!BD71</f>
        <v>0</v>
      </c>
      <c r="FO71" s="341">
        <f>GDAM!BI71</f>
        <v>0</v>
      </c>
      <c r="FP71" s="341">
        <f>GDAM!BJ71</f>
        <v>0</v>
      </c>
      <c r="FQ71" s="1">
        <f t="shared" si="0"/>
        <v>1466.6862165835871</v>
      </c>
      <c r="FR71" s="1">
        <f t="shared" si="1"/>
        <v>92.08903092783504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>
        <v>0</v>
      </c>
      <c r="J72" s="74">
        <v>0</v>
      </c>
      <c r="K72" s="75"/>
      <c r="L72" s="75"/>
      <c r="M72" s="75"/>
      <c r="N72" s="75"/>
      <c r="O72" s="277"/>
      <c r="P72" s="75"/>
      <c r="Q72" s="94">
        <v>4.4000000000000004</v>
      </c>
      <c r="R72" s="75">
        <v>0.4</v>
      </c>
      <c r="S72" s="74">
        <v>25</v>
      </c>
      <c r="T72" s="75"/>
      <c r="U72" s="74">
        <v>37</v>
      </c>
      <c r="V72" s="75"/>
      <c r="W72" s="275">
        <v>5.47</v>
      </c>
      <c r="X72" s="75"/>
      <c r="Y72" s="75">
        <v>1.1000000000000001</v>
      </c>
      <c r="Z72" s="75"/>
      <c r="AA72" s="75">
        <v>2.5</v>
      </c>
      <c r="AB72" s="75"/>
      <c r="AC72" s="280">
        <v>1.1615950579713481</v>
      </c>
      <c r="AD72" s="75">
        <v>0</v>
      </c>
      <c r="AE72" s="4">
        <f>'OA&amp;GRIDCO'!W72+'Day Ahead IEX PXIL'!M72+RTM!M72</f>
        <v>0</v>
      </c>
      <c r="AF72" s="4">
        <f>'OA&amp;GRIDCO'!X72+'Day Ahead IEX PXIL'!N72+RTM!N72</f>
        <v>0</v>
      </c>
      <c r="AG72" s="4">
        <f>'OA&amp;GRIDCO'!AC72+'Day Ahead IEX PXIL'!S72+RTM!S72</f>
        <v>1.24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188.66</v>
      </c>
      <c r="BD72" s="4">
        <f>'OA&amp;GRIDCO'!ER72+'Day Ahead IEX PXIL'!CB72+RTM!CB72</f>
        <v>47.164999999999999</v>
      </c>
      <c r="BE72" s="75">
        <f>'OA&amp;GRIDCO'!OA72+GDAM!U72</f>
        <v>7.7499999999999991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79.034099999999995</v>
      </c>
      <c r="BT72" s="4">
        <f>'OA&amp;GRIDCO'!JX72+'Day Ahead IEX PXIL'!FB72+RTM!EV72</f>
        <v>17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10.31</v>
      </c>
      <c r="CJ72" s="75">
        <f>'Day Ahead IEX PXIL'!HF72+'OA&amp;GRIDCO'!DJ72</f>
        <v>0</v>
      </c>
      <c r="CK72" s="54">
        <f>'OA&amp;GRIDCO'!KU72+'Day Ahead IEX PXIL'!DE72</f>
        <v>3.09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8.5</v>
      </c>
      <c r="CZ72" s="4">
        <f>'OA&amp;GRIDCO'!IH72+'Day Ahead IEX PXIL'!EJ72+RTM!ED72</f>
        <v>2.125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9.7899999999999991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1.44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62.32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4.5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17.97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6.23</v>
      </c>
      <c r="FF72" s="74">
        <f>GDAM!AF72+'OA&amp;GRIDCO'!OT72</f>
        <v>0</v>
      </c>
      <c r="FG72" s="341">
        <f>GDAM!AK72</f>
        <v>0</v>
      </c>
      <c r="FH72" s="341">
        <f>GDAM!AL72</f>
        <v>0</v>
      </c>
      <c r="FI72" s="341">
        <f>GDAM!AQ72</f>
        <v>0</v>
      </c>
      <c r="FJ72" s="341">
        <f>GDAM!AR72</f>
        <v>0</v>
      </c>
      <c r="FK72" s="341">
        <f>GDAM!AW72</f>
        <v>0</v>
      </c>
      <c r="FL72" s="341">
        <f>GDAM!AX72</f>
        <v>0</v>
      </c>
      <c r="FM72" s="341">
        <f>GDAM!BC72</f>
        <v>0</v>
      </c>
      <c r="FN72" s="341">
        <f>GDAM!BD72</f>
        <v>0</v>
      </c>
      <c r="FO72" s="341">
        <f>GDAM!BI72</f>
        <v>0</v>
      </c>
      <c r="FP72" s="341">
        <f>GDAM!BJ72</f>
        <v>0</v>
      </c>
      <c r="FQ72" s="1">
        <f t="shared" si="0"/>
        <v>1467.6590790785899</v>
      </c>
      <c r="FR72" s="1">
        <f t="shared" si="1"/>
        <v>92.08903092783504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>
        <v>0</v>
      </c>
      <c r="J73" s="74">
        <v>0</v>
      </c>
      <c r="K73" s="75"/>
      <c r="L73" s="75"/>
      <c r="M73" s="75"/>
      <c r="N73" s="75"/>
      <c r="O73" s="277"/>
      <c r="P73" s="75"/>
      <c r="Q73" s="94">
        <v>4.4000000000000004</v>
      </c>
      <c r="R73" s="75">
        <v>0.4</v>
      </c>
      <c r="S73" s="74">
        <v>25</v>
      </c>
      <c r="T73" s="75"/>
      <c r="U73" s="74">
        <v>37</v>
      </c>
      <c r="V73" s="75"/>
      <c r="W73" s="275">
        <v>7.03</v>
      </c>
      <c r="X73" s="75"/>
      <c r="Y73" s="75">
        <v>1.05</v>
      </c>
      <c r="Z73" s="75"/>
      <c r="AA73" s="75">
        <v>1.88</v>
      </c>
      <c r="AB73" s="75"/>
      <c r="AC73" s="280">
        <v>1.0914988044730773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1.24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61.24</v>
      </c>
      <c r="AL73" s="4">
        <f>'OA&amp;GRIDCO'!BT73+'Day Ahead IEX PXIL'!AL73+RTM!AL73</f>
        <v>2.8479999999999999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188.66</v>
      </c>
      <c r="BD73" s="4">
        <f>'OA&amp;GRIDCO'!ER73+'Day Ahead IEX PXIL'!CB73+RTM!CB73</f>
        <v>47.164999999999999</v>
      </c>
      <c r="BE73" s="75">
        <f>'OA&amp;GRIDCO'!OA73+GDAM!U73</f>
        <v>7.96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79.034099999999995</v>
      </c>
      <c r="BT73" s="4">
        <f>'OA&amp;GRIDCO'!JX73+'Day Ahead IEX PXIL'!FB73+RTM!EV73</f>
        <v>17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10.31</v>
      </c>
      <c r="CJ73" s="75">
        <f>'Day Ahead IEX PXIL'!HF73+'OA&amp;GRIDCO'!DJ73</f>
        <v>0</v>
      </c>
      <c r="CK73" s="54">
        <f>'OA&amp;GRIDCO'!KU73+'Day Ahead IEX PXIL'!DE73</f>
        <v>3.09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8.5</v>
      </c>
      <c r="CZ73" s="4">
        <f>'OA&amp;GRIDCO'!IH73+'Day Ahead IEX PXIL'!EJ73+RTM!ED73</f>
        <v>2.125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9.7899999999999991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1.44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62.32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4.2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15.17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5.71</v>
      </c>
      <c r="FF73" s="74">
        <f>GDAM!AF73+'OA&amp;GRIDCO'!OT73</f>
        <v>0</v>
      </c>
      <c r="FG73" s="341">
        <f>GDAM!AK73</f>
        <v>0</v>
      </c>
      <c r="FH73" s="341">
        <f>GDAM!AL73</f>
        <v>0</v>
      </c>
      <c r="FI73" s="341">
        <f>GDAM!AQ73</f>
        <v>0</v>
      </c>
      <c r="FJ73" s="341">
        <f>GDAM!AR73</f>
        <v>0</v>
      </c>
      <c r="FK73" s="341">
        <f>GDAM!AW73</f>
        <v>0</v>
      </c>
      <c r="FL73" s="341">
        <f>GDAM!AX73</f>
        <v>0</v>
      </c>
      <c r="FM73" s="341">
        <f>GDAM!BC73</f>
        <v>0</v>
      </c>
      <c r="FN73" s="341">
        <f>GDAM!BD73</f>
        <v>0</v>
      </c>
      <c r="FO73" s="341">
        <f>GDAM!BI73</f>
        <v>0</v>
      </c>
      <c r="FP73" s="341">
        <f>GDAM!BJ73</f>
        <v>0</v>
      </c>
      <c r="FQ73" s="1">
        <f t="shared" si="0"/>
        <v>1512.1619828250919</v>
      </c>
      <c r="FR73" s="1">
        <f t="shared" si="1"/>
        <v>92.08903092783504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>
        <v>0</v>
      </c>
      <c r="J74" s="74">
        <v>0</v>
      </c>
      <c r="K74" s="75"/>
      <c r="L74" s="75"/>
      <c r="M74" s="75"/>
      <c r="N74" s="75"/>
      <c r="O74" s="277"/>
      <c r="P74" s="75"/>
      <c r="Q74" s="94">
        <v>4.4000000000000004</v>
      </c>
      <c r="R74" s="75">
        <v>0.4</v>
      </c>
      <c r="S74" s="74">
        <v>25</v>
      </c>
      <c r="T74" s="75"/>
      <c r="U74" s="74">
        <v>37</v>
      </c>
      <c r="V74" s="75"/>
      <c r="W74" s="275">
        <v>7.83</v>
      </c>
      <c r="X74" s="75"/>
      <c r="Y74" s="75">
        <v>1.1599999999999999</v>
      </c>
      <c r="Z74" s="75"/>
      <c r="AA74" s="75">
        <v>1.72</v>
      </c>
      <c r="AB74" s="75"/>
      <c r="AC74" s="280">
        <v>0.971655217308106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1.24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56.08</v>
      </c>
      <c r="AL74" s="4">
        <f>'OA&amp;GRIDCO'!BT74+'Day Ahead IEX PXIL'!AL74+RTM!AL74</f>
        <v>2.8479999999999999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188.66</v>
      </c>
      <c r="BD74" s="4">
        <f>'OA&amp;GRIDCO'!ER74+'Day Ahead IEX PXIL'!CB74+RTM!CB74</f>
        <v>47.164999999999999</v>
      </c>
      <c r="BE74" s="75">
        <f>'OA&amp;GRIDCO'!OA74+GDAM!U74</f>
        <v>6.9499999999999993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96.602300000000014</v>
      </c>
      <c r="BT74" s="4">
        <f>'OA&amp;GRIDCO'!JX74+'Day Ahead IEX PXIL'!FB74+RTM!EV74</f>
        <v>17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10.31</v>
      </c>
      <c r="CJ74" s="75">
        <f>'Day Ahead IEX PXIL'!HF74+'OA&amp;GRIDCO'!DJ74</f>
        <v>0</v>
      </c>
      <c r="CK74" s="54">
        <f>'OA&amp;GRIDCO'!KU74+'Day Ahead IEX PXIL'!DE74</f>
        <v>3.09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8.5</v>
      </c>
      <c r="CZ74" s="4">
        <f>'OA&amp;GRIDCO'!IH74+'Day Ahead IEX PXIL'!EJ74+RTM!ED74</f>
        <v>2.125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9.7899999999999991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1.44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62.32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4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12.43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5.1499999999999995</v>
      </c>
      <c r="FF74" s="74">
        <f>GDAM!AF74+'OA&amp;GRIDCO'!OT74</f>
        <v>0</v>
      </c>
      <c r="FG74" s="341">
        <f>GDAM!AK74</f>
        <v>0</v>
      </c>
      <c r="FH74" s="341">
        <f>GDAM!AL74</f>
        <v>0</v>
      </c>
      <c r="FI74" s="341">
        <f>GDAM!AQ74</f>
        <v>0</v>
      </c>
      <c r="FJ74" s="341">
        <f>GDAM!AR74</f>
        <v>0</v>
      </c>
      <c r="FK74" s="341">
        <f>GDAM!AW74</f>
        <v>0</v>
      </c>
      <c r="FL74" s="341">
        <f>GDAM!AX74</f>
        <v>0</v>
      </c>
      <c r="FM74" s="341">
        <f>GDAM!BC74</f>
        <v>0</v>
      </c>
      <c r="FN74" s="341">
        <f>GDAM!BD74</f>
        <v>0</v>
      </c>
      <c r="FO74" s="341">
        <f>GDAM!BI74</f>
        <v>0</v>
      </c>
      <c r="FP74" s="341">
        <f>GDAM!BJ74</f>
        <v>0</v>
      </c>
      <c r="FQ74" s="1">
        <f t="shared" si="0"/>
        <v>1526.5533392379268</v>
      </c>
      <c r="FR74" s="1">
        <f t="shared" si="1"/>
        <v>92.08903092783504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>
        <v>0</v>
      </c>
      <c r="J75" s="74">
        <v>0</v>
      </c>
      <c r="K75" s="75"/>
      <c r="L75" s="75"/>
      <c r="M75" s="75"/>
      <c r="N75" s="75"/>
      <c r="O75" s="277"/>
      <c r="P75" s="75"/>
      <c r="Q75" s="94">
        <v>4.4000000000000004</v>
      </c>
      <c r="R75" s="75">
        <v>0.4</v>
      </c>
      <c r="S75" s="74">
        <v>25</v>
      </c>
      <c r="T75" s="75"/>
      <c r="U75" s="74">
        <v>37</v>
      </c>
      <c r="V75" s="75"/>
      <c r="W75" s="275">
        <v>7.12</v>
      </c>
      <c r="X75" s="75"/>
      <c r="Y75" s="75">
        <v>1</v>
      </c>
      <c r="Z75" s="75"/>
      <c r="AA75" s="75">
        <v>1.47</v>
      </c>
      <c r="AB75" s="75"/>
      <c r="AC75" s="280">
        <v>0.61083878048493301</v>
      </c>
      <c r="AD75" s="75">
        <v>0</v>
      </c>
      <c r="AE75" s="4">
        <f>'OA&amp;GRIDCO'!W75+'Day Ahead IEX PXIL'!M75+RTM!M75</f>
        <v>0</v>
      </c>
      <c r="AF75" s="4">
        <f>'OA&amp;GRIDCO'!X75+'Day Ahead IEX PXIL'!N75+RTM!N75</f>
        <v>0</v>
      </c>
      <c r="AG75" s="4">
        <f>'OA&amp;GRIDCO'!AC75+'Day Ahead IEX PXIL'!S75+RTM!S75</f>
        <v>1.24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20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188.66</v>
      </c>
      <c r="BD75" s="4">
        <f>'OA&amp;GRIDCO'!ER75+'Day Ahead IEX PXIL'!CB75+RTM!CB75</f>
        <v>47.164999999999999</v>
      </c>
      <c r="BE75" s="75">
        <f>'OA&amp;GRIDCO'!OA75+GDAM!U75</f>
        <v>4.29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108.31819999999999</v>
      </c>
      <c r="BT75" s="4">
        <f>'OA&amp;GRIDCO'!JX75+'Day Ahead IEX PXIL'!FB75+RTM!EV75</f>
        <v>17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10.31</v>
      </c>
      <c r="CJ75" s="75">
        <f>'Day Ahead IEX PXIL'!HF75+'OA&amp;GRIDCO'!DJ75</f>
        <v>0</v>
      </c>
      <c r="CK75" s="54">
        <f>'OA&amp;GRIDCO'!KU75+'Day Ahead IEX PXIL'!DE75</f>
        <v>3.09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8.5</v>
      </c>
      <c r="CZ75" s="4">
        <f>'OA&amp;GRIDCO'!IH75+'Day Ahead IEX PXIL'!EJ75+RTM!ED75</f>
        <v>2.125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9.7899999999999991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43.08</v>
      </c>
      <c r="DP75" s="74">
        <f>'OA&amp;GRIDCO'!LV75+'Day Ahead IEX PXIL'!HP75+RTM!IV75</f>
        <v>0</v>
      </c>
      <c r="DQ75" s="74">
        <f>RTM!HK75</f>
        <v>1.44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62.32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3.89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11.09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4.66</v>
      </c>
      <c r="FF75" s="74">
        <f>GDAM!AF75+'OA&amp;GRIDCO'!OT75</f>
        <v>0</v>
      </c>
      <c r="FG75" s="341">
        <f>GDAM!AK75</f>
        <v>0</v>
      </c>
      <c r="FH75" s="341">
        <f>GDAM!AL75</f>
        <v>0</v>
      </c>
      <c r="FI75" s="341">
        <f>GDAM!AQ75</f>
        <v>0</v>
      </c>
      <c r="FJ75" s="341">
        <f>GDAM!AR75</f>
        <v>0</v>
      </c>
      <c r="FK75" s="341">
        <f>GDAM!AW75</f>
        <v>0</v>
      </c>
      <c r="FL75" s="341">
        <f>GDAM!AX75</f>
        <v>0</v>
      </c>
      <c r="FM75" s="341">
        <f>GDAM!BC75</f>
        <v>0</v>
      </c>
      <c r="FN75" s="341">
        <f>GDAM!BD75</f>
        <v>0</v>
      </c>
      <c r="FO75" s="341">
        <f>GDAM!BI75</f>
        <v>0</v>
      </c>
      <c r="FP75" s="341">
        <f>GDAM!BJ75</f>
        <v>0</v>
      </c>
      <c r="FQ75" s="1">
        <f t="shared" si="0"/>
        <v>1487.3364228011033</v>
      </c>
      <c r="FR75" s="1">
        <f t="shared" si="1"/>
        <v>91.239030927835046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>
        <v>0</v>
      </c>
      <c r="J76" s="74">
        <v>0</v>
      </c>
      <c r="K76" s="75"/>
      <c r="L76" s="75"/>
      <c r="M76" s="75"/>
      <c r="N76" s="75"/>
      <c r="O76" s="277"/>
      <c r="P76" s="75"/>
      <c r="Q76" s="94">
        <v>4.4000000000000004</v>
      </c>
      <c r="R76" s="75">
        <v>0.4</v>
      </c>
      <c r="S76" s="74">
        <v>25</v>
      </c>
      <c r="T76" s="75"/>
      <c r="U76" s="74">
        <v>37</v>
      </c>
      <c r="V76" s="75"/>
      <c r="W76" s="275">
        <v>5.61</v>
      </c>
      <c r="X76" s="75"/>
      <c r="Y76" s="75">
        <v>1</v>
      </c>
      <c r="Z76" s="75"/>
      <c r="AA76" s="75">
        <v>1.01</v>
      </c>
      <c r="AB76" s="75"/>
      <c r="AC76" s="280">
        <v>0.41056377048987291</v>
      </c>
      <c r="AD76" s="75">
        <v>0</v>
      </c>
      <c r="AE76" s="4">
        <f>'OA&amp;GRIDCO'!W76+'Day Ahead IEX PXIL'!M76+RTM!M76</f>
        <v>0</v>
      </c>
      <c r="AF76" s="4">
        <f>'OA&amp;GRIDCO'!X76+'Day Ahead IEX PXIL'!N76+RTM!N76</f>
        <v>0</v>
      </c>
      <c r="AG76" s="4">
        <f>'OA&amp;GRIDCO'!AC76+'Day Ahead IEX PXIL'!S76+RTM!S76</f>
        <v>1.24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188.66</v>
      </c>
      <c r="BD76" s="4">
        <f>'OA&amp;GRIDCO'!ER76+'Day Ahead IEX PXIL'!CB76+RTM!CB76</f>
        <v>47.164999999999999</v>
      </c>
      <c r="BE76" s="75">
        <f>'OA&amp;GRIDCO'!OA76+GDAM!U76</f>
        <v>5.0399999999999991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108.31819999999999</v>
      </c>
      <c r="BT76" s="4">
        <f>'OA&amp;GRIDCO'!JX76+'Day Ahead IEX PXIL'!FB76+RTM!EV76</f>
        <v>17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10.31</v>
      </c>
      <c r="CJ76" s="75">
        <f>'Day Ahead IEX PXIL'!HF76+'OA&amp;GRIDCO'!DJ76</f>
        <v>0</v>
      </c>
      <c r="CK76" s="54">
        <f>'OA&amp;GRIDCO'!KU76+'Day Ahead IEX PXIL'!DE76</f>
        <v>3.09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8.5</v>
      </c>
      <c r="CZ76" s="4">
        <f>'OA&amp;GRIDCO'!IH76+'Day Ahead IEX PXIL'!EJ76+RTM!ED76</f>
        <v>2.125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9.7899999999999991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37.227000000000004</v>
      </c>
      <c r="DP76" s="74">
        <f>'OA&amp;GRIDCO'!LV76+'Day Ahead IEX PXIL'!HP76+RTM!IV76</f>
        <v>0</v>
      </c>
      <c r="DQ76" s="74">
        <f>RTM!HK76</f>
        <v>1.44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62.32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2.5299999999999998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11.51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3.83</v>
      </c>
      <c r="FF76" s="74">
        <f>GDAM!AF76+'OA&amp;GRIDCO'!OT76</f>
        <v>0</v>
      </c>
      <c r="FG76" s="341">
        <f>GDAM!AK76</f>
        <v>0</v>
      </c>
      <c r="FH76" s="341">
        <f>GDAM!AL76</f>
        <v>0</v>
      </c>
      <c r="FI76" s="341">
        <f>GDAM!AQ76</f>
        <v>0</v>
      </c>
      <c r="FJ76" s="341">
        <f>GDAM!AR76</f>
        <v>0</v>
      </c>
      <c r="FK76" s="341">
        <f>GDAM!AW76</f>
        <v>0</v>
      </c>
      <c r="FL76" s="341">
        <f>GDAM!AX76</f>
        <v>0</v>
      </c>
      <c r="FM76" s="341">
        <f>GDAM!BC76</f>
        <v>0</v>
      </c>
      <c r="FN76" s="341">
        <f>GDAM!BD76</f>
        <v>0</v>
      </c>
      <c r="FO76" s="341">
        <f>GDAM!BI76</f>
        <v>0</v>
      </c>
      <c r="FP76" s="341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1478.2931477911084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91.239030927835046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>
        <v>0</v>
      </c>
      <c r="J77" s="74">
        <v>0</v>
      </c>
      <c r="K77" s="75"/>
      <c r="L77" s="75"/>
      <c r="M77" s="75"/>
      <c r="N77" s="75"/>
      <c r="O77" s="277"/>
      <c r="P77" s="75"/>
      <c r="Q77" s="94">
        <v>4.4000000000000004</v>
      </c>
      <c r="R77" s="75">
        <v>0.4</v>
      </c>
      <c r="S77" s="74">
        <v>25</v>
      </c>
      <c r="T77" s="75"/>
      <c r="U77" s="74">
        <v>37</v>
      </c>
      <c r="V77" s="75"/>
      <c r="W77" s="275">
        <v>4.91</v>
      </c>
      <c r="X77" s="75"/>
      <c r="Y77" s="75">
        <v>1.05</v>
      </c>
      <c r="Z77" s="75"/>
      <c r="AA77" s="75">
        <v>0.57999999999999996</v>
      </c>
      <c r="AB77" s="75"/>
      <c r="AC77" s="280">
        <v>0.350481267491355</v>
      </c>
      <c r="AD77" s="75">
        <v>0</v>
      </c>
      <c r="AE77" s="4">
        <f>'OA&amp;GRIDCO'!W77+'Day Ahead IEX PXIL'!M77+RTM!M77</f>
        <v>0</v>
      </c>
      <c r="AF77" s="4">
        <f>'OA&amp;GRIDCO'!X77+'Day Ahead IEX PXIL'!N77+RTM!N77</f>
        <v>0</v>
      </c>
      <c r="AG77" s="4">
        <f>'OA&amp;GRIDCO'!AC77+'Day Ahead IEX PXIL'!S77+RTM!S77</f>
        <v>1.24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20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188.66</v>
      </c>
      <c r="BD77" s="4">
        <f>'OA&amp;GRIDCO'!ER77+'Day Ahead IEX PXIL'!CB77+RTM!CB77</f>
        <v>47.164999999999999</v>
      </c>
      <c r="BE77" s="75">
        <f>'OA&amp;GRIDCO'!OA77+GDAM!U77</f>
        <v>3.75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108.31819999999999</v>
      </c>
      <c r="BT77" s="4">
        <f>'OA&amp;GRIDCO'!JX77+'Day Ahead IEX PXIL'!FB77+RTM!EV77</f>
        <v>17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10.31</v>
      </c>
      <c r="CJ77" s="75">
        <f>'Day Ahead IEX PXIL'!HF77+'OA&amp;GRIDCO'!DJ77</f>
        <v>0</v>
      </c>
      <c r="CK77" s="54">
        <f>'OA&amp;GRIDCO'!KU77+'Day Ahead IEX PXIL'!DE77</f>
        <v>3.09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8.5</v>
      </c>
      <c r="CZ77" s="4">
        <f>'OA&amp;GRIDCO'!IH77+'Day Ahead IEX PXIL'!EJ77+RTM!ED77</f>
        <v>2.125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9.7899999999999991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33.704999999999998</v>
      </c>
      <c r="DP77" s="74">
        <f>'OA&amp;GRIDCO'!LV77+'Day Ahead IEX PXIL'!HP77+RTM!IV77</f>
        <v>0</v>
      </c>
      <c r="DQ77" s="74">
        <f>RTM!HK77</f>
        <v>1.44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62.32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1.38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9.870000000000001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3.1799999999999997</v>
      </c>
      <c r="FF77" s="74">
        <f>GDAM!AF77+'OA&amp;GRIDCO'!OT77</f>
        <v>0</v>
      </c>
      <c r="FG77" s="341">
        <f>GDAM!AK77</f>
        <v>0</v>
      </c>
      <c r="FH77" s="341">
        <f>GDAM!AL77</f>
        <v>0</v>
      </c>
      <c r="FI77" s="341">
        <f>GDAM!AQ77</f>
        <v>0</v>
      </c>
      <c r="FJ77" s="341">
        <f>GDAM!AR77</f>
        <v>0</v>
      </c>
      <c r="FK77" s="341">
        <f>GDAM!AW77</f>
        <v>0</v>
      </c>
      <c r="FL77" s="341">
        <f>GDAM!AX77</f>
        <v>0</v>
      </c>
      <c r="FM77" s="341">
        <f>GDAM!BC77</f>
        <v>0</v>
      </c>
      <c r="FN77" s="341">
        <f>GDAM!BD77</f>
        <v>0</v>
      </c>
      <c r="FO77" s="341">
        <f>GDAM!BI77</f>
        <v>0</v>
      </c>
      <c r="FP77" s="341">
        <f>GDAM!BJ77</f>
        <v>0</v>
      </c>
      <c r="FQ77" s="1">
        <f t="shared" si="2"/>
        <v>1468.9010652881097</v>
      </c>
      <c r="FR77" s="1">
        <f t="shared" si="3"/>
        <v>91.239030927835046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>
        <v>0</v>
      </c>
      <c r="J78" s="74">
        <v>0</v>
      </c>
      <c r="K78" s="75"/>
      <c r="L78" s="75"/>
      <c r="M78" s="75"/>
      <c r="N78" s="75"/>
      <c r="O78" s="277"/>
      <c r="P78" s="75"/>
      <c r="Q78" s="94">
        <v>4.4000000000000004</v>
      </c>
      <c r="R78" s="75">
        <v>0.4</v>
      </c>
      <c r="S78" s="74">
        <v>25</v>
      </c>
      <c r="T78" s="75"/>
      <c r="U78" s="74">
        <v>37</v>
      </c>
      <c r="V78" s="75"/>
      <c r="W78" s="275">
        <v>3.6</v>
      </c>
      <c r="X78" s="75"/>
      <c r="Y78" s="75">
        <v>0.79</v>
      </c>
      <c r="Z78" s="75"/>
      <c r="AA78" s="75">
        <v>0.52</v>
      </c>
      <c r="AB78" s="75"/>
      <c r="AC78" s="280">
        <v>0.15020625749629501</v>
      </c>
      <c r="AD78" s="75">
        <v>0</v>
      </c>
      <c r="AE78" s="4">
        <f>'OA&amp;GRIDCO'!W78+'Day Ahead IEX PXIL'!M78+RTM!M78</f>
        <v>0</v>
      </c>
      <c r="AF78" s="4">
        <f>'OA&amp;GRIDCO'!X78+'Day Ahead IEX PXIL'!N78+RTM!N78</f>
        <v>0</v>
      </c>
      <c r="AG78" s="4">
        <f>'OA&amp;GRIDCO'!AC78+'Day Ahead IEX PXIL'!S78+RTM!S78</f>
        <v>1.24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25.15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188.66</v>
      </c>
      <c r="BD78" s="4">
        <f>'OA&amp;GRIDCO'!ER78+'Day Ahead IEX PXIL'!CB78+RTM!CB78</f>
        <v>47.164999999999999</v>
      </c>
      <c r="BE78" s="75">
        <f>'OA&amp;GRIDCO'!OA78+GDAM!U78</f>
        <v>2.98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108.31819999999999</v>
      </c>
      <c r="BT78" s="4">
        <f>'OA&amp;GRIDCO'!JX78+'Day Ahead IEX PXIL'!FB78+RTM!EV78</f>
        <v>17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10.31</v>
      </c>
      <c r="CJ78" s="75">
        <f>'Day Ahead IEX PXIL'!HF78+'OA&amp;GRIDCO'!DJ78</f>
        <v>0</v>
      </c>
      <c r="CK78" s="54">
        <f>'OA&amp;GRIDCO'!KU78+'Day Ahead IEX PXIL'!DE78</f>
        <v>3.09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8.5</v>
      </c>
      <c r="CZ78" s="4">
        <f>'OA&amp;GRIDCO'!IH78+'Day Ahead IEX PXIL'!EJ78+RTM!ED78</f>
        <v>2.125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9.7899999999999991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31.010999999999999</v>
      </c>
      <c r="DP78" s="74">
        <f>'OA&amp;GRIDCO'!LV78+'Day Ahead IEX PXIL'!HP78+RTM!IV78</f>
        <v>0</v>
      </c>
      <c r="DQ78" s="74">
        <f>RTM!HK78</f>
        <v>1.44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62.32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0.84000000000000008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9.0399999999999991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2.64</v>
      </c>
      <c r="FF78" s="74">
        <f>GDAM!AF78+'OA&amp;GRIDCO'!OT78</f>
        <v>0</v>
      </c>
      <c r="FG78" s="341">
        <f>GDAM!AK78</f>
        <v>0</v>
      </c>
      <c r="FH78" s="341">
        <f>GDAM!AL78</f>
        <v>0</v>
      </c>
      <c r="FI78" s="341">
        <f>GDAM!AQ78</f>
        <v>0</v>
      </c>
      <c r="FJ78" s="341">
        <f>GDAM!AR78</f>
        <v>0</v>
      </c>
      <c r="FK78" s="341">
        <f>GDAM!AW78</f>
        <v>0</v>
      </c>
      <c r="FL78" s="341">
        <f>GDAM!AX78</f>
        <v>0</v>
      </c>
      <c r="FM78" s="341">
        <f>GDAM!BC78</f>
        <v>0</v>
      </c>
      <c r="FN78" s="341">
        <f>GDAM!BD78</f>
        <v>0</v>
      </c>
      <c r="FO78" s="341">
        <f>GDAM!BI78</f>
        <v>0</v>
      </c>
      <c r="FP78" s="341">
        <f>GDAM!BJ78</f>
        <v>0</v>
      </c>
      <c r="FQ78" s="1">
        <f t="shared" si="2"/>
        <v>1466.8467902781147</v>
      </c>
      <c r="FR78" s="1">
        <f t="shared" si="3"/>
        <v>91.239030927835046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>
        <v>0</v>
      </c>
      <c r="J79" s="74">
        <v>0</v>
      </c>
      <c r="K79" s="75"/>
      <c r="L79" s="75"/>
      <c r="M79" s="75"/>
      <c r="N79" s="75"/>
      <c r="O79" s="277"/>
      <c r="P79" s="75"/>
      <c r="Q79" s="94">
        <v>4.4000000000000004</v>
      </c>
      <c r="R79" s="75">
        <v>0.4</v>
      </c>
      <c r="S79" s="74">
        <v>25</v>
      </c>
      <c r="T79" s="75"/>
      <c r="U79" s="74">
        <v>37</v>
      </c>
      <c r="V79" s="75"/>
      <c r="W79" s="275">
        <v>2.2000000000000002</v>
      </c>
      <c r="X79" s="75"/>
      <c r="Y79" s="75">
        <v>0.46</v>
      </c>
      <c r="Z79" s="75"/>
      <c r="AA79" s="75">
        <v>0.41</v>
      </c>
      <c r="AB79" s="75"/>
      <c r="AC79" s="280">
        <v>9.0123754497776987E-2</v>
      </c>
      <c r="AD79" s="75">
        <v>0</v>
      </c>
      <c r="AE79" s="4">
        <f>'OA&amp;GRIDCO'!W79+'Day Ahead IEX PXIL'!M79+RTM!M79</f>
        <v>0</v>
      </c>
      <c r="AF79" s="4">
        <f>'OA&amp;GRIDCO'!X79+'Day Ahead IEX PXIL'!N79+RTM!N79</f>
        <v>0</v>
      </c>
      <c r="AG79" s="4">
        <f>'OA&amp;GRIDCO'!AC79+'Day Ahead IEX PXIL'!S79+RTM!S79</f>
        <v>0.82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20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188.66</v>
      </c>
      <c r="BD79" s="4">
        <f>'OA&amp;GRIDCO'!ER79+'Day Ahead IEX PXIL'!CB79+RTM!CB79</f>
        <v>47.164999999999999</v>
      </c>
      <c r="BE79" s="75">
        <f>'OA&amp;GRIDCO'!OA79+GDAM!U79</f>
        <v>2.68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108.31819999999999</v>
      </c>
      <c r="BT79" s="4">
        <f>'OA&amp;GRIDCO'!JX79+'Day Ahead IEX PXIL'!FB79+RTM!EV79</f>
        <v>17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20.399999999999999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10.31</v>
      </c>
      <c r="CJ79" s="75">
        <f>'Day Ahead IEX PXIL'!HF79+'OA&amp;GRIDCO'!DJ79</f>
        <v>0</v>
      </c>
      <c r="CK79" s="54">
        <f>'OA&amp;GRIDCO'!KU79+'Day Ahead IEX PXIL'!DE79</f>
        <v>3.09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8.5</v>
      </c>
      <c r="CZ79" s="4">
        <f>'OA&amp;GRIDCO'!IH79+'Day Ahead IEX PXIL'!EJ79+RTM!ED79</f>
        <v>2.125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9.7899999999999991</v>
      </c>
      <c r="DF79" s="4">
        <f>'Day Ahead IEX PXIL'!FD79+'OA&amp;GRIDCO'!KD79</f>
        <v>0</v>
      </c>
      <c r="DG79" s="4">
        <f>'OA&amp;GRIDCO'!JG79+'Day Ahead IEX PXIL'!EU79+RTM!EO79</f>
        <v>18.560000000000002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31.010999999999999</v>
      </c>
      <c r="DP79" s="74">
        <f>'OA&amp;GRIDCO'!LV79+'Day Ahead IEX PXIL'!HP79+RTM!IV79</f>
        <v>0</v>
      </c>
      <c r="DQ79" s="74">
        <f>RTM!HK79</f>
        <v>1.44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62.32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0.7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7.6199999999999992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2.3600000000000003</v>
      </c>
      <c r="FF79" s="74">
        <f>GDAM!AF79+'OA&amp;GRIDCO'!OT79</f>
        <v>0</v>
      </c>
      <c r="FG79" s="341">
        <f>GDAM!AK79</f>
        <v>0</v>
      </c>
      <c r="FH79" s="341">
        <f>GDAM!AL79</f>
        <v>0</v>
      </c>
      <c r="FI79" s="341">
        <f>GDAM!AQ79</f>
        <v>0</v>
      </c>
      <c r="FJ79" s="341">
        <f>GDAM!AR79</f>
        <v>0</v>
      </c>
      <c r="FK79" s="341">
        <f>GDAM!AW79</f>
        <v>0</v>
      </c>
      <c r="FL79" s="341">
        <f>GDAM!AX79</f>
        <v>0</v>
      </c>
      <c r="FM79" s="341">
        <f>GDAM!BC79</f>
        <v>0</v>
      </c>
      <c r="FN79" s="341">
        <f>GDAM!BD79</f>
        <v>0</v>
      </c>
      <c r="FO79" s="341">
        <f>GDAM!BI79</f>
        <v>0</v>
      </c>
      <c r="FP79" s="341">
        <f>GDAM!BJ79</f>
        <v>0</v>
      </c>
      <c r="FQ79" s="1">
        <f t="shared" si="2"/>
        <v>1472.916707775116</v>
      </c>
      <c r="FR79" s="1">
        <f t="shared" si="3"/>
        <v>91.239030927835046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>
        <v>0</v>
      </c>
      <c r="J80" s="74">
        <v>0</v>
      </c>
      <c r="K80" s="75"/>
      <c r="L80" s="75"/>
      <c r="M80" s="75"/>
      <c r="N80" s="75"/>
      <c r="O80" s="277"/>
      <c r="P80" s="75"/>
      <c r="Q80" s="94">
        <v>4.4000000000000004</v>
      </c>
      <c r="R80" s="75">
        <v>0.4</v>
      </c>
      <c r="S80" s="74">
        <v>25</v>
      </c>
      <c r="T80" s="75"/>
      <c r="U80" s="74">
        <v>37</v>
      </c>
      <c r="V80" s="75"/>
      <c r="W80" s="275">
        <v>1.08</v>
      </c>
      <c r="X80" s="75"/>
      <c r="Y80" s="75">
        <v>0.31</v>
      </c>
      <c r="Z80" s="75"/>
      <c r="AA80" s="75">
        <v>0.12</v>
      </c>
      <c r="AB80" s="75"/>
      <c r="AC80" s="280">
        <v>5.006875249876501E-2</v>
      </c>
      <c r="AD80" s="75">
        <v>0</v>
      </c>
      <c r="AE80" s="4">
        <f>'OA&amp;GRIDCO'!W80+'Day Ahead IEX PXIL'!M80+RTM!M80</f>
        <v>0</v>
      </c>
      <c r="AF80" s="4">
        <f>'OA&amp;GRIDCO'!X80+'Day Ahead IEX PXIL'!N80+RTM!N80</f>
        <v>0</v>
      </c>
      <c r="AG80" s="4">
        <f>'OA&amp;GRIDCO'!AC80+'Day Ahead IEX PXIL'!S80+RTM!S80</f>
        <v>0.82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20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188.66</v>
      </c>
      <c r="BD80" s="4">
        <f>'OA&amp;GRIDCO'!ER80+'Day Ahead IEX PXIL'!CB80+RTM!CB80</f>
        <v>47.164999999999999</v>
      </c>
      <c r="BE80" s="75">
        <f>'OA&amp;GRIDCO'!OA80+GDAM!U80</f>
        <v>2.04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108.31819999999999</v>
      </c>
      <c r="BT80" s="4">
        <f>'OA&amp;GRIDCO'!JX80+'Day Ahead IEX PXIL'!FB80+RTM!EV80</f>
        <v>17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20.399999999999999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10.31</v>
      </c>
      <c r="CJ80" s="75">
        <f>'Day Ahead IEX PXIL'!HF80+'OA&amp;GRIDCO'!DJ80</f>
        <v>0</v>
      </c>
      <c r="CK80" s="54">
        <f>'OA&amp;GRIDCO'!KU80+'Day Ahead IEX PXIL'!DE80</f>
        <v>3.09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8.5</v>
      </c>
      <c r="CZ80" s="4">
        <f>'OA&amp;GRIDCO'!IH80+'Day Ahead IEX PXIL'!EJ80+RTM!ED80</f>
        <v>2.125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9.7899999999999991</v>
      </c>
      <c r="DF80" s="4">
        <f>'Day Ahead IEX PXIL'!FD80+'OA&amp;GRIDCO'!KD80</f>
        <v>0</v>
      </c>
      <c r="DG80" s="4">
        <f>'OA&amp;GRIDCO'!JG80+'Day Ahead IEX PXIL'!EU80+RTM!EO80</f>
        <v>18.560000000000002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31.010999999999999</v>
      </c>
      <c r="DP80" s="74">
        <f>'OA&amp;GRIDCO'!LV80+'Day Ahead IEX PXIL'!HP80+RTM!IV80</f>
        <v>0</v>
      </c>
      <c r="DQ80" s="74">
        <f>RTM!HK80</f>
        <v>1.44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62.32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0.54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6.22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1.83</v>
      </c>
      <c r="FF80" s="74">
        <f>GDAM!AF80+'OA&amp;GRIDCO'!OT80</f>
        <v>0</v>
      </c>
      <c r="FG80" s="341">
        <f>GDAM!AK80</f>
        <v>0</v>
      </c>
      <c r="FH80" s="341">
        <f>GDAM!AL80</f>
        <v>0</v>
      </c>
      <c r="FI80" s="341">
        <f>GDAM!AQ80</f>
        <v>0</v>
      </c>
      <c r="FJ80" s="341">
        <f>GDAM!AR80</f>
        <v>0</v>
      </c>
      <c r="FK80" s="341">
        <f>GDAM!AW80</f>
        <v>0</v>
      </c>
      <c r="FL80" s="341">
        <f>GDAM!AX80</f>
        <v>0</v>
      </c>
      <c r="FM80" s="341">
        <f>GDAM!BC80</f>
        <v>0</v>
      </c>
      <c r="FN80" s="341">
        <f>GDAM!BD80</f>
        <v>0</v>
      </c>
      <c r="FO80" s="341">
        <f>GDAM!BI80</f>
        <v>0</v>
      </c>
      <c r="FP80" s="341">
        <f>GDAM!BJ80</f>
        <v>0</v>
      </c>
      <c r="FQ80" s="1">
        <f t="shared" si="2"/>
        <v>1468.5866527731171</v>
      </c>
      <c r="FR80" s="1">
        <f t="shared" si="3"/>
        <v>91.239030927835046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>
        <v>0</v>
      </c>
      <c r="J81" s="74">
        <v>0</v>
      </c>
      <c r="K81" s="75"/>
      <c r="L81" s="75"/>
      <c r="M81" s="75"/>
      <c r="N81" s="75"/>
      <c r="O81" s="277"/>
      <c r="P81" s="75"/>
      <c r="Q81" s="94">
        <v>4.4000000000000004</v>
      </c>
      <c r="R81" s="75">
        <v>0.4</v>
      </c>
      <c r="S81" s="74">
        <v>25</v>
      </c>
      <c r="T81" s="75"/>
      <c r="U81" s="74">
        <v>37</v>
      </c>
      <c r="V81" s="75"/>
      <c r="W81" s="275">
        <v>1.19</v>
      </c>
      <c r="X81" s="75"/>
      <c r="Y81" s="75">
        <v>0.15</v>
      </c>
      <c r="Z81" s="75"/>
      <c r="AA81" s="75">
        <v>0.23</v>
      </c>
      <c r="AB81" s="75"/>
      <c r="AC81" s="280">
        <v>2.0027500999505999E-2</v>
      </c>
      <c r="AD81" s="75">
        <v>0</v>
      </c>
      <c r="AE81" s="4">
        <f>'OA&amp;GRIDCO'!W81+'Day Ahead IEX PXIL'!M81+RTM!M81</f>
        <v>0</v>
      </c>
      <c r="AF81" s="4">
        <f>'OA&amp;GRIDCO'!X81+'Day Ahead IEX PXIL'!N81+RTM!N81</f>
        <v>0</v>
      </c>
      <c r="AG81" s="4">
        <f>'OA&amp;GRIDCO'!AC81+'Day Ahead IEX PXIL'!S81+RTM!S81</f>
        <v>0.82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20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188.66</v>
      </c>
      <c r="BD81" s="4">
        <f>'OA&amp;GRIDCO'!ER81+'Day Ahead IEX PXIL'!CB81+RTM!CB81</f>
        <v>47.164999999999999</v>
      </c>
      <c r="BE81" s="75">
        <f>'OA&amp;GRIDCO'!OA81+GDAM!U81</f>
        <v>1.9400000000000002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108.31819999999999</v>
      </c>
      <c r="BT81" s="4">
        <f>'OA&amp;GRIDCO'!JX81+'Day Ahead IEX PXIL'!FB81+RTM!EV81</f>
        <v>17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20.399999999999999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15.46</v>
      </c>
      <c r="CJ81" s="75">
        <f>'Day Ahead IEX PXIL'!HF81+'OA&amp;GRIDCO'!DJ81</f>
        <v>0</v>
      </c>
      <c r="CK81" s="54">
        <f>'OA&amp;GRIDCO'!KU81+'Day Ahead IEX PXIL'!DE81</f>
        <v>3.09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8.5</v>
      </c>
      <c r="CZ81" s="4">
        <f>'OA&amp;GRIDCO'!IH81+'Day Ahead IEX PXIL'!EJ81+RTM!ED81</f>
        <v>2.125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9.7899999999999991</v>
      </c>
      <c r="DF81" s="4">
        <f>'Day Ahead IEX PXIL'!FD81+'OA&amp;GRIDCO'!KD81</f>
        <v>0</v>
      </c>
      <c r="DG81" s="4">
        <f>'OA&amp;GRIDCO'!JG81+'Day Ahead IEX PXIL'!EU81+RTM!EO81</f>
        <v>18.560000000000002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31.010999999999999</v>
      </c>
      <c r="DP81" s="74">
        <f>'OA&amp;GRIDCO'!LV81+'Day Ahead IEX PXIL'!HP81+RTM!IV81</f>
        <v>0</v>
      </c>
      <c r="DQ81" s="74">
        <f>RTM!HK81</f>
        <v>1.44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62.32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0.3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4.04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1.01</v>
      </c>
      <c r="FF81" s="74">
        <f>GDAM!AF81+'OA&amp;GRIDCO'!OT81</f>
        <v>0</v>
      </c>
      <c r="FG81" s="341">
        <f>GDAM!AK81</f>
        <v>0</v>
      </c>
      <c r="FH81" s="341">
        <f>GDAM!AL81</f>
        <v>0</v>
      </c>
      <c r="FI81" s="341">
        <f>GDAM!AQ81</f>
        <v>0</v>
      </c>
      <c r="FJ81" s="341">
        <f>GDAM!AR81</f>
        <v>0</v>
      </c>
      <c r="FK81" s="341">
        <f>GDAM!AW81</f>
        <v>0</v>
      </c>
      <c r="FL81" s="341">
        <f>GDAM!AX81</f>
        <v>0</v>
      </c>
      <c r="FM81" s="341">
        <f>GDAM!BC81</f>
        <v>0</v>
      </c>
      <c r="FN81" s="341">
        <f>GDAM!BD81</f>
        <v>0</v>
      </c>
      <c r="FO81" s="341">
        <f>GDAM!BI81</f>
        <v>0</v>
      </c>
      <c r="FP81" s="341">
        <f>GDAM!BJ81</f>
        <v>0</v>
      </c>
      <c r="FQ81" s="1">
        <f t="shared" si="2"/>
        <v>1470.426611521618</v>
      </c>
      <c r="FR81" s="1">
        <f t="shared" si="3"/>
        <v>91.239030927835046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>
        <v>0</v>
      </c>
      <c r="J82" s="74">
        <v>0</v>
      </c>
      <c r="K82" s="75"/>
      <c r="L82" s="75"/>
      <c r="M82" s="75"/>
      <c r="N82" s="75"/>
      <c r="O82" s="281"/>
      <c r="P82" s="75"/>
      <c r="Q82" s="94">
        <v>4.4000000000000004</v>
      </c>
      <c r="R82" s="75">
        <v>0.4</v>
      </c>
      <c r="S82" s="74">
        <v>25</v>
      </c>
      <c r="T82" s="75"/>
      <c r="U82" s="74">
        <v>37</v>
      </c>
      <c r="V82" s="75"/>
      <c r="W82" s="275">
        <v>0.69</v>
      </c>
      <c r="X82" s="75"/>
      <c r="Y82" s="75">
        <v>0.08</v>
      </c>
      <c r="Z82" s="75"/>
      <c r="AA82" s="75">
        <v>0.12</v>
      </c>
      <c r="AB82" s="75"/>
      <c r="AC82" s="280">
        <v>0</v>
      </c>
      <c r="AD82" s="75">
        <v>0</v>
      </c>
      <c r="AE82" s="4">
        <f>'OA&amp;GRIDCO'!W82+'Day Ahead IEX PXIL'!M82+RTM!M82</f>
        <v>0</v>
      </c>
      <c r="AF82" s="4">
        <f>'OA&amp;GRIDCO'!X82+'Day Ahead IEX PXIL'!N82+RTM!N82</f>
        <v>0</v>
      </c>
      <c r="AG82" s="4">
        <f>'OA&amp;GRIDCO'!AC82+'Day Ahead IEX PXIL'!S82+RTM!S82</f>
        <v>0.82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188.66</v>
      </c>
      <c r="BD82" s="4">
        <f>'OA&amp;GRIDCO'!ER82+'Day Ahead IEX PXIL'!CB82+RTM!CB82</f>
        <v>47.164999999999999</v>
      </c>
      <c r="BE82" s="75">
        <f>'OA&amp;GRIDCO'!OA82+GDAM!U82</f>
        <v>1.87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108.31819999999999</v>
      </c>
      <c r="BT82" s="4">
        <f>'OA&amp;GRIDCO'!JX82+'Day Ahead IEX PXIL'!FB82+RTM!EV82</f>
        <v>17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20.399999999999999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15.46</v>
      </c>
      <c r="CJ82" s="75">
        <f>'Day Ahead IEX PXIL'!HF82+'OA&amp;GRIDCO'!DJ82</f>
        <v>0</v>
      </c>
      <c r="CK82" s="54">
        <f>'OA&amp;GRIDCO'!KU82+'Day Ahead IEX PXIL'!DE82</f>
        <v>3.09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8.5</v>
      </c>
      <c r="CZ82" s="4">
        <f>'OA&amp;GRIDCO'!IH82+'Day Ahead IEX PXIL'!EJ82+RTM!ED82</f>
        <v>2.125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9.7899999999999991</v>
      </c>
      <c r="DF82" s="4">
        <f>'Day Ahead IEX PXIL'!FD82+'OA&amp;GRIDCO'!KD82</f>
        <v>0</v>
      </c>
      <c r="DG82" s="4">
        <f>'OA&amp;GRIDCO'!JG82+'Day Ahead IEX PXIL'!EU82+RTM!EO82</f>
        <v>18.560000000000002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31.010999999999999</v>
      </c>
      <c r="DP82" s="74">
        <f>'OA&amp;GRIDCO'!LV82+'Day Ahead IEX PXIL'!HP82+RTM!IV82</f>
        <v>0</v>
      </c>
      <c r="DQ82" s="74">
        <f>RTM!HK82</f>
        <v>1.44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62.32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0.2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2.4899999999999998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0.49</v>
      </c>
      <c r="FF82" s="74">
        <f>GDAM!AF82+'OA&amp;GRIDCO'!OT82</f>
        <v>0</v>
      </c>
      <c r="FG82" s="341">
        <f>GDAM!AK82</f>
        <v>0</v>
      </c>
      <c r="FH82" s="341">
        <f>GDAM!AL82</f>
        <v>0</v>
      </c>
      <c r="FI82" s="341">
        <f>GDAM!AQ82</f>
        <v>0</v>
      </c>
      <c r="FJ82" s="341">
        <f>GDAM!AR82</f>
        <v>0</v>
      </c>
      <c r="FK82" s="341">
        <f>GDAM!AW82</f>
        <v>0</v>
      </c>
      <c r="FL82" s="341">
        <f>GDAM!AX82</f>
        <v>0</v>
      </c>
      <c r="FM82" s="341">
        <f>GDAM!BC82</f>
        <v>0</v>
      </c>
      <c r="FN82" s="341">
        <f>GDAM!BD82</f>
        <v>0</v>
      </c>
      <c r="FO82" s="341">
        <f>GDAM!BI82</f>
        <v>0</v>
      </c>
      <c r="FP82" s="341">
        <f>GDAM!BJ82</f>
        <v>0</v>
      </c>
      <c r="FQ82" s="1">
        <f t="shared" si="2"/>
        <v>1497.4865840206185</v>
      </c>
      <c r="FR82" s="1">
        <f t="shared" si="3"/>
        <v>91.239030927835046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>
        <v>0</v>
      </c>
      <c r="J83" s="74">
        <v>0</v>
      </c>
      <c r="K83" s="75"/>
      <c r="L83" s="75"/>
      <c r="M83" s="75"/>
      <c r="N83" s="75"/>
      <c r="O83" s="281"/>
      <c r="P83" s="75"/>
      <c r="Q83" s="94">
        <v>4.4000000000000004</v>
      </c>
      <c r="R83" s="75">
        <v>0.4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>
        <v>0</v>
      </c>
      <c r="AE83" s="4">
        <f>'OA&amp;GRIDCO'!W83+'Day Ahead IEX PXIL'!M83+RTM!M83</f>
        <v>0</v>
      </c>
      <c r="AF83" s="4">
        <f>'OA&amp;GRIDCO'!X83+'Day Ahead IEX PXIL'!N83+RTM!N83</f>
        <v>0</v>
      </c>
      <c r="AG83" s="4">
        <f>'OA&amp;GRIDCO'!AC83+'Day Ahead IEX PXIL'!S83+RTM!S83</f>
        <v>0.82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56.08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188.66</v>
      </c>
      <c r="BD83" s="4">
        <f>'OA&amp;GRIDCO'!ER83+'Day Ahead IEX PXIL'!CB83+RTM!CB83</f>
        <v>47.164999999999999</v>
      </c>
      <c r="BE83" s="75">
        <f>'OA&amp;GRIDCO'!OA83+GDAM!U83</f>
        <v>1.0899999999999999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108.31819999999999</v>
      </c>
      <c r="BT83" s="4">
        <f>'OA&amp;GRIDCO'!JX83+'Day Ahead IEX PXIL'!FB83+RTM!EV83</f>
        <v>17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20.399999999999999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15.46</v>
      </c>
      <c r="CJ83" s="75">
        <f>'Day Ahead IEX PXIL'!HF83+'OA&amp;GRIDCO'!DJ83</f>
        <v>0</v>
      </c>
      <c r="CK83" s="54">
        <f>'OA&amp;GRIDCO'!KU83+'Day Ahead IEX PXIL'!DE83</f>
        <v>10.31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8.5</v>
      </c>
      <c r="CZ83" s="4">
        <f>'OA&amp;GRIDCO'!IH83+'Day Ahead IEX PXIL'!EJ83+RTM!ED83</f>
        <v>2.125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9.7899999999999991</v>
      </c>
      <c r="DF83" s="4">
        <f>'Day Ahead IEX PXIL'!FD83+'OA&amp;GRIDCO'!KD83</f>
        <v>0</v>
      </c>
      <c r="DG83" s="4">
        <f>'OA&amp;GRIDCO'!JG83+'Day Ahead IEX PXIL'!EU83+RTM!EO83</f>
        <v>18.560000000000002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31.010999999999999</v>
      </c>
      <c r="DP83" s="74">
        <f>'OA&amp;GRIDCO'!LV83+'Day Ahead IEX PXIL'!HP83+RTM!IV83</f>
        <v>0</v>
      </c>
      <c r="DQ83" s="74">
        <f>RTM!HK83</f>
        <v>1.44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62.32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6.65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1.88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1.6600000000000001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0.1</v>
      </c>
      <c r="FF83" s="74">
        <f>GDAM!AF83+'OA&amp;GRIDCO'!OT83</f>
        <v>0</v>
      </c>
      <c r="FG83" s="341">
        <f>GDAM!AK83</f>
        <v>0</v>
      </c>
      <c r="FH83" s="341">
        <f>GDAM!AL83</f>
        <v>0</v>
      </c>
      <c r="FI83" s="341">
        <f>GDAM!AQ83</f>
        <v>0</v>
      </c>
      <c r="FJ83" s="341">
        <f>GDAM!AR83</f>
        <v>0</v>
      </c>
      <c r="FK83" s="341">
        <f>GDAM!AW83</f>
        <v>0</v>
      </c>
      <c r="FL83" s="341">
        <f>GDAM!AX83</f>
        <v>0</v>
      </c>
      <c r="FM83" s="341">
        <f>GDAM!BC83</f>
        <v>0</v>
      </c>
      <c r="FN83" s="341">
        <f>GDAM!BD83</f>
        <v>0</v>
      </c>
      <c r="FO83" s="341">
        <f>GDAM!BI83</f>
        <v>0</v>
      </c>
      <c r="FP83" s="341">
        <f>GDAM!BJ83</f>
        <v>0</v>
      </c>
      <c r="FQ83" s="1">
        <f t="shared" si="2"/>
        <v>1544.3865840206186</v>
      </c>
      <c r="FR83" s="1">
        <f t="shared" si="3"/>
        <v>84.139030927835051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>
        <v>0</v>
      </c>
      <c r="J84" s="74">
        <v>0</v>
      </c>
      <c r="K84" s="75"/>
      <c r="L84" s="75"/>
      <c r="M84" s="75"/>
      <c r="N84" s="75"/>
      <c r="O84" s="281"/>
      <c r="P84" s="75"/>
      <c r="Q84" s="94">
        <v>4.4000000000000004</v>
      </c>
      <c r="R84" s="75">
        <v>0.4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0</v>
      </c>
      <c r="AF84" s="4">
        <f>'OA&amp;GRIDCO'!X84+'Day Ahead IEX PXIL'!N84+RTM!N84</f>
        <v>0</v>
      </c>
      <c r="AG84" s="4">
        <f>'OA&amp;GRIDCO'!AC84+'Day Ahead IEX PXIL'!S84+RTM!S84</f>
        <v>0.82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20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188.66</v>
      </c>
      <c r="BD84" s="4">
        <f>'OA&amp;GRIDCO'!ER84+'Day Ahead IEX PXIL'!CB84+RTM!CB84</f>
        <v>47.164999999999999</v>
      </c>
      <c r="BE84" s="75">
        <f>'OA&amp;GRIDCO'!OA84+GDAM!U84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108.31819999999999</v>
      </c>
      <c r="BT84" s="4">
        <f>'OA&amp;GRIDCO'!JX84+'Day Ahead IEX PXIL'!FB84+RTM!EV84</f>
        <v>17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20.399999999999999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15.46</v>
      </c>
      <c r="CJ84" s="75">
        <f>'Day Ahead IEX PXIL'!HF84+'OA&amp;GRIDCO'!DJ84</f>
        <v>0</v>
      </c>
      <c r="CK84" s="54">
        <f>'OA&amp;GRIDCO'!KU84+'Day Ahead IEX PXIL'!DE84</f>
        <v>10.31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8.5</v>
      </c>
      <c r="CZ84" s="4">
        <f>'OA&amp;GRIDCO'!IH84+'Day Ahead IEX PXIL'!EJ84+RTM!ED84</f>
        <v>2.125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9.7899999999999991</v>
      </c>
      <c r="DF84" s="4">
        <f>'Day Ahead IEX PXIL'!FD84+'OA&amp;GRIDCO'!KD84</f>
        <v>0</v>
      </c>
      <c r="DG84" s="4">
        <f>'OA&amp;GRIDCO'!JG84+'Day Ahead IEX PXIL'!EU84+RTM!EO84</f>
        <v>18.560000000000002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31.010999999999999</v>
      </c>
      <c r="DP84" s="74">
        <f>'OA&amp;GRIDCO'!LV84+'Day Ahead IEX PXIL'!HP84+RTM!IV84</f>
        <v>0</v>
      </c>
      <c r="DQ84" s="74">
        <f>RTM!HK84</f>
        <v>1.44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62.32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0.12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6.65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1.88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41">
        <f>GDAM!AK84</f>
        <v>0</v>
      </c>
      <c r="FH84" s="341">
        <f>GDAM!AL84</f>
        <v>0</v>
      </c>
      <c r="FI84" s="341">
        <f>GDAM!AQ84</f>
        <v>0</v>
      </c>
      <c r="FJ84" s="341">
        <f>GDAM!AR84</f>
        <v>0</v>
      </c>
      <c r="FK84" s="341">
        <f>GDAM!AW84</f>
        <v>0</v>
      </c>
      <c r="FL84" s="341">
        <f>GDAM!AX84</f>
        <v>0</v>
      </c>
      <c r="FM84" s="341">
        <f>GDAM!BC84</f>
        <v>0</v>
      </c>
      <c r="FN84" s="341">
        <f>GDAM!BD84</f>
        <v>0</v>
      </c>
      <c r="FO84" s="341">
        <f>GDAM!BI84</f>
        <v>0</v>
      </c>
      <c r="FP84" s="341">
        <f>GDAM!BJ84</f>
        <v>0</v>
      </c>
      <c r="FQ84" s="1">
        <f t="shared" si="2"/>
        <v>1567.4765840206185</v>
      </c>
      <c r="FR84" s="1">
        <f t="shared" si="3"/>
        <v>84.139030927835051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>
        <v>0</v>
      </c>
      <c r="J85" s="74">
        <v>0</v>
      </c>
      <c r="K85" s="75"/>
      <c r="L85" s="75"/>
      <c r="M85" s="75"/>
      <c r="N85" s="75"/>
      <c r="O85" s="281"/>
      <c r="P85" s="75"/>
      <c r="Q85" s="94">
        <v>4.4000000000000004</v>
      </c>
      <c r="R85" s="75">
        <v>0.4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0</v>
      </c>
      <c r="AF85" s="4">
        <f>'OA&amp;GRIDCO'!X85+'Day Ahead IEX PXIL'!N85+RTM!N85</f>
        <v>0</v>
      </c>
      <c r="AG85" s="74">
        <f>'OA&amp;GRIDCO'!AC85+'Day Ahead IEX PXIL'!S85+RTM!S85</f>
        <v>0.82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188.66</v>
      </c>
      <c r="BD85" s="74">
        <f>'OA&amp;GRIDCO'!ER85+'Day Ahead IEX PXIL'!CB85+RTM!CB85</f>
        <v>47.164999999999999</v>
      </c>
      <c r="BE85" s="75">
        <f>'OA&amp;GRIDCO'!OA85+GDAM!U85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108.31819999999999</v>
      </c>
      <c r="BT85" s="74">
        <f>'OA&amp;GRIDCO'!JX85+'Day Ahead IEX PXIL'!FB85+RTM!EV85</f>
        <v>17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20.399999999999999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20.62</v>
      </c>
      <c r="CJ85" s="75">
        <f>'Day Ahead IEX PXIL'!HF85+'OA&amp;GRIDCO'!DJ85</f>
        <v>0</v>
      </c>
      <c r="CK85" s="79">
        <f>'OA&amp;GRIDCO'!KU85+'Day Ahead IEX PXIL'!DE85</f>
        <v>10.31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8.5</v>
      </c>
      <c r="CZ85" s="74">
        <f>'OA&amp;GRIDCO'!IH85+'Day Ahead IEX PXIL'!EJ85+RTM!ED85</f>
        <v>2.125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9.7899999999999991</v>
      </c>
      <c r="DF85" s="74">
        <f>'Day Ahead IEX PXIL'!FD85+'OA&amp;GRIDCO'!KD85</f>
        <v>0</v>
      </c>
      <c r="DG85" s="74">
        <f>'OA&amp;GRIDCO'!JG85+'Day Ahead IEX PXIL'!EU85+RTM!EO85</f>
        <v>18.560000000000002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31.010999999999999</v>
      </c>
      <c r="DP85" s="74">
        <f>'OA&amp;GRIDCO'!LV85+'Day Ahead IEX PXIL'!HP85+RTM!IV85</f>
        <v>0</v>
      </c>
      <c r="DQ85" s="74">
        <f>RTM!HK85</f>
        <v>1.44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62.32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6.65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1.88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41">
        <f>GDAM!AK85</f>
        <v>0</v>
      </c>
      <c r="FH85" s="341">
        <f>GDAM!AL85</f>
        <v>0</v>
      </c>
      <c r="FI85" s="341">
        <f>GDAM!AQ85</f>
        <v>0</v>
      </c>
      <c r="FJ85" s="341">
        <f>GDAM!AR85</f>
        <v>0</v>
      </c>
      <c r="FK85" s="341">
        <f>GDAM!AW85</f>
        <v>0</v>
      </c>
      <c r="FL85" s="341">
        <f>GDAM!AX85</f>
        <v>0</v>
      </c>
      <c r="FM85" s="341">
        <f>GDAM!BC85</f>
        <v>0</v>
      </c>
      <c r="FN85" s="341">
        <f>GDAM!BD85</f>
        <v>0</v>
      </c>
      <c r="FO85" s="341">
        <f>GDAM!BI85</f>
        <v>0</v>
      </c>
      <c r="FP85" s="341">
        <f>GDAM!BJ85</f>
        <v>0</v>
      </c>
      <c r="FQ85" s="1">
        <f t="shared" si="2"/>
        <v>1602.5165840206184</v>
      </c>
      <c r="FR85" s="1">
        <f t="shared" si="3"/>
        <v>84.139030927835051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>
        <v>0</v>
      </c>
      <c r="J86" s="74">
        <v>0</v>
      </c>
      <c r="K86" s="75"/>
      <c r="L86" s="75"/>
      <c r="M86" s="75"/>
      <c r="N86" s="75"/>
      <c r="O86" s="281"/>
      <c r="P86" s="75"/>
      <c r="Q86" s="94">
        <v>4.4000000000000004</v>
      </c>
      <c r="R86" s="75">
        <v>0.4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0</v>
      </c>
      <c r="AF86" s="4">
        <f>'OA&amp;GRIDCO'!X86+'Day Ahead IEX PXIL'!N86+RTM!N86</f>
        <v>0</v>
      </c>
      <c r="AG86" s="4">
        <f>'OA&amp;GRIDCO'!AC86+'Day Ahead IEX PXIL'!S86+RTM!S86</f>
        <v>0.82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25.15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229.9</v>
      </c>
      <c r="BD86" s="4">
        <f>'OA&amp;GRIDCO'!ER86+'Day Ahead IEX PXIL'!CB86+RTM!CB86</f>
        <v>47.164999999999999</v>
      </c>
      <c r="BE86" s="75">
        <f>'OA&amp;GRIDCO'!OA86+GDAM!U86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108.31819999999999</v>
      </c>
      <c r="BT86" s="4">
        <f>'OA&amp;GRIDCO'!JX86+'Day Ahead IEX PXIL'!FB86+RTM!EV86</f>
        <v>17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20.399999999999999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20.62</v>
      </c>
      <c r="CJ86" s="75">
        <f>'Day Ahead IEX PXIL'!HF86+'OA&amp;GRIDCO'!DJ86</f>
        <v>0</v>
      </c>
      <c r="CK86" s="54">
        <f>'OA&amp;GRIDCO'!KU86+'Day Ahead IEX PXIL'!DE86</f>
        <v>10.31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8.5</v>
      </c>
      <c r="CZ86" s="4">
        <f>'OA&amp;GRIDCO'!IH86+'Day Ahead IEX PXIL'!EJ86+RTM!ED86</f>
        <v>2.125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9.7899999999999991</v>
      </c>
      <c r="DF86" s="4">
        <f>'Day Ahead IEX PXIL'!FD86+'OA&amp;GRIDCO'!KD86</f>
        <v>0</v>
      </c>
      <c r="DG86" s="4">
        <f>'OA&amp;GRIDCO'!JG86+'Day Ahead IEX PXIL'!EU86+RTM!EO86</f>
        <v>18.560000000000002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31.010999999999999</v>
      </c>
      <c r="DP86" s="74">
        <f>'OA&amp;GRIDCO'!LV86+'Day Ahead IEX PXIL'!HP86+RTM!IV86</f>
        <v>0</v>
      </c>
      <c r="DQ86" s="74">
        <f>RTM!HK86</f>
        <v>1.44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62.32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6.65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1.88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41">
        <f>GDAM!AK86</f>
        <v>0</v>
      </c>
      <c r="FH86" s="341">
        <f>GDAM!AL86</f>
        <v>0</v>
      </c>
      <c r="FI86" s="341">
        <f>GDAM!AQ86</f>
        <v>0</v>
      </c>
      <c r="FJ86" s="341">
        <f>GDAM!AR86</f>
        <v>0</v>
      </c>
      <c r="FK86" s="341">
        <f>GDAM!AW86</f>
        <v>0</v>
      </c>
      <c r="FL86" s="341">
        <f>GDAM!AX86</f>
        <v>0</v>
      </c>
      <c r="FM86" s="341">
        <f>GDAM!BC86</f>
        <v>0</v>
      </c>
      <c r="FN86" s="341">
        <f>GDAM!BD86</f>
        <v>0</v>
      </c>
      <c r="FO86" s="341">
        <f>GDAM!BI86</f>
        <v>0</v>
      </c>
      <c r="FP86" s="341">
        <f>GDAM!BJ86</f>
        <v>0</v>
      </c>
      <c r="FQ86" s="1">
        <f t="shared" si="2"/>
        <v>1678.9065840206185</v>
      </c>
      <c r="FR86" s="1">
        <f t="shared" si="3"/>
        <v>84.139030927835051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>
        <v>0</v>
      </c>
      <c r="J87" s="74">
        <v>0</v>
      </c>
      <c r="K87" s="75"/>
      <c r="L87" s="75"/>
      <c r="M87" s="75"/>
      <c r="N87" s="75"/>
      <c r="O87" s="281"/>
      <c r="P87" s="75"/>
      <c r="Q87" s="94">
        <v>4.4000000000000004</v>
      </c>
      <c r="R87" s="75">
        <v>0.4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0</v>
      </c>
      <c r="AF87" s="4">
        <f>'OA&amp;GRIDCO'!X87+'Day Ahead IEX PXIL'!N87+RTM!N87</f>
        <v>0</v>
      </c>
      <c r="AG87" s="4">
        <f>'OA&amp;GRIDCO'!AC87+'Day Ahead IEX PXIL'!S87+RTM!S87</f>
        <v>0.82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40.620000000000005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0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271.13</v>
      </c>
      <c r="BD87" s="4">
        <f>'OA&amp;GRIDCO'!ER87+'Day Ahead IEX PXIL'!CB87+RTM!CB87</f>
        <v>47.164999999999999</v>
      </c>
      <c r="BE87" s="75">
        <f>'OA&amp;GRIDCO'!OA87+GDAM!U87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20.399999999999999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20.62</v>
      </c>
      <c r="CJ87" s="75">
        <f>'Day Ahead IEX PXIL'!HF87+'OA&amp;GRIDCO'!DJ87</f>
        <v>0</v>
      </c>
      <c r="CK87" s="54">
        <f>'OA&amp;GRIDCO'!KU87+'Day Ahead IEX PXIL'!DE87</f>
        <v>10.31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8.5</v>
      </c>
      <c r="CZ87" s="4">
        <f>'OA&amp;GRIDCO'!IH87+'Day Ahead IEX PXIL'!EJ87+RTM!ED87</f>
        <v>2.125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9.7899999999999991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31.010999999999999</v>
      </c>
      <c r="DP87" s="74">
        <f>'OA&amp;GRIDCO'!LV87+'Day Ahead IEX PXIL'!HP87+RTM!IV87</f>
        <v>0</v>
      </c>
      <c r="DQ87" s="74">
        <f>RTM!HK87</f>
        <v>1.44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62.32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6.65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1.88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41">
        <f>GDAM!AK87</f>
        <v>0</v>
      </c>
      <c r="FH87" s="341">
        <f>GDAM!AL87</f>
        <v>0</v>
      </c>
      <c r="FI87" s="341">
        <f>GDAM!AQ87</f>
        <v>0</v>
      </c>
      <c r="FJ87" s="341">
        <f>GDAM!AR87</f>
        <v>0</v>
      </c>
      <c r="FK87" s="341">
        <f>GDAM!AW87</f>
        <v>0</v>
      </c>
      <c r="FL87" s="341">
        <f>GDAM!AX87</f>
        <v>0</v>
      </c>
      <c r="FM87" s="341">
        <f>GDAM!BC87</f>
        <v>0</v>
      </c>
      <c r="FN87" s="341">
        <f>GDAM!BD87</f>
        <v>0</v>
      </c>
      <c r="FO87" s="341">
        <f>GDAM!BI87</f>
        <v>0</v>
      </c>
      <c r="FP87" s="341">
        <f>GDAM!BJ87</f>
        <v>0</v>
      </c>
      <c r="FQ87" s="1">
        <f t="shared" si="2"/>
        <v>1754.3328840206186</v>
      </c>
      <c r="FR87" s="1">
        <f t="shared" si="3"/>
        <v>89.139030927835051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>
        <v>0</v>
      </c>
      <c r="J88" s="74">
        <v>0</v>
      </c>
      <c r="K88" s="75"/>
      <c r="L88" s="75"/>
      <c r="M88" s="75"/>
      <c r="N88" s="75"/>
      <c r="O88" s="281"/>
      <c r="P88" s="75"/>
      <c r="Q88" s="94">
        <v>4.4000000000000004</v>
      </c>
      <c r="R88" s="75">
        <v>0.4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0</v>
      </c>
      <c r="AF88" s="4">
        <f>'OA&amp;GRIDCO'!X88+'Day Ahead IEX PXIL'!N88+RTM!N88</f>
        <v>0</v>
      </c>
      <c r="AG88" s="4">
        <f>'OA&amp;GRIDCO'!AC88+'Day Ahead IEX PXIL'!S88+RTM!S88</f>
        <v>0.82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20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0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271.13</v>
      </c>
      <c r="BD88" s="4">
        <f>'OA&amp;GRIDCO'!ER88+'Day Ahead IEX PXIL'!CB88+RTM!CB88</f>
        <v>47.164999999999999</v>
      </c>
      <c r="BE88" s="75">
        <f>'OA&amp;GRIDCO'!OA88+GDAM!U88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20.399999999999999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20.62</v>
      </c>
      <c r="CJ88" s="75">
        <f>'Day Ahead IEX PXIL'!HF88+'OA&amp;GRIDCO'!DJ88</f>
        <v>0</v>
      </c>
      <c r="CK88" s="54">
        <f>'OA&amp;GRIDCO'!KU88+'Day Ahead IEX PXIL'!DE88</f>
        <v>10.31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8.5</v>
      </c>
      <c r="CZ88" s="4">
        <f>'OA&amp;GRIDCO'!IH88+'Day Ahead IEX PXIL'!EJ88+RTM!ED88</f>
        <v>2.125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9.7899999999999991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31.010999999999999</v>
      </c>
      <c r="DP88" s="74">
        <f>'OA&amp;GRIDCO'!LV88+'Day Ahead IEX PXIL'!HP88+RTM!IV88</f>
        <v>0</v>
      </c>
      <c r="DQ88" s="74">
        <f>RTM!HK88</f>
        <v>1.44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62.32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6.65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1.88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41">
        <f>GDAM!AK88</f>
        <v>0</v>
      </c>
      <c r="FH88" s="341">
        <f>GDAM!AL88</f>
        <v>0</v>
      </c>
      <c r="FI88" s="341">
        <f>GDAM!AQ88</f>
        <v>0</v>
      </c>
      <c r="FJ88" s="341">
        <f>GDAM!AR88</f>
        <v>0</v>
      </c>
      <c r="FK88" s="341">
        <f>GDAM!AW88</f>
        <v>0</v>
      </c>
      <c r="FL88" s="341">
        <f>GDAM!AX88</f>
        <v>0</v>
      </c>
      <c r="FM88" s="341">
        <f>GDAM!BC88</f>
        <v>0</v>
      </c>
      <c r="FN88" s="341">
        <f>GDAM!BD88</f>
        <v>0</v>
      </c>
      <c r="FO88" s="341">
        <f>GDAM!BI88</f>
        <v>0</v>
      </c>
      <c r="FP88" s="341">
        <f>GDAM!BJ88</f>
        <v>0</v>
      </c>
      <c r="FQ88" s="1">
        <f t="shared" si="2"/>
        <v>1733.7128840206187</v>
      </c>
      <c r="FR88" s="1">
        <f t="shared" si="3"/>
        <v>89.139030927835051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>
        <v>0</v>
      </c>
      <c r="J89" s="74">
        <v>0</v>
      </c>
      <c r="K89" s="75"/>
      <c r="L89" s="75"/>
      <c r="M89" s="75"/>
      <c r="N89" s="75"/>
      <c r="O89" s="281"/>
      <c r="P89" s="75"/>
      <c r="Q89" s="94">
        <v>4.4000000000000004</v>
      </c>
      <c r="R89" s="75">
        <v>0.4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0</v>
      </c>
      <c r="AF89" s="4">
        <f>'OA&amp;GRIDCO'!X89+'Day Ahead IEX PXIL'!N89+RTM!N89</f>
        <v>0</v>
      </c>
      <c r="AG89" s="4">
        <f>'OA&amp;GRIDCO'!AC89+'Day Ahead IEX PXIL'!S89+RTM!S89</f>
        <v>0.82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20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0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271.13</v>
      </c>
      <c r="BD89" s="4">
        <f>'OA&amp;GRIDCO'!ER89+'Day Ahead IEX PXIL'!CB89+RTM!CB89</f>
        <v>47.164999999999999</v>
      </c>
      <c r="BE89" s="75">
        <f>'OA&amp;GRIDCO'!OA89+GDAM!U89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20.399999999999999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10.31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8.5</v>
      </c>
      <c r="CZ89" s="4">
        <f>'OA&amp;GRIDCO'!IH89+'Day Ahead IEX PXIL'!EJ89+RTM!ED89</f>
        <v>2.125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9.7899999999999991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31.010999999999999</v>
      </c>
      <c r="DP89" s="74">
        <f>'OA&amp;GRIDCO'!LV89+'Day Ahead IEX PXIL'!HP89+RTM!IV89</f>
        <v>0</v>
      </c>
      <c r="DQ89" s="74">
        <f>RTM!HK89</f>
        <v>1.44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62.32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6.65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1.77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41">
        <f>GDAM!AK89</f>
        <v>0</v>
      </c>
      <c r="FH89" s="341">
        <f>GDAM!AL89</f>
        <v>0</v>
      </c>
      <c r="FI89" s="341">
        <f>GDAM!AQ89</f>
        <v>0</v>
      </c>
      <c r="FJ89" s="341">
        <f>GDAM!AR89</f>
        <v>0</v>
      </c>
      <c r="FK89" s="341">
        <f>GDAM!AW89</f>
        <v>0</v>
      </c>
      <c r="FL89" s="341">
        <f>GDAM!AX89</f>
        <v>0</v>
      </c>
      <c r="FM89" s="341">
        <f>GDAM!BC89</f>
        <v>0</v>
      </c>
      <c r="FN89" s="341">
        <f>GDAM!BD89</f>
        <v>0</v>
      </c>
      <c r="FO89" s="341">
        <f>GDAM!BI89</f>
        <v>0</v>
      </c>
      <c r="FP89" s="341">
        <f>GDAM!BJ89</f>
        <v>0</v>
      </c>
      <c r="FQ89" s="1">
        <f t="shared" si="2"/>
        <v>1718.1328840206186</v>
      </c>
      <c r="FR89" s="1">
        <f t="shared" si="3"/>
        <v>89.139030927835051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>
        <v>0</v>
      </c>
      <c r="J90" s="74">
        <v>0</v>
      </c>
      <c r="K90" s="75"/>
      <c r="L90" s="75"/>
      <c r="M90" s="75"/>
      <c r="N90" s="75"/>
      <c r="O90" s="281"/>
      <c r="P90" s="75"/>
      <c r="Q90" s="94">
        <v>4.4000000000000004</v>
      </c>
      <c r="R90" s="75">
        <v>0.4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0</v>
      </c>
      <c r="AF90" s="4">
        <f>'OA&amp;GRIDCO'!X90+'Day Ahead IEX PXIL'!N90+RTM!N90</f>
        <v>0</v>
      </c>
      <c r="AG90" s="4">
        <f>'OA&amp;GRIDCO'!AC90+'Day Ahead IEX PXIL'!S90+RTM!S90</f>
        <v>0.82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30.310000000000002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0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271.13</v>
      </c>
      <c r="BD90" s="4">
        <f>'OA&amp;GRIDCO'!ER90+'Day Ahead IEX PXIL'!CB90+RTM!CB90</f>
        <v>47.164999999999999</v>
      </c>
      <c r="BE90" s="75">
        <f>'OA&amp;GRIDCO'!OA90+GDAM!U90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20.399999999999999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10.31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8.5</v>
      </c>
      <c r="CZ90" s="4">
        <f>'OA&amp;GRIDCO'!IH90+'Day Ahead IEX PXIL'!EJ90+RTM!ED90</f>
        <v>2.125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9.7899999999999991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31.010999999999999</v>
      </c>
      <c r="DP90" s="74">
        <f>'OA&amp;GRIDCO'!LV90+'Day Ahead IEX PXIL'!HP90+RTM!IV90</f>
        <v>0</v>
      </c>
      <c r="DQ90" s="74">
        <f>RTM!HK90</f>
        <v>1.44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62.32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6.65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1.77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41">
        <f>GDAM!AK90</f>
        <v>0</v>
      </c>
      <c r="FH90" s="341">
        <f>GDAM!AL90</f>
        <v>0</v>
      </c>
      <c r="FI90" s="341">
        <f>GDAM!AQ90</f>
        <v>0</v>
      </c>
      <c r="FJ90" s="341">
        <f>GDAM!AR90</f>
        <v>0</v>
      </c>
      <c r="FK90" s="341">
        <f>GDAM!AW90</f>
        <v>0</v>
      </c>
      <c r="FL90" s="341">
        <f>GDAM!AX90</f>
        <v>0</v>
      </c>
      <c r="FM90" s="341">
        <f>GDAM!BC90</f>
        <v>0</v>
      </c>
      <c r="FN90" s="341">
        <f>GDAM!BD90</f>
        <v>0</v>
      </c>
      <c r="FO90" s="341">
        <f>GDAM!BI90</f>
        <v>0</v>
      </c>
      <c r="FP90" s="341">
        <f>GDAM!BJ90</f>
        <v>0</v>
      </c>
      <c r="FQ90" s="1">
        <f t="shared" si="2"/>
        <v>1728.4428840206185</v>
      </c>
      <c r="FR90" s="1">
        <f t="shared" si="3"/>
        <v>89.139030927835051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>
        <v>0</v>
      </c>
      <c r="J91" s="74">
        <v>0</v>
      </c>
      <c r="K91" s="75"/>
      <c r="L91" s="75"/>
      <c r="M91" s="75"/>
      <c r="N91" s="75"/>
      <c r="O91" s="281"/>
      <c r="P91" s="75"/>
      <c r="Q91" s="94">
        <v>4.4000000000000004</v>
      </c>
      <c r="R91" s="75">
        <v>0.4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0</v>
      </c>
      <c r="AF91" s="4">
        <f>'OA&amp;GRIDCO'!X91+'Day Ahead IEX PXIL'!N91+RTM!N91</f>
        <v>0</v>
      </c>
      <c r="AG91" s="4">
        <f>'OA&amp;GRIDCO'!AC91+'Day Ahead IEX PXIL'!S91+RTM!S91</f>
        <v>0.82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20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0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271.13</v>
      </c>
      <c r="BD91" s="4">
        <f>'OA&amp;GRIDCO'!ER91+'Day Ahead IEX PXIL'!CB91+RTM!CB91</f>
        <v>47.164999999999999</v>
      </c>
      <c r="BE91" s="75">
        <f>'OA&amp;GRIDCO'!OA91+GDAM!U91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20.399999999999999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'OA&amp;GRIDCO'!KU91+'Day Ahead IEX PXIL'!DE91</f>
        <v>10.31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8.5</v>
      </c>
      <c r="CZ91" s="4">
        <f>'OA&amp;GRIDCO'!IH91+'Day Ahead IEX PXIL'!EJ91+RTM!ED91</f>
        <v>2.125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9.7899999999999991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31.010999999999999</v>
      </c>
      <c r="DP91" s="74">
        <f>'OA&amp;GRIDCO'!LV91+'Day Ahead IEX PXIL'!HP91+RTM!IV91</f>
        <v>0</v>
      </c>
      <c r="DQ91" s="74">
        <f>RTM!HK91</f>
        <v>1.44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62.32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6.65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1.88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41">
        <f>GDAM!AK91</f>
        <v>0</v>
      </c>
      <c r="FH91" s="341">
        <f>GDAM!AL91</f>
        <v>0</v>
      </c>
      <c r="FI91" s="341">
        <f>GDAM!AQ91</f>
        <v>0</v>
      </c>
      <c r="FJ91" s="341">
        <f>GDAM!AR91</f>
        <v>0</v>
      </c>
      <c r="FK91" s="341">
        <f>GDAM!AW91</f>
        <v>0</v>
      </c>
      <c r="FL91" s="341">
        <f>GDAM!AX91</f>
        <v>0</v>
      </c>
      <c r="FM91" s="341">
        <f>GDAM!BC91</f>
        <v>0</v>
      </c>
      <c r="FN91" s="341">
        <f>GDAM!BD91</f>
        <v>0</v>
      </c>
      <c r="FO91" s="341">
        <f>GDAM!BI91</f>
        <v>0</v>
      </c>
      <c r="FP91" s="341">
        <f>GDAM!BJ91</f>
        <v>0</v>
      </c>
      <c r="FQ91" s="1">
        <f t="shared" si="2"/>
        <v>1718.2428840206187</v>
      </c>
      <c r="FR91" s="1">
        <f t="shared" si="3"/>
        <v>89.139030927835051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>
        <v>0</v>
      </c>
      <c r="J92" s="74">
        <v>0</v>
      </c>
      <c r="K92" s="75"/>
      <c r="L92" s="75"/>
      <c r="M92" s="75"/>
      <c r="N92" s="75"/>
      <c r="O92" s="281"/>
      <c r="P92" s="75"/>
      <c r="Q92" s="94">
        <v>4.4000000000000004</v>
      </c>
      <c r="R92" s="75">
        <v>0.4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0</v>
      </c>
      <c r="AF92" s="4">
        <f>'OA&amp;GRIDCO'!X92+'Day Ahead IEX PXIL'!N92+RTM!N92</f>
        <v>0</v>
      </c>
      <c r="AG92" s="4">
        <f>'OA&amp;GRIDCO'!AC92+'Day Ahead IEX PXIL'!S92+RTM!S92</f>
        <v>0.82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28.25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0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271.13</v>
      </c>
      <c r="BD92" s="4">
        <f>'OA&amp;GRIDCO'!ER92+'Day Ahead IEX PXIL'!CB92+RTM!CB92</f>
        <v>47.164999999999999</v>
      </c>
      <c r="BE92" s="75">
        <f>'OA&amp;GRIDCO'!OA92+GDAM!U92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20.399999999999999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'OA&amp;GRIDCO'!KU92+'Day Ahead IEX PXIL'!DE92</f>
        <v>10.31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8.5</v>
      </c>
      <c r="CZ92" s="4">
        <f>'OA&amp;GRIDCO'!IH92+'Day Ahead IEX PXIL'!EJ92+RTM!ED92</f>
        <v>2.125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9.7899999999999991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31.010999999999999</v>
      </c>
      <c r="DP92" s="74">
        <f>'OA&amp;GRIDCO'!LV92+'Day Ahead IEX PXIL'!HP92+RTM!IV92</f>
        <v>0</v>
      </c>
      <c r="DQ92" s="74">
        <f>RTM!HK92</f>
        <v>1.44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62.32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6.65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1.88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41">
        <f>GDAM!AK92</f>
        <v>0</v>
      </c>
      <c r="FH92" s="341">
        <f>GDAM!AL92</f>
        <v>0</v>
      </c>
      <c r="FI92" s="341">
        <f>GDAM!AQ92</f>
        <v>0</v>
      </c>
      <c r="FJ92" s="341">
        <f>GDAM!AR92</f>
        <v>0</v>
      </c>
      <c r="FK92" s="341">
        <f>GDAM!AW92</f>
        <v>0</v>
      </c>
      <c r="FL92" s="341">
        <f>GDAM!AX92</f>
        <v>0</v>
      </c>
      <c r="FM92" s="341">
        <f>GDAM!BC92</f>
        <v>0</v>
      </c>
      <c r="FN92" s="341">
        <f>GDAM!BD92</f>
        <v>0</v>
      </c>
      <c r="FO92" s="341">
        <f>GDAM!BI92</f>
        <v>0</v>
      </c>
      <c r="FP92" s="341">
        <f>GDAM!BJ92</f>
        <v>0</v>
      </c>
      <c r="FQ92" s="1">
        <f t="shared" si="2"/>
        <v>1726.4928840206187</v>
      </c>
      <c r="FR92" s="1">
        <f t="shared" si="3"/>
        <v>89.139030927835051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>
        <v>0</v>
      </c>
      <c r="J93" s="74">
        <v>0</v>
      </c>
      <c r="K93" s="75"/>
      <c r="L93" s="75"/>
      <c r="M93" s="75"/>
      <c r="N93" s="75"/>
      <c r="O93" s="281"/>
      <c r="P93" s="75"/>
      <c r="Q93" s="94">
        <v>4.4000000000000004</v>
      </c>
      <c r="R93" s="75">
        <v>0.4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0</v>
      </c>
      <c r="AF93" s="4">
        <f>'OA&amp;GRIDCO'!X93+'Day Ahead IEX PXIL'!N93+RTM!N93</f>
        <v>0</v>
      </c>
      <c r="AG93" s="4">
        <f>'OA&amp;GRIDCO'!AC93+'Day Ahead IEX PXIL'!S93+RTM!S93</f>
        <v>0.82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61.24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0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291.75</v>
      </c>
      <c r="BD93" s="4">
        <f>'OA&amp;GRIDCO'!ER93+'Day Ahead IEX PXIL'!CB93+RTM!CB93</f>
        <v>47.164999999999999</v>
      </c>
      <c r="BE93" s="75">
        <f>'OA&amp;GRIDCO'!OA93+GDAM!U93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20.399999999999999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'OA&amp;GRIDCO'!KU93+'Day Ahead IEX PXIL'!DE93</f>
        <v>10.31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8.5</v>
      </c>
      <c r="CZ93" s="4">
        <f>'OA&amp;GRIDCO'!IH93+'Day Ahead IEX PXIL'!EJ93+RTM!ED93</f>
        <v>2.125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9.7899999999999991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31.010999999999999</v>
      </c>
      <c r="DP93" s="74">
        <f>'OA&amp;GRIDCO'!LV93+'Day Ahead IEX PXIL'!HP93+RTM!IV93</f>
        <v>0</v>
      </c>
      <c r="DQ93" s="74">
        <f>RTM!HK93</f>
        <v>1.44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62.32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6.65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1.77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41">
        <f>GDAM!AK93</f>
        <v>0</v>
      </c>
      <c r="FH93" s="341">
        <f>GDAM!AL93</f>
        <v>0</v>
      </c>
      <c r="FI93" s="341">
        <f>GDAM!AQ93</f>
        <v>0</v>
      </c>
      <c r="FJ93" s="341">
        <f>GDAM!AR93</f>
        <v>0</v>
      </c>
      <c r="FK93" s="341">
        <f>GDAM!AW93</f>
        <v>0</v>
      </c>
      <c r="FL93" s="341">
        <f>GDAM!AX93</f>
        <v>0</v>
      </c>
      <c r="FM93" s="341">
        <f>GDAM!BC93</f>
        <v>0</v>
      </c>
      <c r="FN93" s="341">
        <f>GDAM!BD93</f>
        <v>0</v>
      </c>
      <c r="FO93" s="341">
        <f>GDAM!BI93</f>
        <v>0</v>
      </c>
      <c r="FP93" s="341">
        <f>GDAM!BJ93</f>
        <v>0</v>
      </c>
      <c r="FQ93" s="1">
        <f t="shared" si="2"/>
        <v>1779.9928840206185</v>
      </c>
      <c r="FR93" s="1">
        <f t="shared" si="3"/>
        <v>89.139030927835051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>
        <v>0</v>
      </c>
      <c r="J94" s="74">
        <v>0</v>
      </c>
      <c r="K94" s="75"/>
      <c r="L94" s="75"/>
      <c r="M94" s="75"/>
      <c r="N94" s="75"/>
      <c r="O94" s="281"/>
      <c r="P94" s="75"/>
      <c r="Q94" s="94">
        <v>4.4000000000000004</v>
      </c>
      <c r="R94" s="75">
        <v>0.4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0</v>
      </c>
      <c r="AF94" s="4">
        <f>'OA&amp;GRIDCO'!X94+'Day Ahead IEX PXIL'!N94+RTM!N94</f>
        <v>0</v>
      </c>
      <c r="AG94" s="4">
        <f>'OA&amp;GRIDCO'!AC94+'Day Ahead IEX PXIL'!S94+RTM!S94</f>
        <v>0.82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56.08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0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291.75</v>
      </c>
      <c r="BD94" s="4">
        <f>'OA&amp;GRIDCO'!ER94+'Day Ahead IEX PXIL'!CB94+RTM!CB94</f>
        <v>47.164999999999999</v>
      </c>
      <c r="BE94" s="75">
        <f>'OA&amp;GRIDCO'!OA94+GDAM!U94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20.399999999999999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'OA&amp;GRIDCO'!KU94+'Day Ahead IEX PXIL'!DE94</f>
        <v>10.31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8.5</v>
      </c>
      <c r="CZ94" s="4">
        <f>'OA&amp;GRIDCO'!IH94+'Day Ahead IEX PXIL'!EJ94+RTM!ED94</f>
        <v>2.125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9.7899999999999991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31.010999999999999</v>
      </c>
      <c r="DP94" s="74">
        <f>'OA&amp;GRIDCO'!LV94+'Day Ahead IEX PXIL'!HP94+RTM!IV94</f>
        <v>0</v>
      </c>
      <c r="DQ94" s="74">
        <f>RTM!HK94</f>
        <v>1.44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62.32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6.65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1.77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41">
        <f>GDAM!AK94</f>
        <v>0</v>
      </c>
      <c r="FH94" s="341">
        <f>GDAM!AL94</f>
        <v>0</v>
      </c>
      <c r="FI94" s="341">
        <f>GDAM!AQ94</f>
        <v>0</v>
      </c>
      <c r="FJ94" s="341">
        <f>GDAM!AR94</f>
        <v>0</v>
      </c>
      <c r="FK94" s="341">
        <f>GDAM!AW94</f>
        <v>0</v>
      </c>
      <c r="FL94" s="341">
        <f>GDAM!AX94</f>
        <v>0</v>
      </c>
      <c r="FM94" s="341">
        <f>GDAM!BC94</f>
        <v>0</v>
      </c>
      <c r="FN94" s="341">
        <f>GDAM!BD94</f>
        <v>0</v>
      </c>
      <c r="FO94" s="341">
        <f>GDAM!BI94</f>
        <v>0</v>
      </c>
      <c r="FP94" s="341">
        <f>GDAM!BJ94</f>
        <v>0</v>
      </c>
      <c r="FQ94" s="1">
        <f t="shared" si="2"/>
        <v>1774.8328840206186</v>
      </c>
      <c r="FR94" s="1">
        <f t="shared" si="3"/>
        <v>89.139030927835051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>
        <v>0</v>
      </c>
      <c r="J95" s="74">
        <v>0</v>
      </c>
      <c r="K95" s="75"/>
      <c r="L95" s="75"/>
      <c r="M95" s="75"/>
      <c r="N95" s="75"/>
      <c r="O95" s="281"/>
      <c r="P95" s="75"/>
      <c r="Q95" s="94">
        <v>4.4000000000000004</v>
      </c>
      <c r="R95" s="75">
        <v>0.4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0</v>
      </c>
      <c r="AF95" s="4">
        <f>'OA&amp;GRIDCO'!X95+'Day Ahead IEX PXIL'!N95+RTM!N95</f>
        <v>0</v>
      </c>
      <c r="AG95" s="4">
        <f>'OA&amp;GRIDCO'!AC95+'Day Ahead IEX PXIL'!S95+RTM!S95</f>
        <v>0.82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0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312.37</v>
      </c>
      <c r="BD95" s="4">
        <f>'OA&amp;GRIDCO'!ER95+'Day Ahead IEX PXIL'!CB95+RTM!CB95</f>
        <v>47.164999999999999</v>
      </c>
      <c r="BE95" s="75">
        <f>'OA&amp;GRIDCO'!OA95+GDAM!U95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'OA&amp;GRIDCO'!KU95+'Day Ahead IEX PXIL'!DE95</f>
        <v>10.31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8.5</v>
      </c>
      <c r="CZ95" s="4">
        <f>'OA&amp;GRIDCO'!IH95+'Day Ahead IEX PXIL'!EJ95+RTM!ED95</f>
        <v>2.125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10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31.010999999999999</v>
      </c>
      <c r="DP95" s="74">
        <f>'OA&amp;GRIDCO'!LV95+'Day Ahead IEX PXIL'!HP95+RTM!IV95</f>
        <v>0</v>
      </c>
      <c r="DQ95" s="74">
        <f>RTM!HK95</f>
        <v>1.44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62.32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6.65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1.88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41">
        <f>GDAM!AK95</f>
        <v>0</v>
      </c>
      <c r="FH95" s="341">
        <f>GDAM!AL95</f>
        <v>0</v>
      </c>
      <c r="FI95" s="341">
        <f>GDAM!AQ95</f>
        <v>0</v>
      </c>
      <c r="FJ95" s="341">
        <f>GDAM!AR95</f>
        <v>0</v>
      </c>
      <c r="FK95" s="341">
        <f>GDAM!AW95</f>
        <v>0</v>
      </c>
      <c r="FL95" s="341">
        <f>GDAM!AX95</f>
        <v>0</v>
      </c>
      <c r="FM95" s="341">
        <f>GDAM!BC95</f>
        <v>0</v>
      </c>
      <c r="FN95" s="341">
        <f>GDAM!BD95</f>
        <v>0</v>
      </c>
      <c r="FO95" s="341">
        <f>GDAM!BI95</f>
        <v>0</v>
      </c>
      <c r="FP95" s="341">
        <f>GDAM!BJ95</f>
        <v>0</v>
      </c>
      <c r="FQ95" s="1">
        <f t="shared" si="2"/>
        <v>1759.6928840206187</v>
      </c>
      <c r="FR95" s="1">
        <f t="shared" si="3"/>
        <v>89.139030927835051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>
        <v>0</v>
      </c>
      <c r="J96" s="74">
        <v>0</v>
      </c>
      <c r="K96" s="75"/>
      <c r="L96" s="75"/>
      <c r="M96" s="75"/>
      <c r="N96" s="75"/>
      <c r="O96" s="281"/>
      <c r="P96" s="75"/>
      <c r="Q96" s="94">
        <v>4.4000000000000004</v>
      </c>
      <c r="R96" s="75">
        <v>0.4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0</v>
      </c>
      <c r="AF96" s="4">
        <f>'OA&amp;GRIDCO'!X96+'Day Ahead IEX PXIL'!N96+RTM!N96</f>
        <v>0</v>
      </c>
      <c r="AG96" s="4">
        <f>'OA&amp;GRIDCO'!AC96+'Day Ahead IEX PXIL'!S96+RTM!S96</f>
        <v>0.82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25.15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0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312.37</v>
      </c>
      <c r="BD96" s="4">
        <f>'OA&amp;GRIDCO'!ER96+'Day Ahead IEX PXIL'!CB96+RTM!CB96</f>
        <v>47.164999999999999</v>
      </c>
      <c r="BE96" s="75">
        <f>'OA&amp;GRIDCO'!OA96+GDAM!U96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'OA&amp;GRIDCO'!KU96+'Day Ahead IEX PXIL'!DE96</f>
        <v>10.31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8.5</v>
      </c>
      <c r="CZ96" s="4">
        <f>'OA&amp;GRIDCO'!IH96+'Day Ahead IEX PXIL'!EJ96+RTM!ED96</f>
        <v>2.125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10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31.010999999999999</v>
      </c>
      <c r="DP96" s="74">
        <f>'OA&amp;GRIDCO'!LV96+'Day Ahead IEX PXIL'!HP96+RTM!IV96</f>
        <v>0</v>
      </c>
      <c r="DQ96" s="74">
        <f>RTM!HK96</f>
        <v>1.44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62.32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6.65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1.88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41">
        <f>GDAM!AK96</f>
        <v>0</v>
      </c>
      <c r="FH96" s="341">
        <f>GDAM!AL96</f>
        <v>0</v>
      </c>
      <c r="FI96" s="341">
        <f>GDAM!AQ96</f>
        <v>0</v>
      </c>
      <c r="FJ96" s="341">
        <f>GDAM!AR96</f>
        <v>0</v>
      </c>
      <c r="FK96" s="341">
        <f>GDAM!AW96</f>
        <v>0</v>
      </c>
      <c r="FL96" s="341">
        <f>GDAM!AX96</f>
        <v>0</v>
      </c>
      <c r="FM96" s="341">
        <f>GDAM!BC96</f>
        <v>0</v>
      </c>
      <c r="FN96" s="341">
        <f>GDAM!BD96</f>
        <v>0</v>
      </c>
      <c r="FO96" s="341">
        <f>GDAM!BI96</f>
        <v>0</v>
      </c>
      <c r="FP96" s="341">
        <f>GDAM!BJ96</f>
        <v>0</v>
      </c>
      <c r="FQ96" s="1">
        <f t="shared" si="2"/>
        <v>1764.8428840206186</v>
      </c>
      <c r="FR96" s="1">
        <f t="shared" si="3"/>
        <v>89.139030927835051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>
        <v>0</v>
      </c>
      <c r="J97" s="74">
        <v>0</v>
      </c>
      <c r="K97" s="75"/>
      <c r="L97" s="75"/>
      <c r="M97" s="75"/>
      <c r="N97" s="75"/>
      <c r="O97" s="281"/>
      <c r="P97" s="75"/>
      <c r="Q97" s="94">
        <v>4.4000000000000004</v>
      </c>
      <c r="R97" s="75">
        <v>0.4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0</v>
      </c>
      <c r="AF97" s="4">
        <f>'OA&amp;GRIDCO'!X97+'Day Ahead IEX PXIL'!N97+RTM!N97</f>
        <v>0</v>
      </c>
      <c r="AG97" s="4">
        <f>'OA&amp;GRIDCO'!AC97+'Day Ahead IEX PXIL'!S97+RTM!S97</f>
        <v>0.82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56.08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0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312.37</v>
      </c>
      <c r="BD97" s="4">
        <f>'OA&amp;GRIDCO'!ER97+'Day Ahead IEX PXIL'!CB97+RTM!CB97</f>
        <v>47.164999999999999</v>
      </c>
      <c r="BE97" s="75">
        <f>'OA&amp;GRIDCO'!OA97+GDAM!U97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5.15</v>
      </c>
      <c r="CJ97" s="75">
        <f>'Day Ahead IEX PXIL'!HF97+'OA&amp;GRIDCO'!DJ97</f>
        <v>0</v>
      </c>
      <c r="CK97" s="54">
        <f>'OA&amp;GRIDCO'!KU97+'Day Ahead IEX PXIL'!DE97</f>
        <v>10.31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8.5</v>
      </c>
      <c r="CZ97" s="4">
        <f>'OA&amp;GRIDCO'!IH97+'Day Ahead IEX PXIL'!EJ97+RTM!ED97</f>
        <v>2.125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10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31.010999999999999</v>
      </c>
      <c r="DP97" s="74">
        <f>'OA&amp;GRIDCO'!LV97+'Day Ahead IEX PXIL'!HP97+RTM!IV97</f>
        <v>0</v>
      </c>
      <c r="DQ97" s="74">
        <f>RTM!HK97</f>
        <v>1.44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62.32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6.65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1.88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41">
        <f>GDAM!AK97</f>
        <v>0</v>
      </c>
      <c r="FH97" s="341">
        <f>GDAM!AL97</f>
        <v>0</v>
      </c>
      <c r="FI97" s="341">
        <f>GDAM!AQ97</f>
        <v>0</v>
      </c>
      <c r="FJ97" s="341">
        <f>GDAM!AR97</f>
        <v>0</v>
      </c>
      <c r="FK97" s="341">
        <f>GDAM!AW97</f>
        <v>0</v>
      </c>
      <c r="FL97" s="341">
        <f>GDAM!AX97</f>
        <v>0</v>
      </c>
      <c r="FM97" s="341">
        <f>GDAM!BC97</f>
        <v>0</v>
      </c>
      <c r="FN97" s="341">
        <f>GDAM!BD97</f>
        <v>0</v>
      </c>
      <c r="FO97" s="341">
        <f>GDAM!BI97</f>
        <v>0</v>
      </c>
      <c r="FP97" s="341">
        <f>GDAM!BJ97</f>
        <v>0</v>
      </c>
      <c r="FQ97" s="1">
        <f t="shared" si="2"/>
        <v>1795.7728840206187</v>
      </c>
      <c r="FR97" s="1">
        <f t="shared" si="3"/>
        <v>89.139030927835051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>
        <v>0</v>
      </c>
      <c r="J98" s="74">
        <v>0</v>
      </c>
      <c r="K98" s="75"/>
      <c r="L98" s="75"/>
      <c r="M98" s="75"/>
      <c r="N98" s="75"/>
      <c r="O98" s="281"/>
      <c r="P98" s="75"/>
      <c r="Q98" s="94">
        <v>4.4000000000000004</v>
      </c>
      <c r="R98" s="75">
        <v>0.4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0</v>
      </c>
      <c r="AF98" s="4">
        <f>'OA&amp;GRIDCO'!X98+'Day Ahead IEX PXIL'!N98+RTM!N98</f>
        <v>0</v>
      </c>
      <c r="AG98" s="4">
        <f>'OA&amp;GRIDCO'!AC98+'Day Ahead IEX PXIL'!S98+RTM!S98</f>
        <v>0.82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30.310000000000002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0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312.37</v>
      </c>
      <c r="BD98" s="4">
        <f>'OA&amp;GRIDCO'!ER98+'Day Ahead IEX PXIL'!CB98+RTM!CB98</f>
        <v>47.164999999999999</v>
      </c>
      <c r="BE98" s="75">
        <f>'OA&amp;GRIDCO'!OA98+GDAM!U98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5.15</v>
      </c>
      <c r="CJ98" s="75">
        <f>'Day Ahead IEX PXIL'!HF98+'OA&amp;GRIDCO'!DJ98</f>
        <v>0</v>
      </c>
      <c r="CK98" s="54">
        <f>'OA&amp;GRIDCO'!KU98+'Day Ahead IEX PXIL'!DE98</f>
        <v>10.31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8.5</v>
      </c>
      <c r="CZ98" s="4">
        <f>'OA&amp;GRIDCO'!IH98+'Day Ahead IEX PXIL'!EJ98+RTM!ED98</f>
        <v>2.125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10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31.010999999999999</v>
      </c>
      <c r="DP98" s="74">
        <f>'OA&amp;GRIDCO'!LV98+'Day Ahead IEX PXIL'!HP98+RTM!IV98</f>
        <v>0</v>
      </c>
      <c r="DQ98" s="74">
        <f>RTM!HK98</f>
        <v>1.44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62.32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6.65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1.88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41">
        <f>GDAM!AK98</f>
        <v>0</v>
      </c>
      <c r="FH98" s="341">
        <f>GDAM!AL98</f>
        <v>0</v>
      </c>
      <c r="FI98" s="341">
        <f>GDAM!AQ98</f>
        <v>0</v>
      </c>
      <c r="FJ98" s="341">
        <f>GDAM!AR98</f>
        <v>0</v>
      </c>
      <c r="FK98" s="341">
        <f>GDAM!AW98</f>
        <v>0</v>
      </c>
      <c r="FL98" s="341">
        <f>GDAM!AX98</f>
        <v>0</v>
      </c>
      <c r="FM98" s="341">
        <f>GDAM!BC98</f>
        <v>0</v>
      </c>
      <c r="FN98" s="341">
        <f>GDAM!BD98</f>
        <v>0</v>
      </c>
      <c r="FO98" s="341">
        <f>GDAM!BI98</f>
        <v>0</v>
      </c>
      <c r="FP98" s="341">
        <f>GDAM!BJ98</f>
        <v>0</v>
      </c>
      <c r="FQ98" s="1">
        <f t="shared" si="2"/>
        <v>1770.0028840206187</v>
      </c>
      <c r="FR98" s="1">
        <f t="shared" si="3"/>
        <v>89.139030927835051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>
        <v>0</v>
      </c>
      <c r="J99" s="74">
        <v>0</v>
      </c>
      <c r="K99" s="75"/>
      <c r="L99" s="75"/>
      <c r="M99" s="75"/>
      <c r="N99" s="75"/>
      <c r="O99" s="281"/>
      <c r="P99" s="75"/>
      <c r="Q99" s="94">
        <v>4.4000000000000004</v>
      </c>
      <c r="R99" s="75">
        <v>0.4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0</v>
      </c>
      <c r="AF99" s="4">
        <f>'OA&amp;GRIDCO'!X99+'Day Ahead IEX PXIL'!N99+RTM!N99</f>
        <v>0</v>
      </c>
      <c r="AG99" s="4">
        <f>'OA&amp;GRIDCO'!AC99+'Day Ahead IEX PXIL'!S99+RTM!S99</f>
        <v>0.82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20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0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353.6</v>
      </c>
      <c r="BD99" s="4">
        <f>'OA&amp;GRIDCO'!ER99+'Day Ahead IEX PXIL'!CB99+RTM!CB99</f>
        <v>47.164999999999999</v>
      </c>
      <c r="BE99" s="75">
        <f>'OA&amp;GRIDCO'!OA99+GDAM!U99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5.15</v>
      </c>
      <c r="CJ99" s="75">
        <f>'Day Ahead IEX PXIL'!HF99+'OA&amp;GRIDCO'!DJ99</f>
        <v>0</v>
      </c>
      <c r="CK99" s="54">
        <f>'OA&amp;GRIDCO'!KU99+'Day Ahead IEX PXIL'!DE99</f>
        <v>10.31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8.5</v>
      </c>
      <c r="CZ99" s="4">
        <f>'OA&amp;GRIDCO'!IH99+'Day Ahead IEX PXIL'!EJ99+RTM!ED99</f>
        <v>2.125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10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31.010999999999999</v>
      </c>
      <c r="DP99" s="74">
        <f>'OA&amp;GRIDCO'!LV99+'Day Ahead IEX PXIL'!HP99+RTM!IV99</f>
        <v>0</v>
      </c>
      <c r="DQ99" s="74">
        <f>RTM!HK99</f>
        <v>1.44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62.32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6.65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1.77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41">
        <f>GDAM!AK99</f>
        <v>0</v>
      </c>
      <c r="FH99" s="341">
        <f>GDAM!AL99</f>
        <v>0</v>
      </c>
      <c r="FI99" s="341">
        <f>GDAM!AQ99</f>
        <v>0</v>
      </c>
      <c r="FJ99" s="341">
        <f>GDAM!AR99</f>
        <v>0</v>
      </c>
      <c r="FK99" s="341">
        <f>GDAM!AW99</f>
        <v>0</v>
      </c>
      <c r="FL99" s="341">
        <f>GDAM!AX99</f>
        <v>0</v>
      </c>
      <c r="FM99" s="341">
        <f>GDAM!BC99</f>
        <v>0</v>
      </c>
      <c r="FN99" s="341">
        <f>GDAM!BD99</f>
        <v>0</v>
      </c>
      <c r="FO99" s="341">
        <f>GDAM!BI99</f>
        <v>0</v>
      </c>
      <c r="FP99" s="341">
        <f>GDAM!BJ99</f>
        <v>0</v>
      </c>
      <c r="FQ99" s="1">
        <f t="shared" si="2"/>
        <v>1768.8128840206186</v>
      </c>
      <c r="FR99" s="1">
        <f t="shared" si="3"/>
        <v>89.139030927835051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>
        <v>0</v>
      </c>
      <c r="J100" s="74">
        <v>0</v>
      </c>
      <c r="K100" s="75"/>
      <c r="L100" s="75"/>
      <c r="M100" s="75"/>
      <c r="N100" s="75"/>
      <c r="O100" s="281"/>
      <c r="P100" s="75"/>
      <c r="Q100" s="94">
        <v>4.4000000000000004</v>
      </c>
      <c r="R100" s="75">
        <v>0.4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0</v>
      </c>
      <c r="AF100" s="4">
        <f>'OA&amp;GRIDCO'!X100+'Day Ahead IEX PXIL'!N100+RTM!N100</f>
        <v>0</v>
      </c>
      <c r="AG100" s="4">
        <f>'OA&amp;GRIDCO'!AC100+'Day Ahead IEX PXIL'!S100+RTM!S100</f>
        <v>0.82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25.15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0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353.6</v>
      </c>
      <c r="BD100" s="4">
        <f>'OA&amp;GRIDCO'!ER100+'Day Ahead IEX PXIL'!CB100+RTM!CB100</f>
        <v>47.164999999999999</v>
      </c>
      <c r="BE100" s="75">
        <f>'OA&amp;GRIDCO'!OA100+GDAM!U100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5.15</v>
      </c>
      <c r="CJ100" s="75">
        <f>'Day Ahead IEX PXIL'!HF100+'OA&amp;GRIDCO'!DJ100</f>
        <v>0</v>
      </c>
      <c r="CK100" s="54">
        <f>'OA&amp;GRIDCO'!KU100+'Day Ahead IEX PXIL'!DE100</f>
        <v>10.31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8.5</v>
      </c>
      <c r="CZ100" s="4">
        <f>'OA&amp;GRIDCO'!IH100+'Day Ahead IEX PXIL'!EJ100+RTM!ED100</f>
        <v>2.125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10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31.010999999999999</v>
      </c>
      <c r="DP100" s="74">
        <f>'OA&amp;GRIDCO'!LV100+'Day Ahead IEX PXIL'!HP100+RTM!IV100</f>
        <v>0</v>
      </c>
      <c r="DQ100" s="74">
        <f>RTM!HK100</f>
        <v>1.44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62.32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6.65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1.77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41">
        <f>GDAM!AK100</f>
        <v>0</v>
      </c>
      <c r="FH100" s="341">
        <f>GDAM!AL100</f>
        <v>0</v>
      </c>
      <c r="FI100" s="341">
        <f>GDAM!AQ100</f>
        <v>0</v>
      </c>
      <c r="FJ100" s="341">
        <f>GDAM!AR100</f>
        <v>0</v>
      </c>
      <c r="FK100" s="341">
        <f>GDAM!AW100</f>
        <v>0</v>
      </c>
      <c r="FL100" s="341">
        <f>GDAM!AX100</f>
        <v>0</v>
      </c>
      <c r="FM100" s="341">
        <f>GDAM!BC100</f>
        <v>0</v>
      </c>
      <c r="FN100" s="341">
        <f>GDAM!BD100</f>
        <v>0</v>
      </c>
      <c r="FO100" s="341">
        <f>GDAM!BI100</f>
        <v>0</v>
      </c>
      <c r="FP100" s="341">
        <f>GDAM!BJ100</f>
        <v>0</v>
      </c>
      <c r="FQ100" s="1">
        <f t="shared" si="2"/>
        <v>1773.9628840206185</v>
      </c>
      <c r="FR100" s="1">
        <f t="shared" si="3"/>
        <v>89.139030927835051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>
        <v>0</v>
      </c>
      <c r="J101" s="74">
        <v>0</v>
      </c>
      <c r="K101" s="75"/>
      <c r="L101" s="75"/>
      <c r="M101" s="75"/>
      <c r="N101" s="75"/>
      <c r="O101" s="281"/>
      <c r="P101" s="75"/>
      <c r="Q101" s="94">
        <v>4.4000000000000004</v>
      </c>
      <c r="R101" s="75">
        <v>0.4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0</v>
      </c>
      <c r="AF101" s="4">
        <f>'OA&amp;GRIDCO'!X101+'Day Ahead IEX PXIL'!N101+RTM!N101</f>
        <v>0</v>
      </c>
      <c r="AG101" s="4">
        <f>'OA&amp;GRIDCO'!AC101+'Day Ahead IEX PXIL'!S101+RTM!S101</f>
        <v>0.41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40.620000000000005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0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353.6</v>
      </c>
      <c r="BD101" s="4">
        <f>'OA&amp;GRIDCO'!ER101+'Day Ahead IEX PXIL'!CB101+RTM!CB101</f>
        <v>47.164999999999999</v>
      </c>
      <c r="BE101" s="75">
        <f>'OA&amp;GRIDCO'!OA101+GDAM!U101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'OA&amp;GRIDCO'!KU101+'Day Ahead IEX PXIL'!DE101</f>
        <v>10.31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8.5</v>
      </c>
      <c r="CZ101" s="4">
        <f>'OA&amp;GRIDCO'!IH101+'Day Ahead IEX PXIL'!EJ101+RTM!ED101</f>
        <v>2.125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10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31.010999999999999</v>
      </c>
      <c r="DP101" s="74">
        <f>'OA&amp;GRIDCO'!LV101+'Day Ahead IEX PXIL'!HP101+RTM!IV101</f>
        <v>0</v>
      </c>
      <c r="DQ101" s="74">
        <f>RTM!HK101</f>
        <v>1.44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62.32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6.65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1.77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41">
        <f>GDAM!AK101</f>
        <v>0</v>
      </c>
      <c r="FH101" s="341">
        <f>GDAM!AL101</f>
        <v>0</v>
      </c>
      <c r="FI101" s="341">
        <f>GDAM!AQ101</f>
        <v>0</v>
      </c>
      <c r="FJ101" s="341">
        <f>GDAM!AR101</f>
        <v>0</v>
      </c>
      <c r="FK101" s="341">
        <f>GDAM!AW101</f>
        <v>0</v>
      </c>
      <c r="FL101" s="341">
        <f>GDAM!AX101</f>
        <v>0</v>
      </c>
      <c r="FM101" s="341">
        <f>GDAM!BC101</f>
        <v>0</v>
      </c>
      <c r="FN101" s="341">
        <f>GDAM!BD101</f>
        <v>0</v>
      </c>
      <c r="FO101" s="341">
        <f>GDAM!BI101</f>
        <v>0</v>
      </c>
      <c r="FP101" s="341">
        <f>GDAM!BJ101</f>
        <v>0</v>
      </c>
      <c r="FQ101" s="1">
        <f t="shared" si="2"/>
        <v>1789.0228840206187</v>
      </c>
      <c r="FR101" s="1">
        <f t="shared" si="3"/>
        <v>89.139030927835051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>
        <v>0</v>
      </c>
      <c r="J102" s="74">
        <v>0</v>
      </c>
      <c r="K102" s="75"/>
      <c r="L102" s="75"/>
      <c r="M102" s="75"/>
      <c r="N102" s="75"/>
      <c r="O102" s="281"/>
      <c r="P102" s="75"/>
      <c r="Q102" s="94">
        <v>4.4000000000000004</v>
      </c>
      <c r="R102" s="75">
        <v>0.4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0</v>
      </c>
      <c r="AF102" s="4">
        <f>'OA&amp;GRIDCO'!X102+'Day Ahead IEX PXIL'!N102+RTM!N102</f>
        <v>0</v>
      </c>
      <c r="AG102" s="4">
        <f>'OA&amp;GRIDCO'!AC102+'Day Ahead IEX PXIL'!S102+RTM!S102</f>
        <v>0.41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0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353.6</v>
      </c>
      <c r="BD102" s="4">
        <f>'OA&amp;GRIDCO'!ER102+'Day Ahead IEX PXIL'!CB102+RTM!CB102</f>
        <v>47.164999999999999</v>
      </c>
      <c r="BE102" s="75">
        <f>'OA&amp;GRIDCO'!OA102+GDAM!U102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'OA&amp;GRIDCO'!KU102+'Day Ahead IEX PXIL'!DE102</f>
        <v>10.31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8.5</v>
      </c>
      <c r="CZ102" s="4">
        <f>'OA&amp;GRIDCO'!IH102+'Day Ahead IEX PXIL'!EJ102+RTM!ED102</f>
        <v>2.125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10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31.010999999999999</v>
      </c>
      <c r="DP102" s="74">
        <f>'OA&amp;GRIDCO'!LV102+'Day Ahead IEX PXIL'!HP102+RTM!IV102</f>
        <v>0</v>
      </c>
      <c r="DQ102" s="74">
        <f>RTM!HK102</f>
        <v>1.44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62.32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6.65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1.77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41">
        <f>GDAM!AK102</f>
        <v>0</v>
      </c>
      <c r="FH102" s="341">
        <f>GDAM!AL102</f>
        <v>0</v>
      </c>
      <c r="FI102" s="341">
        <f>GDAM!AQ102</f>
        <v>0</v>
      </c>
      <c r="FJ102" s="341">
        <f>GDAM!AR102</f>
        <v>0</v>
      </c>
      <c r="FK102" s="341">
        <f>GDAM!AW102</f>
        <v>0</v>
      </c>
      <c r="FL102" s="341">
        <f>GDAM!AX102</f>
        <v>0</v>
      </c>
      <c r="FM102" s="341">
        <f>GDAM!BC102</f>
        <v>0</v>
      </c>
      <c r="FN102" s="341">
        <f>GDAM!BD102</f>
        <v>0</v>
      </c>
      <c r="FO102" s="341">
        <f>GDAM!BI102</f>
        <v>0</v>
      </c>
      <c r="FP102" s="341">
        <f>GDAM!BJ102</f>
        <v>0</v>
      </c>
      <c r="FQ102" s="1">
        <f t="shared" si="2"/>
        <v>1768.4028840206186</v>
      </c>
      <c r="FR102" s="1">
        <f t="shared" si="3"/>
        <v>89.139030927835051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>
        <v>0</v>
      </c>
      <c r="J103" s="74">
        <v>0</v>
      </c>
      <c r="K103" s="75"/>
      <c r="L103" s="75"/>
      <c r="M103" s="75"/>
      <c r="N103" s="75"/>
      <c r="O103" s="281"/>
      <c r="P103" s="75"/>
      <c r="Q103" s="94">
        <v>4.4000000000000004</v>
      </c>
      <c r="R103" s="75">
        <v>0.4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0</v>
      </c>
      <c r="AF103" s="4">
        <f>'OA&amp;GRIDCO'!X103+'Day Ahead IEX PXIL'!N103+RTM!N103</f>
        <v>0</v>
      </c>
      <c r="AG103" s="4">
        <f>'OA&amp;GRIDCO'!AC103+'Day Ahead IEX PXIL'!S103+RTM!S103</f>
        <v>0.41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0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353.6</v>
      </c>
      <c r="BD103" s="4">
        <f>'OA&amp;GRIDCO'!ER103+'Day Ahead IEX PXIL'!CB103+RTM!CB103</f>
        <v>47.164999999999999</v>
      </c>
      <c r="BE103" s="75">
        <f>'OA&amp;GRIDCO'!OA103+GDAM!U103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'OA&amp;GRIDCO'!KU103+'Day Ahead IEX PXIL'!DE103</f>
        <v>10.31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8.5</v>
      </c>
      <c r="CZ103" s="4">
        <f>'OA&amp;GRIDCO'!IH103+'Day Ahead IEX PXIL'!EJ103+RTM!ED103</f>
        <v>2.125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10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31.010999999999999</v>
      </c>
      <c r="DP103" s="74">
        <f>'OA&amp;GRIDCO'!LV103+'Day Ahead IEX PXIL'!HP103+RTM!IV103</f>
        <v>0</v>
      </c>
      <c r="DQ103" s="74">
        <f>RTM!HK103</f>
        <v>1.44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62.32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6.65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1.77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41">
        <f>GDAM!AK103</f>
        <v>0</v>
      </c>
      <c r="FH103" s="341">
        <f>GDAM!AL103</f>
        <v>0</v>
      </c>
      <c r="FI103" s="341">
        <f>GDAM!AQ103</f>
        <v>0</v>
      </c>
      <c r="FJ103" s="341">
        <f>GDAM!AR103</f>
        <v>0</v>
      </c>
      <c r="FK103" s="341">
        <f>GDAM!AW103</f>
        <v>0</v>
      </c>
      <c r="FL103" s="341">
        <f>GDAM!AX103</f>
        <v>0</v>
      </c>
      <c r="FM103" s="341">
        <f>GDAM!BC103</f>
        <v>0</v>
      </c>
      <c r="FN103" s="341">
        <f>GDAM!BD103</f>
        <v>0</v>
      </c>
      <c r="FO103" s="341">
        <f>GDAM!BI103</f>
        <v>0</v>
      </c>
      <c r="FP103" s="341">
        <f>GDAM!BJ103</f>
        <v>0</v>
      </c>
      <c r="FQ103" s="1">
        <f t="shared" si="2"/>
        <v>1768.4028840206186</v>
      </c>
      <c r="FR103" s="1">
        <f t="shared" si="3"/>
        <v>89.139030927835051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>
        <v>0</v>
      </c>
      <c r="J104" s="74">
        <v>0</v>
      </c>
      <c r="K104" s="75"/>
      <c r="L104" s="75"/>
      <c r="M104" s="75"/>
      <c r="N104" s="75"/>
      <c r="O104" s="281"/>
      <c r="P104" s="75"/>
      <c r="Q104" s="94">
        <v>4.4000000000000004</v>
      </c>
      <c r="R104" s="75">
        <v>0.4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0</v>
      </c>
      <c r="AF104" s="4">
        <f>'OA&amp;GRIDCO'!X104+'Day Ahead IEX PXIL'!N104+RTM!N104</f>
        <v>0</v>
      </c>
      <c r="AG104" s="4">
        <f>'OA&amp;GRIDCO'!AC104+'Day Ahead IEX PXIL'!S104+RTM!S104</f>
        <v>0.41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50.93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0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353.6</v>
      </c>
      <c r="BD104" s="4">
        <f>'OA&amp;GRIDCO'!ER104+'Day Ahead IEX PXIL'!CB104+RTM!CB104</f>
        <v>47.164999999999999</v>
      </c>
      <c r="BE104" s="75">
        <f>'OA&amp;GRIDCO'!OA104+GDAM!U104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'OA&amp;GRIDCO'!KU104+'Day Ahead IEX PXIL'!DE104</f>
        <v>10.31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8.5</v>
      </c>
      <c r="CZ104" s="4">
        <f>'OA&amp;GRIDCO'!IH104+'Day Ahead IEX PXIL'!EJ104+RTM!ED104</f>
        <v>2.125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10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31.010999999999999</v>
      </c>
      <c r="DP104" s="74">
        <f>'OA&amp;GRIDCO'!LV104+'Day Ahead IEX PXIL'!HP104+RTM!IV104</f>
        <v>0</v>
      </c>
      <c r="DQ104" s="74">
        <f>RTM!HK104</f>
        <v>1.44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62.32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6.65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1.77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41">
        <f>GDAM!AK104</f>
        <v>0</v>
      </c>
      <c r="FH104" s="341">
        <f>GDAM!AL104</f>
        <v>0</v>
      </c>
      <c r="FI104" s="341">
        <f>GDAM!AQ104</f>
        <v>0</v>
      </c>
      <c r="FJ104" s="341">
        <f>GDAM!AR104</f>
        <v>0</v>
      </c>
      <c r="FK104" s="341">
        <f>GDAM!AW104</f>
        <v>0</v>
      </c>
      <c r="FL104" s="341">
        <f>GDAM!AX104</f>
        <v>0</v>
      </c>
      <c r="FM104" s="341">
        <f>GDAM!BC104</f>
        <v>0</v>
      </c>
      <c r="FN104" s="341">
        <f>GDAM!BD104</f>
        <v>0</v>
      </c>
      <c r="FO104" s="341">
        <f>GDAM!BI104</f>
        <v>0</v>
      </c>
      <c r="FP104" s="341">
        <f>GDAM!BJ104</f>
        <v>0</v>
      </c>
      <c r="FQ104" s="1">
        <f t="shared" si="2"/>
        <v>1799.3328840206186</v>
      </c>
      <c r="FR104" s="1">
        <f t="shared" si="3"/>
        <v>89.139030927835051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>
        <v>0</v>
      </c>
      <c r="J105" s="74">
        <v>0</v>
      </c>
      <c r="K105" s="75"/>
      <c r="L105" s="75"/>
      <c r="M105" s="75"/>
      <c r="N105" s="75"/>
      <c r="O105" s="281"/>
      <c r="P105" s="75"/>
      <c r="Q105" s="94">
        <v>4.4000000000000004</v>
      </c>
      <c r="R105" s="75">
        <v>0.4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0</v>
      </c>
      <c r="AF105" s="4">
        <f>'OA&amp;GRIDCO'!X105+'Day Ahead IEX PXIL'!N105+RTM!N105</f>
        <v>0</v>
      </c>
      <c r="AG105" s="4">
        <f>'OA&amp;GRIDCO'!AC105+'Day Ahead IEX PXIL'!S105+RTM!S105</f>
        <v>0.41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50.93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0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353.6</v>
      </c>
      <c r="BD105" s="4">
        <f>'OA&amp;GRIDCO'!ER105+'Day Ahead IEX PXIL'!CB105+RTM!CB105</f>
        <v>47.164999999999999</v>
      </c>
      <c r="BE105" s="75">
        <f>'OA&amp;GRIDCO'!OA105+GDAM!U105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5.15</v>
      </c>
      <c r="CJ105" s="75">
        <f>'Day Ahead IEX PXIL'!HF105+'OA&amp;GRIDCO'!DJ105</f>
        <v>0</v>
      </c>
      <c r="CK105" s="54">
        <f>'OA&amp;GRIDCO'!KU105+'Day Ahead IEX PXIL'!DE105</f>
        <v>10.31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8.5</v>
      </c>
      <c r="CZ105" s="4">
        <f>'OA&amp;GRIDCO'!IH105+'Day Ahead IEX PXIL'!EJ105+RTM!ED105</f>
        <v>2.125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10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31.010999999999999</v>
      </c>
      <c r="DP105" s="74">
        <f>'OA&amp;GRIDCO'!LV105+'Day Ahead IEX PXIL'!HP105+RTM!IV105</f>
        <v>0</v>
      </c>
      <c r="DQ105" s="74">
        <f>RTM!HK105</f>
        <v>1.44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62.32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6.65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1.67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41">
        <f>GDAM!AK105</f>
        <v>0</v>
      </c>
      <c r="FH105" s="341">
        <f>GDAM!AL105</f>
        <v>0</v>
      </c>
      <c r="FI105" s="341">
        <f>GDAM!AQ105</f>
        <v>0</v>
      </c>
      <c r="FJ105" s="341">
        <f>GDAM!AR105</f>
        <v>0</v>
      </c>
      <c r="FK105" s="341">
        <f>GDAM!AW105</f>
        <v>0</v>
      </c>
      <c r="FL105" s="341">
        <f>GDAM!AX105</f>
        <v>0</v>
      </c>
      <c r="FM105" s="341">
        <f>GDAM!BC105</f>
        <v>0</v>
      </c>
      <c r="FN105" s="341">
        <f>GDAM!BD105</f>
        <v>0</v>
      </c>
      <c r="FO105" s="341">
        <f>GDAM!BI105</f>
        <v>0</v>
      </c>
      <c r="FP105" s="341">
        <f>GDAM!BJ105</f>
        <v>0</v>
      </c>
      <c r="FQ105" s="1">
        <f t="shared" si="2"/>
        <v>1799.2328840206187</v>
      </c>
      <c r="FR105" s="1">
        <f t="shared" si="3"/>
        <v>89.139030927835051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>
        <v>0</v>
      </c>
      <c r="J106" s="74">
        <v>0</v>
      </c>
      <c r="K106" s="75"/>
      <c r="L106" s="75"/>
      <c r="M106" s="75"/>
      <c r="N106" s="75"/>
      <c r="O106" s="281"/>
      <c r="P106" s="75"/>
      <c r="Q106" s="94">
        <v>4.4000000000000004</v>
      </c>
      <c r="R106" s="75">
        <v>0.4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0</v>
      </c>
      <c r="AF106" s="4">
        <f>'OA&amp;GRIDCO'!X106+'Day Ahead IEX PXIL'!N106+RTM!N106</f>
        <v>0</v>
      </c>
      <c r="AG106" s="4">
        <f>'OA&amp;GRIDCO'!AC106+'Day Ahead IEX PXIL'!S106+RTM!S106</f>
        <v>0.41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20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0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353.6</v>
      </c>
      <c r="BD106" s="4">
        <f>'OA&amp;GRIDCO'!ER106+'Day Ahead IEX PXIL'!CB106+RTM!CB106</f>
        <v>47.164999999999999</v>
      </c>
      <c r="BE106" s="75">
        <f>'OA&amp;GRIDCO'!OA106+GDAM!U106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5.15</v>
      </c>
      <c r="CJ106" s="75">
        <f>'Day Ahead IEX PXIL'!HF106+'OA&amp;GRIDCO'!DJ106</f>
        <v>0</v>
      </c>
      <c r="CK106" s="54">
        <f>'OA&amp;GRIDCO'!KU106+'Day Ahead IEX PXIL'!DE106</f>
        <v>10.31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8.5</v>
      </c>
      <c r="CZ106" s="4">
        <f>'OA&amp;GRIDCO'!IH106+'Day Ahead IEX PXIL'!EJ106+RTM!ED106</f>
        <v>2.125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10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31.010999999999999</v>
      </c>
      <c r="DP106" s="74">
        <f>'OA&amp;GRIDCO'!LV106+'Day Ahead IEX PXIL'!HP106+RTM!IV106</f>
        <v>0</v>
      </c>
      <c r="DQ106" s="74">
        <f>RTM!HK106</f>
        <v>1.44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62.32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6.65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1.67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41">
        <f>GDAM!AK106</f>
        <v>0</v>
      </c>
      <c r="FH106" s="341">
        <f>GDAM!AL106</f>
        <v>0</v>
      </c>
      <c r="FI106" s="341">
        <f>GDAM!AQ106</f>
        <v>0</v>
      </c>
      <c r="FJ106" s="341">
        <f>GDAM!AR106</f>
        <v>0</v>
      </c>
      <c r="FK106" s="341">
        <f>GDAM!AW106</f>
        <v>0</v>
      </c>
      <c r="FL106" s="341">
        <f>GDAM!AX106</f>
        <v>0</v>
      </c>
      <c r="FM106" s="341">
        <f>GDAM!BC106</f>
        <v>0</v>
      </c>
      <c r="FN106" s="341">
        <f>GDAM!BD106</f>
        <v>0</v>
      </c>
      <c r="FO106" s="341">
        <f>GDAM!BI106</f>
        <v>0</v>
      </c>
      <c r="FP106" s="341">
        <f>GDAM!BJ106</f>
        <v>0</v>
      </c>
      <c r="FQ106" s="1">
        <f t="shared" si="2"/>
        <v>1768.3028840206186</v>
      </c>
      <c r="FR106" s="1">
        <f t="shared" si="3"/>
        <v>89.139030927835051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0</v>
      </c>
      <c r="P107" s="64">
        <f t="shared" si="4"/>
        <v>0</v>
      </c>
      <c r="Q107" s="64">
        <f t="shared" si="4"/>
        <v>4.4000000000000004</v>
      </c>
      <c r="R107" s="64">
        <f t="shared" si="4"/>
        <v>0.4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12.35</v>
      </c>
      <c r="X107" s="64">
        <f t="shared" si="4"/>
        <v>0</v>
      </c>
      <c r="Y107" s="64">
        <f t="shared" si="4"/>
        <v>5.23</v>
      </c>
      <c r="Z107" s="64">
        <f t="shared" si="4"/>
        <v>0</v>
      </c>
      <c r="AA107" s="64">
        <f t="shared" si="4"/>
        <v>7.93</v>
      </c>
      <c r="AB107" s="64">
        <f t="shared" si="4"/>
        <v>0</v>
      </c>
      <c r="AC107" s="64">
        <f t="shared" ref="AC107:BO107" si="5">MAX(AC11:AC106)</f>
        <v>4.5001794745889994</v>
      </c>
      <c r="AD107" s="64">
        <f t="shared" si="5"/>
        <v>0</v>
      </c>
      <c r="AE107" s="64" t="e">
        <f t="shared" si="5"/>
        <v>#REF!</v>
      </c>
      <c r="AF107" s="64">
        <f t="shared" si="5"/>
        <v>0</v>
      </c>
      <c r="AG107" s="64">
        <f t="shared" si="5"/>
        <v>1.24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61.24</v>
      </c>
      <c r="AL107" s="64">
        <f t="shared" si="5"/>
        <v>2.8479999999999999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353.6</v>
      </c>
      <c r="BD107" s="64">
        <f t="shared" si="5"/>
        <v>47.164999999999999</v>
      </c>
      <c r="BE107" s="64">
        <f t="shared" si="5"/>
        <v>15.990000000000002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5.15</v>
      </c>
      <c r="CH107" s="64">
        <f t="shared" si="6"/>
        <v>0</v>
      </c>
      <c r="CI107" s="64">
        <f t="shared" si="6"/>
        <v>20.62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8.5</v>
      </c>
      <c r="CZ107" s="64">
        <f t="shared" si="6"/>
        <v>2.125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62.32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32.99</v>
      </c>
      <c r="ET107" s="64">
        <f t="shared" si="7"/>
        <v>0</v>
      </c>
      <c r="EU107" s="64">
        <f t="shared" si="7"/>
        <v>1.88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23.43</v>
      </c>
      <c r="EZ107" s="64">
        <f t="shared" si="8"/>
        <v>0</v>
      </c>
      <c r="FA107" s="64">
        <f t="shared" si="8"/>
        <v>4.12</v>
      </c>
      <c r="FB107" s="64">
        <f t="shared" si="8"/>
        <v>0</v>
      </c>
      <c r="FC107" s="64">
        <f t="shared" si="8"/>
        <v>3.22</v>
      </c>
      <c r="FD107" s="64">
        <f t="shared" si="8"/>
        <v>0</v>
      </c>
      <c r="FE107" s="64">
        <f t="shared" si="8"/>
        <v>9.43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 t="e">
        <f t="shared" si="7"/>
        <v>#REF!</v>
      </c>
      <c r="FR107" s="64">
        <f t="shared" si="7"/>
        <v>97.989030927835046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4.4000000000000004</v>
      </c>
      <c r="R108" s="65">
        <f t="shared" si="12"/>
        <v>0.4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 t="e">
        <f t="shared" si="13"/>
        <v>#REF!</v>
      </c>
      <c r="AF108" s="65">
        <f t="shared" si="13"/>
        <v>0</v>
      </c>
      <c r="AG108" s="65">
        <f t="shared" si="13"/>
        <v>0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10.378006872852234</v>
      </c>
      <c r="BA108" s="65">
        <f t="shared" si="13"/>
        <v>0</v>
      </c>
      <c r="BB108" s="65">
        <f t="shared" si="13"/>
        <v>0</v>
      </c>
      <c r="BC108" s="65">
        <f t="shared" si="13"/>
        <v>188.66</v>
      </c>
      <c r="BD108" s="65">
        <f t="shared" si="13"/>
        <v>47.164999999999999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79.034099999999995</v>
      </c>
      <c r="BT108" s="65">
        <f t="shared" si="14"/>
        <v>17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3.09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2.125</v>
      </c>
      <c r="DA108" s="65">
        <f t="shared" si="14"/>
        <v>205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 t="e">
        <f t="shared" si="15"/>
        <v>#REF!</v>
      </c>
      <c r="FR108" s="65">
        <f t="shared" si="15"/>
        <v>84.139030927835051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>
        <f t="shared" si="20"/>
        <v>0</v>
      </c>
      <c r="J109" s="65">
        <f t="shared" si="20"/>
        <v>0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 t="e">
        <f t="shared" si="20"/>
        <v>#DIV/0!</v>
      </c>
      <c r="P109" s="65" t="e">
        <f t="shared" si="20"/>
        <v>#DIV/0!</v>
      </c>
      <c r="Q109" s="65">
        <f t="shared" si="20"/>
        <v>4.3999999999999932</v>
      </c>
      <c r="R109" s="65">
        <f t="shared" si="20"/>
        <v>0.39999999999999925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3.4044791666666669</v>
      </c>
      <c r="X109" s="65" t="e">
        <f t="shared" si="20"/>
        <v>#DIV/0!</v>
      </c>
      <c r="Y109" s="65">
        <f t="shared" si="20"/>
        <v>1.1937901041666668</v>
      </c>
      <c r="Z109" s="65" t="e">
        <f t="shared" si="20"/>
        <v>#DIV/0!</v>
      </c>
      <c r="AA109" s="65">
        <f t="shared" si="20"/>
        <v>1.7877083333333337</v>
      </c>
      <c r="AB109" s="65" t="e">
        <f t="shared" si="20"/>
        <v>#DIV/0!</v>
      </c>
      <c r="AC109" s="65">
        <f t="shared" ref="AC109:BO109" si="21">AVERAGE(AC11:AC106)</f>
        <v>0.95786124701031017</v>
      </c>
      <c r="AD109" s="65">
        <f t="shared" si="21"/>
        <v>0</v>
      </c>
      <c r="AE109" s="65" t="e">
        <f t="shared" si="21"/>
        <v>#REF!</v>
      </c>
      <c r="AF109" s="65">
        <f t="shared" si="21"/>
        <v>0</v>
      </c>
      <c r="AG109" s="65">
        <f t="shared" si="21"/>
        <v>0.6892708333333335</v>
      </c>
      <c r="AH109" s="65">
        <f t="shared" si="21"/>
        <v>0</v>
      </c>
      <c r="AI109" s="65">
        <f t="shared" si="21"/>
        <v>0</v>
      </c>
      <c r="AJ109" s="65">
        <f t="shared" si="21"/>
        <v>0</v>
      </c>
      <c r="AK109" s="65">
        <f t="shared" si="21"/>
        <v>30.96416666666666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19.3125</v>
      </c>
      <c r="AR109" s="65">
        <f t="shared" si="21"/>
        <v>6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13.655641466208486</v>
      </c>
      <c r="BA109" s="65">
        <f t="shared" si="21"/>
        <v>0</v>
      </c>
      <c r="BB109" s="65">
        <f t="shared" si="21"/>
        <v>0</v>
      </c>
      <c r="BC109" s="65">
        <f t="shared" si="21"/>
        <v>215.29124999999968</v>
      </c>
      <c r="BD109" s="65">
        <f t="shared" si="21"/>
        <v>47.164999999999971</v>
      </c>
      <c r="BE109" s="65">
        <f t="shared" si="21"/>
        <v>4.0683333333333342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7.5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100.40813333333325</v>
      </c>
      <c r="BT109" s="65">
        <f t="shared" si="22"/>
        <v>19.083333333333332</v>
      </c>
      <c r="BU109" s="65">
        <f t="shared" si="22"/>
        <v>0</v>
      </c>
      <c r="BV109" s="65">
        <f t="shared" si="22"/>
        <v>0</v>
      </c>
      <c r="BW109" s="65">
        <f t="shared" si="22"/>
        <v>18.141666666666691</v>
      </c>
      <c r="BX109" s="65">
        <f t="shared" si="22"/>
        <v>0</v>
      </c>
      <c r="BY109" s="65">
        <f t="shared" si="22"/>
        <v>0.30041666666666655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1.2338541666666671</v>
      </c>
      <c r="CH109" s="65">
        <f t="shared" si="22"/>
        <v>0</v>
      </c>
      <c r="CI109" s="65">
        <f t="shared" si="22"/>
        <v>7.2896874999999968</v>
      </c>
      <c r="CJ109" s="65">
        <f t="shared" si="22"/>
        <v>0</v>
      </c>
      <c r="CK109" s="65">
        <f t="shared" si="22"/>
        <v>6.9583333333333135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8.4114583333333339</v>
      </c>
      <c r="CZ109" s="65">
        <f t="shared" si="22"/>
        <v>2.125</v>
      </c>
      <c r="DA109" s="65">
        <f t="shared" si="22"/>
        <v>205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8.6789583333333287</v>
      </c>
      <c r="DF109" s="65">
        <f t="shared" si="22"/>
        <v>0</v>
      </c>
      <c r="DG109" s="65">
        <f t="shared" si="22"/>
        <v>16.796666666666663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39.640604166666627</v>
      </c>
      <c r="DP109" s="65">
        <f t="shared" si="22"/>
        <v>0</v>
      </c>
      <c r="DQ109" s="65">
        <f t="shared" si="22"/>
        <v>1.3697916666666667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62.303854166666618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4.053203618055556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5.2368749999999942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1.9101041666666678</v>
      </c>
      <c r="ET109" s="65">
        <f t="shared" si="23"/>
        <v>0</v>
      </c>
      <c r="EU109" s="65">
        <f t="shared" si="23"/>
        <v>1.0441666666666662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6.4972916666666665</v>
      </c>
      <c r="EZ109" s="65">
        <f t="shared" si="24"/>
        <v>0</v>
      </c>
      <c r="FA109" s="65">
        <f t="shared" si="24"/>
        <v>0.27479166666666671</v>
      </c>
      <c r="FB109" s="65">
        <f t="shared" si="24"/>
        <v>0</v>
      </c>
      <c r="FC109" s="65">
        <f t="shared" si="24"/>
        <v>0.60520833333333324</v>
      </c>
      <c r="FD109" s="65">
        <f t="shared" si="24"/>
        <v>0</v>
      </c>
      <c r="FE109" s="65">
        <f t="shared" si="24"/>
        <v>2.8094791666666663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 t="e">
        <f t="shared" si="23"/>
        <v>#REF!</v>
      </c>
      <c r="FR109" s="65">
        <f t="shared" si="23"/>
        <v>92.293641466208499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>
        <f t="shared" si="28"/>
        <v>0</v>
      </c>
      <c r="J110" s="66">
        <f t="shared" si="28"/>
        <v>0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 t="e">
        <f t="shared" si="28"/>
        <v>#DIV/0!</v>
      </c>
      <c r="P110" s="66" t="e">
        <f t="shared" si="28"/>
        <v>#DIV/0!</v>
      </c>
      <c r="Q110" s="66">
        <f t="shared" si="28"/>
        <v>0.10559999999999983</v>
      </c>
      <c r="R110" s="66">
        <f t="shared" si="28"/>
        <v>9.5999999999999818E-3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8.1707500000000016E-2</v>
      </c>
      <c r="X110" s="66" t="e">
        <f t="shared" si="28"/>
        <v>#DIV/0!</v>
      </c>
      <c r="Y110" s="66">
        <f t="shared" si="28"/>
        <v>2.8650962500000002E-2</v>
      </c>
      <c r="Z110" s="66" t="e">
        <f t="shared" si="28"/>
        <v>#DIV/0!</v>
      </c>
      <c r="AA110" s="66">
        <f t="shared" si="28"/>
        <v>4.2905000000000006E-2</v>
      </c>
      <c r="AB110" s="66" t="e">
        <f t="shared" si="28"/>
        <v>#DIV/0!</v>
      </c>
      <c r="AC110" s="66">
        <f t="shared" ref="AC110:BO110" si="29">AVERAGE(AC11:AC106)*24/1000</f>
        <v>2.2988669928247444E-2</v>
      </c>
      <c r="AD110" s="66">
        <f t="shared" si="29"/>
        <v>0</v>
      </c>
      <c r="AE110" s="66" t="e">
        <f t="shared" si="29"/>
        <v>#REF!</v>
      </c>
      <c r="AF110" s="66">
        <f t="shared" si="29"/>
        <v>0</v>
      </c>
      <c r="AG110" s="66">
        <f t="shared" si="29"/>
        <v>1.6542500000000005E-2</v>
      </c>
      <c r="AH110" s="66">
        <f t="shared" si="29"/>
        <v>0</v>
      </c>
      <c r="AI110" s="66">
        <f t="shared" si="29"/>
        <v>0</v>
      </c>
      <c r="AJ110" s="66">
        <f t="shared" si="29"/>
        <v>0</v>
      </c>
      <c r="AK110" s="66">
        <f t="shared" si="29"/>
        <v>0.74313999999999991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0.46350000000000002</v>
      </c>
      <c r="AR110" s="66">
        <f t="shared" si="29"/>
        <v>0.14399999999999999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0.32773539518900369</v>
      </c>
      <c r="BA110" s="66">
        <f t="shared" si="29"/>
        <v>0</v>
      </c>
      <c r="BB110" s="66">
        <f t="shared" si="29"/>
        <v>0</v>
      </c>
      <c r="BC110" s="66">
        <f t="shared" si="29"/>
        <v>5.1669899999999922</v>
      </c>
      <c r="BD110" s="66">
        <f t="shared" si="29"/>
        <v>1.1319599999999994</v>
      </c>
      <c r="BE110" s="66">
        <f t="shared" si="29"/>
        <v>9.7640000000000018E-2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0.18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2.4097951999999982</v>
      </c>
      <c r="BT110" s="66">
        <f t="shared" si="30"/>
        <v>0.45800000000000002</v>
      </c>
      <c r="BU110" s="66">
        <f t="shared" si="30"/>
        <v>0</v>
      </c>
      <c r="BV110" s="66">
        <f t="shared" si="30"/>
        <v>0</v>
      </c>
      <c r="BW110" s="66">
        <f t="shared" si="30"/>
        <v>0.43540000000000056</v>
      </c>
      <c r="BX110" s="66">
        <f t="shared" si="30"/>
        <v>0</v>
      </c>
      <c r="BY110" s="66">
        <f t="shared" si="30"/>
        <v>7.2099999999999977E-3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2.961250000000001E-2</v>
      </c>
      <c r="CH110" s="66">
        <f t="shared" si="30"/>
        <v>0</v>
      </c>
      <c r="CI110" s="66">
        <f t="shared" si="30"/>
        <v>0.17495249999999993</v>
      </c>
      <c r="CJ110" s="66">
        <f t="shared" si="30"/>
        <v>0</v>
      </c>
      <c r="CK110" s="66">
        <f t="shared" si="30"/>
        <v>0.16699999999999951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0.201875</v>
      </c>
      <c r="CZ110" s="66">
        <f t="shared" si="30"/>
        <v>5.0999999999999997E-2</v>
      </c>
      <c r="DA110" s="66">
        <f t="shared" si="30"/>
        <v>4.92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0.2082949999999999</v>
      </c>
      <c r="DF110" s="66">
        <f t="shared" si="30"/>
        <v>0</v>
      </c>
      <c r="DG110" s="66">
        <f t="shared" si="30"/>
        <v>0.40311999999999987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0.95137449999999901</v>
      </c>
      <c r="DP110" s="66">
        <f t="shared" si="30"/>
        <v>0</v>
      </c>
      <c r="DQ110" s="66">
        <f t="shared" si="30"/>
        <v>3.2875000000000001E-2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1.4952924999999988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9.7276886833333354E-2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0.12568499999999985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4.5842500000000029E-2</v>
      </c>
      <c r="ET110" s="66">
        <f t="shared" si="31"/>
        <v>0</v>
      </c>
      <c r="EU110" s="66">
        <f t="shared" si="31"/>
        <v>2.5059999999999989E-2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0.15593499999999999</v>
      </c>
      <c r="EZ110" s="66">
        <f t="shared" si="32"/>
        <v>0</v>
      </c>
      <c r="FA110" s="66">
        <f t="shared" si="32"/>
        <v>6.595000000000001E-3</v>
      </c>
      <c r="FB110" s="66">
        <f t="shared" si="32"/>
        <v>0</v>
      </c>
      <c r="FC110" s="66">
        <f t="shared" si="32"/>
        <v>1.4524999999999998E-2</v>
      </c>
      <c r="FD110" s="66">
        <f t="shared" si="32"/>
        <v>0</v>
      </c>
      <c r="FE110" s="66">
        <f t="shared" si="32"/>
        <v>6.7427500000000001E-2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 t="e">
        <f t="shared" si="31"/>
        <v>#REF!</v>
      </c>
      <c r="FR110" s="66">
        <f t="shared" si="31"/>
        <v>2.215047395189004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7" t="s">
        <v>134</v>
      </c>
      <c r="AF111" s="387"/>
      <c r="AG111" s="387"/>
      <c r="AH111" s="387"/>
      <c r="AI111" s="387"/>
      <c r="AJ111" s="387"/>
      <c r="AK111" s="387"/>
      <c r="AL111" s="387"/>
      <c r="AM111" s="387"/>
      <c r="AN111" s="387"/>
      <c r="AO111" s="387"/>
      <c r="AP111" s="387"/>
      <c r="AQ111" s="387"/>
      <c r="AR111" s="387"/>
      <c r="AS111" s="387"/>
      <c r="AT111" s="387"/>
      <c r="AU111" s="387"/>
      <c r="AV111" s="387"/>
      <c r="AW111" s="387"/>
      <c r="AX111" s="387"/>
      <c r="AY111" s="387"/>
      <c r="AZ111" s="38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7" t="s">
        <v>135</v>
      </c>
      <c r="AF112" s="387"/>
      <c r="AG112" s="387"/>
      <c r="AH112" s="387"/>
      <c r="AI112" s="387"/>
      <c r="AJ112" s="387"/>
      <c r="AK112" s="387"/>
      <c r="AL112" s="387"/>
      <c r="AM112" s="387"/>
      <c r="AN112" s="387"/>
      <c r="AO112" s="387"/>
      <c r="AP112" s="387"/>
      <c r="AQ112" s="387"/>
      <c r="AR112" s="387"/>
      <c r="AS112" s="387"/>
      <c r="AT112" s="387"/>
      <c r="AU112" s="387"/>
      <c r="AV112" s="387"/>
      <c r="AW112" s="387"/>
      <c r="AX112" s="38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91" t="s">
        <v>136</v>
      </c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4" t="s">
        <v>137</v>
      </c>
      <c r="AF114" s="395"/>
      <c r="AG114" s="395"/>
      <c r="AH114" s="396"/>
      <c r="AI114" s="396"/>
      <c r="AJ114" s="396"/>
      <c r="AK114" s="396"/>
      <c r="AL114" s="15"/>
      <c r="AM114" s="397" t="s">
        <v>138</v>
      </c>
      <c r="AN114" s="397"/>
      <c r="AO114" s="397"/>
      <c r="AP114" s="397"/>
      <c r="AQ114" s="397"/>
      <c r="AR114" s="397"/>
      <c r="AS114" s="397"/>
      <c r="AT114" s="39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9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  <c r="AT115" s="40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2" t="s">
        <v>139</v>
      </c>
      <c r="AF116" s="397"/>
      <c r="AG116" s="397"/>
      <c r="AH116" s="403"/>
      <c r="AI116" s="403"/>
      <c r="AJ116" s="403"/>
      <c r="AK116" s="403"/>
      <c r="AL116" s="15"/>
      <c r="AM116" s="397" t="s">
        <v>140</v>
      </c>
      <c r="AN116" s="397"/>
      <c r="AO116" s="397"/>
      <c r="AP116" s="397"/>
      <c r="AQ116" s="397"/>
      <c r="AR116" s="397"/>
      <c r="AS116" s="397"/>
      <c r="AT116" s="39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9"/>
      <c r="AF117" s="400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/>
      <c r="AQ117" s="400"/>
      <c r="AR117" s="400"/>
      <c r="AS117" s="400"/>
      <c r="AT117" s="40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0"/>
      <c r="F118" s="410"/>
      <c r="G118" s="410"/>
      <c r="H118" s="410"/>
      <c r="I118" s="410"/>
      <c r="J118" s="410"/>
      <c r="K118" s="410"/>
      <c r="L118" s="410"/>
      <c r="M118" s="410"/>
      <c r="N118" s="410"/>
      <c r="O118" s="410"/>
      <c r="P118" s="41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8" t="s">
        <v>141</v>
      </c>
      <c r="AF118" s="389"/>
      <c r="AG118" s="389"/>
      <c r="AH118" s="389"/>
      <c r="AI118" s="389"/>
      <c r="AJ118" s="389"/>
      <c r="AK118" s="389"/>
      <c r="AL118" s="44"/>
      <c r="AM118" s="389" t="s">
        <v>142</v>
      </c>
      <c r="AN118" s="389"/>
      <c r="AO118" s="389"/>
      <c r="AP118" s="389"/>
      <c r="AQ118" s="389"/>
      <c r="AR118" s="389"/>
      <c r="AS118" s="389"/>
      <c r="AT118" s="390"/>
      <c r="AU118" s="12"/>
      <c r="AV118" s="12"/>
      <c r="AW118" s="12"/>
      <c r="AX118" s="12"/>
      <c r="AY118" s="397"/>
      <c r="AZ118" s="397"/>
      <c r="BA118" s="397"/>
      <c r="BB118" s="397"/>
      <c r="BC118" s="397"/>
      <c r="BD118" s="39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6"/>
      <c r="L119" s="386"/>
      <c r="M119" s="16"/>
      <c r="N119" s="16"/>
      <c r="O119" s="386"/>
      <c r="P119" s="38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6"/>
      <c r="AF119" s="386"/>
      <c r="AG119" s="409"/>
      <c r="AH119" s="409"/>
      <c r="AI119" s="46"/>
      <c r="AJ119" s="46"/>
      <c r="AK119" s="386"/>
      <c r="AL119" s="386"/>
      <c r="AM119" s="404" t="s">
        <v>173</v>
      </c>
      <c r="AN119" s="404"/>
      <c r="AO119" s="404"/>
      <c r="AP119" s="404"/>
      <c r="AQ119" s="404"/>
      <c r="AR119" s="404"/>
      <c r="AS119" s="404"/>
      <c r="AT119" s="404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86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defaultGridColor="0" topLeftCell="EH1" colorId="8" zoomScale="110" zoomScaleNormal="110" workbookViewId="0">
      <pane ySplit="1" topLeftCell="A56" activePane="bottomLeft" state="frozen"/>
      <selection pane="bottomLeft" activeCell="FC11" sqref="FC11:FC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15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5"/>
      <c r="Z2" s="34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15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29.08.2026</v>
      </c>
      <c r="L4" s="11"/>
      <c r="M4" s="11"/>
      <c r="N4" s="11"/>
      <c r="O4" s="518"/>
      <c r="P4" s="51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81" t="str">
        <f>'CGP SCHEDULE'!$AG$5</f>
        <v>20:00</v>
      </c>
      <c r="AC4" s="481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15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6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3" t="str">
        <f>'CGP SCHEDULE'!AG7</f>
        <v>Revision-4</v>
      </c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  <c r="AX6" s="484"/>
      <c r="AY6" s="484"/>
      <c r="AZ6" s="484"/>
      <c r="BA6" s="484"/>
      <c r="BB6" s="484"/>
      <c r="BC6" s="485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5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71" customFormat="1" ht="30" customHeight="1">
      <c r="A8" s="370" t="s">
        <v>31</v>
      </c>
      <c r="B8" s="370" t="s">
        <v>32</v>
      </c>
      <c r="C8" s="415" t="s">
        <v>21</v>
      </c>
      <c r="D8" s="432"/>
      <c r="E8" s="432"/>
      <c r="F8" s="432"/>
      <c r="G8" s="432"/>
      <c r="H8" s="432"/>
      <c r="I8" s="432"/>
      <c r="J8" s="432"/>
      <c r="K8" s="494" t="s">
        <v>172</v>
      </c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4" t="s">
        <v>0</v>
      </c>
      <c r="Z8" s="492"/>
      <c r="AA8" s="492"/>
      <c r="AB8" s="492"/>
      <c r="AC8" s="492"/>
      <c r="AD8" s="492"/>
      <c r="AE8" s="496" t="s">
        <v>268</v>
      </c>
      <c r="AF8" s="497"/>
      <c r="AG8" s="497"/>
      <c r="AH8" s="497"/>
      <c r="AI8" s="497"/>
      <c r="AJ8" s="497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8"/>
      <c r="AW8" s="415" t="s">
        <v>283</v>
      </c>
      <c r="AX8" s="432"/>
      <c r="AY8" s="432"/>
      <c r="AZ8" s="432"/>
      <c r="BA8" s="432"/>
      <c r="BB8" s="432"/>
      <c r="BC8" s="432"/>
      <c r="BD8" s="432"/>
      <c r="BE8" s="432" t="s">
        <v>184</v>
      </c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432"/>
      <c r="BR8" s="432"/>
      <c r="BS8" s="432"/>
      <c r="BT8" s="432"/>
      <c r="BU8" s="415" t="s">
        <v>198</v>
      </c>
      <c r="BV8" s="415"/>
      <c r="BW8" s="415"/>
      <c r="BX8" s="415"/>
      <c r="BY8" s="415"/>
      <c r="BZ8" s="415"/>
      <c r="CA8" s="415"/>
      <c r="CB8" s="415"/>
      <c r="CC8" s="415"/>
      <c r="CD8" s="415"/>
      <c r="CE8" s="415" t="s">
        <v>2</v>
      </c>
      <c r="CF8" s="432"/>
      <c r="CG8" s="432"/>
      <c r="CH8" s="432"/>
      <c r="CI8" s="432"/>
      <c r="CJ8" s="432"/>
      <c r="CK8" s="432"/>
      <c r="CL8" s="432"/>
      <c r="CM8" s="432"/>
      <c r="CN8" s="432"/>
      <c r="CO8" s="432"/>
      <c r="CP8" s="432"/>
      <c r="CQ8" s="489" t="s">
        <v>18</v>
      </c>
      <c r="CR8" s="490"/>
      <c r="CS8" s="490"/>
      <c r="CT8" s="490"/>
      <c r="CU8" s="490"/>
      <c r="CV8" s="490"/>
      <c r="CW8" s="490"/>
      <c r="CX8" s="490"/>
      <c r="CY8" s="490"/>
      <c r="CZ8" s="490"/>
      <c r="DA8" s="490"/>
      <c r="DB8" s="491"/>
      <c r="DC8" s="415" t="s">
        <v>16</v>
      </c>
      <c r="DD8" s="432"/>
      <c r="DE8" s="432"/>
      <c r="DF8" s="432"/>
      <c r="DG8" s="432"/>
      <c r="DH8" s="432"/>
      <c r="DI8" s="432"/>
      <c r="DJ8" s="432"/>
      <c r="DK8" s="405" t="s">
        <v>4</v>
      </c>
      <c r="DL8" s="511"/>
      <c r="DM8" s="511"/>
      <c r="DN8" s="511"/>
      <c r="DO8" s="511"/>
      <c r="DP8" s="511"/>
      <c r="DQ8" s="511"/>
      <c r="DR8" s="406"/>
      <c r="DS8" s="415" t="s">
        <v>6</v>
      </c>
      <c r="DT8" s="432"/>
      <c r="DU8" s="432"/>
      <c r="DV8" s="432"/>
      <c r="DW8" s="432"/>
      <c r="DX8" s="432"/>
      <c r="DY8" s="432"/>
      <c r="DZ8" s="432"/>
      <c r="EA8" s="432"/>
      <c r="EB8" s="432"/>
      <c r="EC8" s="432"/>
      <c r="ED8" s="432"/>
      <c r="EE8" s="492" t="s">
        <v>170</v>
      </c>
      <c r="EF8" s="492"/>
      <c r="EG8" s="492"/>
      <c r="EH8" s="492"/>
      <c r="EI8" s="492"/>
      <c r="EJ8" s="492"/>
      <c r="EK8" s="492"/>
      <c r="EL8" s="492"/>
      <c r="EM8" s="493"/>
      <c r="EN8" s="493"/>
      <c r="EO8" s="493"/>
      <c r="EP8" s="493"/>
      <c r="EQ8" s="492"/>
      <c r="ER8" s="492"/>
      <c r="ES8" s="482" t="s">
        <v>176</v>
      </c>
      <c r="ET8" s="482"/>
      <c r="EU8" s="482"/>
      <c r="EV8" s="482"/>
      <c r="EW8" s="482"/>
      <c r="EX8" s="482"/>
      <c r="EY8" s="415" t="s">
        <v>296</v>
      </c>
      <c r="EZ8" s="432"/>
      <c r="FA8" s="432"/>
      <c r="FB8" s="432"/>
      <c r="FC8" s="432"/>
      <c r="FD8" s="432"/>
      <c r="FE8" s="415" t="s">
        <v>363</v>
      </c>
      <c r="FF8" s="415"/>
      <c r="FG8" s="415"/>
      <c r="FH8" s="415"/>
      <c r="FI8" s="415"/>
      <c r="FJ8" s="415"/>
      <c r="FK8" s="415"/>
      <c r="FL8" s="415"/>
      <c r="FM8" s="415"/>
      <c r="FN8" s="415"/>
      <c r="FO8" s="415"/>
      <c r="FP8" s="415"/>
      <c r="FQ8" s="415"/>
      <c r="FR8" s="415"/>
      <c r="FS8" s="415" t="s">
        <v>207</v>
      </c>
      <c r="FT8" s="432"/>
      <c r="FU8" s="432"/>
      <c r="FV8" s="432"/>
      <c r="FW8" s="432"/>
      <c r="FX8" s="432"/>
      <c r="FY8" s="432"/>
      <c r="FZ8" s="432"/>
      <c r="GA8" s="432"/>
      <c r="GB8" s="432"/>
      <c r="GC8" s="432"/>
      <c r="GD8" s="432"/>
      <c r="GE8" s="432"/>
      <c r="GF8" s="432"/>
      <c r="GG8" s="432"/>
      <c r="GH8" s="432"/>
      <c r="GI8" s="415" t="s">
        <v>192</v>
      </c>
      <c r="GJ8" s="432"/>
      <c r="GK8" s="432"/>
      <c r="GL8" s="432"/>
      <c r="GM8" s="432"/>
      <c r="GN8" s="432"/>
      <c r="GO8" s="432"/>
      <c r="GP8" s="432"/>
      <c r="GQ8" s="432"/>
      <c r="GR8" s="432"/>
      <c r="GS8" s="432"/>
      <c r="GT8" s="432"/>
      <c r="GU8" s="432"/>
      <c r="GV8" s="432"/>
      <c r="GW8" s="432"/>
      <c r="GX8" s="432"/>
      <c r="GY8" s="432"/>
      <c r="GZ8" s="432"/>
      <c r="HA8" s="432"/>
      <c r="HB8" s="432"/>
      <c r="HC8" s="415" t="s">
        <v>15</v>
      </c>
      <c r="HD8" s="432"/>
      <c r="HE8" s="432"/>
      <c r="HF8" s="432"/>
      <c r="HG8" s="432"/>
      <c r="HH8" s="432"/>
      <c r="HI8" s="432"/>
      <c r="HJ8" s="432"/>
      <c r="HK8" s="415" t="s">
        <v>143</v>
      </c>
      <c r="HL8" s="415"/>
      <c r="HM8" s="415"/>
      <c r="HN8" s="415"/>
      <c r="HO8" s="415"/>
      <c r="HP8" s="415"/>
      <c r="HQ8" s="415" t="s">
        <v>185</v>
      </c>
      <c r="HR8" s="432"/>
      <c r="HS8" s="432"/>
      <c r="HT8" s="432"/>
      <c r="HU8" s="432"/>
      <c r="HV8" s="432"/>
      <c r="HW8" s="415" t="s">
        <v>282</v>
      </c>
      <c r="HX8" s="432"/>
      <c r="HY8" s="432"/>
      <c r="HZ8" s="432"/>
      <c r="IA8" s="432"/>
      <c r="IB8" s="432"/>
      <c r="IC8" s="432"/>
      <c r="ID8" s="432"/>
      <c r="IE8" s="432"/>
      <c r="IF8" s="432"/>
      <c r="IG8" s="432"/>
      <c r="IH8" s="432"/>
      <c r="II8" s="411" t="s">
        <v>175</v>
      </c>
      <c r="IJ8" s="456"/>
      <c r="IK8" s="456"/>
      <c r="IL8" s="456"/>
      <c r="IM8" s="456"/>
      <c r="IN8" s="456"/>
      <c r="IO8" s="456"/>
      <c r="IP8" s="456"/>
      <c r="IQ8" s="456"/>
      <c r="IR8" s="456"/>
      <c r="IS8" s="456"/>
      <c r="IT8" s="456"/>
      <c r="IU8" s="456"/>
      <c r="IV8" s="412"/>
      <c r="IW8" s="415" t="s">
        <v>19</v>
      </c>
      <c r="IX8" s="432"/>
      <c r="IY8" s="432"/>
      <c r="IZ8" s="432"/>
      <c r="JA8" s="432"/>
      <c r="JB8" s="432"/>
      <c r="JC8" s="432"/>
      <c r="JD8" s="432"/>
      <c r="JE8" s="453"/>
      <c r="JF8" s="453"/>
      <c r="JG8" s="432"/>
      <c r="JH8" s="432"/>
      <c r="JI8" s="415" t="s">
        <v>201</v>
      </c>
      <c r="JJ8" s="415"/>
      <c r="JK8" s="415"/>
      <c r="JL8" s="415"/>
      <c r="JM8" s="415"/>
      <c r="JN8" s="415"/>
      <c r="JO8" s="415"/>
      <c r="JP8" s="415"/>
      <c r="JQ8" s="415"/>
      <c r="JR8" s="415"/>
      <c r="JS8" s="415"/>
      <c r="JT8" s="415"/>
      <c r="JU8" s="415"/>
      <c r="JV8" s="415"/>
      <c r="JW8" s="415"/>
      <c r="JX8" s="415"/>
      <c r="JY8" s="415" t="s">
        <v>211</v>
      </c>
      <c r="JZ8" s="432"/>
      <c r="KA8" s="432"/>
      <c r="KB8" s="432"/>
      <c r="KC8" s="432"/>
      <c r="KD8" s="432"/>
      <c r="KE8" s="415" t="s">
        <v>210</v>
      </c>
      <c r="KF8" s="415"/>
      <c r="KG8" s="415"/>
      <c r="KH8" s="415"/>
      <c r="KI8" s="415"/>
      <c r="KJ8" s="415"/>
      <c r="KK8" s="415" t="s">
        <v>208</v>
      </c>
      <c r="KL8" s="432"/>
      <c r="KM8" s="432"/>
      <c r="KN8" s="432"/>
      <c r="KO8" s="432"/>
      <c r="KP8" s="432"/>
      <c r="KQ8" s="432" t="s">
        <v>215</v>
      </c>
      <c r="KR8" s="432"/>
      <c r="KS8" s="432"/>
      <c r="KT8" s="432"/>
      <c r="KU8" s="432"/>
      <c r="KV8" s="432"/>
      <c r="KW8" s="432" t="s">
        <v>220</v>
      </c>
      <c r="KX8" s="432"/>
      <c r="KY8" s="432"/>
      <c r="KZ8" s="432"/>
      <c r="LA8" s="407" t="s">
        <v>219</v>
      </c>
      <c r="LB8" s="456"/>
      <c r="LC8" s="456"/>
      <c r="LD8" s="456"/>
      <c r="LE8" s="456"/>
      <c r="LF8" s="408"/>
      <c r="LG8" s="432" t="s">
        <v>249</v>
      </c>
      <c r="LH8" s="432"/>
      <c r="LI8" s="432"/>
      <c r="LJ8" s="432"/>
      <c r="LK8" s="450" t="s">
        <v>300</v>
      </c>
      <c r="LL8" s="451"/>
      <c r="LM8" s="451"/>
      <c r="LN8" s="451"/>
      <c r="LO8" s="451"/>
      <c r="LP8" s="451"/>
      <c r="LQ8" s="451"/>
      <c r="LR8" s="451"/>
      <c r="LS8" s="451"/>
      <c r="LT8" s="451"/>
      <c r="LU8" s="451"/>
      <c r="LV8" s="452"/>
      <c r="LW8" s="432" t="s">
        <v>263</v>
      </c>
      <c r="LX8" s="432"/>
      <c r="LY8" s="432"/>
      <c r="LZ8" s="432"/>
      <c r="MA8" s="432"/>
      <c r="MB8" s="432"/>
      <c r="MC8" s="440" t="s">
        <v>274</v>
      </c>
      <c r="MD8" s="441"/>
      <c r="ME8" s="441"/>
      <c r="MF8" s="441"/>
      <c r="MG8" s="441"/>
      <c r="MH8" s="441"/>
      <c r="MI8" s="441"/>
      <c r="MJ8" s="441"/>
      <c r="MK8" s="441"/>
      <c r="ML8" s="442"/>
      <c r="MM8" s="432" t="s">
        <v>277</v>
      </c>
      <c r="MN8" s="432"/>
      <c r="MO8" s="432"/>
      <c r="MP8" s="432"/>
      <c r="MQ8" s="432"/>
      <c r="MR8" s="432"/>
      <c r="MS8" s="432" t="s">
        <v>280</v>
      </c>
      <c r="MT8" s="432"/>
      <c r="MU8" s="432"/>
      <c r="MV8" s="432"/>
      <c r="MW8" s="432" t="s">
        <v>284</v>
      </c>
      <c r="MX8" s="432"/>
      <c r="MY8" s="432"/>
      <c r="MZ8" s="432"/>
      <c r="NA8" s="440" t="s">
        <v>293</v>
      </c>
      <c r="NB8" s="441"/>
      <c r="NC8" s="441"/>
      <c r="ND8" s="442"/>
      <c r="NE8" s="440" t="s">
        <v>294</v>
      </c>
      <c r="NF8" s="441"/>
      <c r="NG8" s="441"/>
      <c r="NH8" s="442"/>
      <c r="NI8" s="440" t="s">
        <v>314</v>
      </c>
      <c r="NJ8" s="441"/>
      <c r="NK8" s="441"/>
      <c r="NL8" s="442"/>
      <c r="NM8" s="460" t="s">
        <v>317</v>
      </c>
      <c r="NN8" s="441"/>
      <c r="NO8" s="441"/>
      <c r="NP8" s="442"/>
      <c r="NQ8" s="411" t="s">
        <v>352</v>
      </c>
      <c r="NR8" s="456"/>
      <c r="NS8" s="456"/>
      <c r="NT8" s="456"/>
      <c r="NU8" s="456"/>
      <c r="NV8" s="456"/>
      <c r="NW8" s="462"/>
      <c r="NX8" s="462"/>
      <c r="NY8" s="462"/>
      <c r="NZ8" s="462"/>
      <c r="OA8" s="456"/>
      <c r="OB8" s="412"/>
      <c r="OC8" s="411" t="s">
        <v>356</v>
      </c>
      <c r="OD8" s="456"/>
      <c r="OE8" s="456"/>
      <c r="OF8" s="456"/>
      <c r="OG8" s="456"/>
      <c r="OH8" s="456"/>
      <c r="OI8" s="456"/>
      <c r="OJ8" s="456"/>
      <c r="OK8" s="456"/>
      <c r="OL8" s="412"/>
      <c r="OM8" s="440" t="s">
        <v>366</v>
      </c>
      <c r="ON8" s="441"/>
      <c r="OO8" s="441"/>
      <c r="OP8" s="441"/>
      <c r="OQ8" s="441"/>
      <c r="OR8" s="441"/>
      <c r="OS8" s="441"/>
      <c r="OT8" s="442"/>
      <c r="OU8" s="440" t="s">
        <v>373</v>
      </c>
      <c r="OV8" s="441"/>
      <c r="OW8" s="441"/>
      <c r="OX8" s="442"/>
    </row>
    <row r="9" spans="1:414" s="151" customFormat="1" ht="82.5" customHeight="1">
      <c r="A9" s="129"/>
      <c r="B9" s="129"/>
      <c r="C9" s="430" t="s">
        <v>161</v>
      </c>
      <c r="D9" s="430"/>
      <c r="E9" s="415" t="s">
        <v>190</v>
      </c>
      <c r="F9" s="415"/>
      <c r="G9" s="415"/>
      <c r="H9" s="430"/>
      <c r="I9" s="430" t="s">
        <v>163</v>
      </c>
      <c r="J9" s="430"/>
      <c r="K9" s="430" t="s">
        <v>239</v>
      </c>
      <c r="L9" s="430"/>
      <c r="M9" s="505" t="s">
        <v>398</v>
      </c>
      <c r="N9" s="506"/>
      <c r="O9" s="486" t="s">
        <v>399</v>
      </c>
      <c r="P9" s="487"/>
      <c r="Q9" s="495" t="s">
        <v>371</v>
      </c>
      <c r="R9" s="495"/>
      <c r="S9" s="415" t="s">
        <v>333</v>
      </c>
      <c r="T9" s="430"/>
      <c r="U9" s="407" t="s">
        <v>312</v>
      </c>
      <c r="V9" s="408"/>
      <c r="W9" s="430" t="s">
        <v>163</v>
      </c>
      <c r="X9" s="430"/>
      <c r="Y9" s="468" t="s">
        <v>393</v>
      </c>
      <c r="Z9" s="468"/>
      <c r="AA9" s="407" t="s">
        <v>379</v>
      </c>
      <c r="AB9" s="408"/>
      <c r="AC9" s="430" t="s">
        <v>163</v>
      </c>
      <c r="AD9" s="430"/>
      <c r="AE9" s="407" t="s">
        <v>267</v>
      </c>
      <c r="AF9" s="408"/>
      <c r="AG9" s="407" t="s">
        <v>256</v>
      </c>
      <c r="AH9" s="408"/>
      <c r="AI9" s="407" t="s">
        <v>257</v>
      </c>
      <c r="AJ9" s="408"/>
      <c r="AK9" s="407" t="s">
        <v>258</v>
      </c>
      <c r="AL9" s="408"/>
      <c r="AM9" s="407" t="s">
        <v>259</v>
      </c>
      <c r="AN9" s="408"/>
      <c r="AO9" s="407" t="s">
        <v>260</v>
      </c>
      <c r="AP9" s="408"/>
      <c r="AQ9" s="407" t="s">
        <v>261</v>
      </c>
      <c r="AR9" s="408"/>
      <c r="AS9" s="407" t="s">
        <v>262</v>
      </c>
      <c r="AT9" s="408"/>
      <c r="AU9" s="430" t="s">
        <v>163</v>
      </c>
      <c r="AV9" s="430"/>
      <c r="AW9" s="455" t="s">
        <v>161</v>
      </c>
      <c r="AX9" s="455"/>
      <c r="AY9" s="430"/>
      <c r="AZ9" s="430"/>
      <c r="BA9" s="415"/>
      <c r="BB9" s="430"/>
      <c r="BC9" s="430" t="s">
        <v>163</v>
      </c>
      <c r="BD9" s="430"/>
      <c r="BE9" s="415" t="s">
        <v>368</v>
      </c>
      <c r="BF9" s="415"/>
      <c r="BG9" s="415" t="s">
        <v>384</v>
      </c>
      <c r="BH9" s="415"/>
      <c r="BI9" s="415" t="s">
        <v>383</v>
      </c>
      <c r="BJ9" s="415"/>
      <c r="BK9" s="488" t="s">
        <v>410</v>
      </c>
      <c r="BL9" s="488"/>
      <c r="BM9" s="415" t="s">
        <v>382</v>
      </c>
      <c r="BN9" s="415"/>
      <c r="BO9" s="507" t="s">
        <v>388</v>
      </c>
      <c r="BP9" s="508"/>
      <c r="BQ9" s="415" t="s">
        <v>374</v>
      </c>
      <c r="BR9" s="415"/>
      <c r="BS9" s="430" t="s">
        <v>163</v>
      </c>
      <c r="BT9" s="430"/>
      <c r="BU9" s="430" t="s">
        <v>161</v>
      </c>
      <c r="BV9" s="430"/>
      <c r="BW9" s="415" t="s">
        <v>178</v>
      </c>
      <c r="BX9" s="415"/>
      <c r="BY9" s="415" t="s">
        <v>186</v>
      </c>
      <c r="BZ9" s="430"/>
      <c r="CA9" s="415" t="s">
        <v>194</v>
      </c>
      <c r="CB9" s="430"/>
      <c r="CC9" s="430" t="s">
        <v>163</v>
      </c>
      <c r="CD9" s="430"/>
      <c r="CE9" s="430" t="s">
        <v>161</v>
      </c>
      <c r="CF9" s="430"/>
      <c r="CG9" s="509" t="s">
        <v>378</v>
      </c>
      <c r="CH9" s="509"/>
      <c r="CI9" s="457" t="s">
        <v>372</v>
      </c>
      <c r="CJ9" s="449"/>
      <c r="CK9" s="509" t="s">
        <v>358</v>
      </c>
      <c r="CL9" s="509"/>
      <c r="CM9" s="520" t="s">
        <v>372</v>
      </c>
      <c r="CN9" s="521"/>
      <c r="CO9" s="430" t="s">
        <v>163</v>
      </c>
      <c r="CP9" s="430"/>
      <c r="CQ9" s="455" t="s">
        <v>161</v>
      </c>
      <c r="CR9" s="455"/>
      <c r="CS9" s="415" t="s">
        <v>323</v>
      </c>
      <c r="CT9" s="415"/>
      <c r="CU9" s="454" t="s">
        <v>308</v>
      </c>
      <c r="CV9" s="454"/>
      <c r="CW9" s="486" t="s">
        <v>397</v>
      </c>
      <c r="CX9" s="487"/>
      <c r="CY9" s="415" t="s">
        <v>324</v>
      </c>
      <c r="CZ9" s="415"/>
      <c r="DA9" s="430" t="s">
        <v>163</v>
      </c>
      <c r="DB9" s="430"/>
      <c r="DC9" s="430" t="s">
        <v>161</v>
      </c>
      <c r="DD9" s="430"/>
      <c r="DE9" s="430"/>
      <c r="DF9" s="430"/>
      <c r="DG9" s="430"/>
      <c r="DH9" s="430"/>
      <c r="DI9" s="430" t="s">
        <v>163</v>
      </c>
      <c r="DJ9" s="430"/>
      <c r="DK9" s="454" t="s">
        <v>166</v>
      </c>
      <c r="DL9" s="455"/>
      <c r="DM9" s="522" t="s">
        <v>167</v>
      </c>
      <c r="DN9" s="523"/>
      <c r="DO9" s="455" t="s">
        <v>168</v>
      </c>
      <c r="DP9" s="455"/>
      <c r="DQ9" s="411" t="s">
        <v>320</v>
      </c>
      <c r="DR9" s="412"/>
      <c r="DS9" s="430" t="s">
        <v>161</v>
      </c>
      <c r="DT9" s="430"/>
      <c r="DU9" s="514" t="s">
        <v>325</v>
      </c>
      <c r="DV9" s="514" t="s">
        <v>325</v>
      </c>
      <c r="DW9" s="415"/>
      <c r="DX9" s="415"/>
      <c r="DY9" s="415"/>
      <c r="DZ9" s="415"/>
      <c r="EA9" s="415"/>
      <c r="EB9" s="415"/>
      <c r="EC9" s="430" t="s">
        <v>163</v>
      </c>
      <c r="ED9" s="430"/>
      <c r="EE9" s="415"/>
      <c r="EF9" s="430"/>
      <c r="EG9" s="454" t="s">
        <v>307</v>
      </c>
      <c r="EH9" s="454"/>
      <c r="EI9" s="516" t="s">
        <v>391</v>
      </c>
      <c r="EJ9" s="517"/>
      <c r="EK9" s="428" t="s">
        <v>392</v>
      </c>
      <c r="EL9" s="429"/>
      <c r="EM9" s="507"/>
      <c r="EN9" s="508"/>
      <c r="EO9" s="507" t="s">
        <v>385</v>
      </c>
      <c r="EP9" s="508"/>
      <c r="EQ9" s="430" t="s">
        <v>163</v>
      </c>
      <c r="ER9" s="430"/>
      <c r="ES9" s="430" t="s">
        <v>161</v>
      </c>
      <c r="ET9" s="430"/>
      <c r="EU9" s="415"/>
      <c r="EV9" s="430"/>
      <c r="EW9" s="430" t="s">
        <v>163</v>
      </c>
      <c r="EX9" s="430"/>
      <c r="EY9" s="430" t="s">
        <v>161</v>
      </c>
      <c r="EZ9" s="430"/>
      <c r="FA9" s="454" t="s">
        <v>313</v>
      </c>
      <c r="FB9" s="454"/>
      <c r="FC9" s="454" t="s">
        <v>169</v>
      </c>
      <c r="FD9" s="454"/>
      <c r="FE9" s="430"/>
      <c r="FF9" s="430"/>
      <c r="FG9" s="475" t="s">
        <v>372</v>
      </c>
      <c r="FH9" s="476"/>
      <c r="FI9" s="415" t="s">
        <v>298</v>
      </c>
      <c r="FJ9" s="430"/>
      <c r="FK9" s="415" t="s">
        <v>288</v>
      </c>
      <c r="FL9" s="430"/>
      <c r="FM9" s="415" t="s">
        <v>332</v>
      </c>
      <c r="FN9" s="430"/>
      <c r="FO9" s="415"/>
      <c r="FP9" s="415"/>
      <c r="FQ9" s="430" t="s">
        <v>163</v>
      </c>
      <c r="FR9" s="430"/>
      <c r="FS9" s="430" t="s">
        <v>161</v>
      </c>
      <c r="FT9" s="430"/>
      <c r="FU9" s="510" t="s">
        <v>342</v>
      </c>
      <c r="FV9" s="415"/>
      <c r="FW9" s="415" t="s">
        <v>343</v>
      </c>
      <c r="FX9" s="415"/>
      <c r="FY9" s="415" t="s">
        <v>344</v>
      </c>
      <c r="FZ9" s="415"/>
      <c r="GA9" s="415" t="s">
        <v>345</v>
      </c>
      <c r="GB9" s="415"/>
      <c r="GC9" s="415" t="s">
        <v>327</v>
      </c>
      <c r="GD9" s="415"/>
      <c r="GE9" s="415" t="s">
        <v>328</v>
      </c>
      <c r="GF9" s="415"/>
      <c r="GG9" s="430" t="s">
        <v>163</v>
      </c>
      <c r="GH9" s="430"/>
      <c r="GI9" s="430" t="s">
        <v>351</v>
      </c>
      <c r="GJ9" s="430"/>
      <c r="GK9" s="468" t="s">
        <v>236</v>
      </c>
      <c r="GL9" s="468"/>
      <c r="GM9" s="495" t="s">
        <v>346</v>
      </c>
      <c r="GN9" s="495"/>
      <c r="GO9" s="468" t="s">
        <v>347</v>
      </c>
      <c r="GP9" s="468"/>
      <c r="GQ9" s="495" t="s">
        <v>348</v>
      </c>
      <c r="GR9" s="495"/>
      <c r="GS9" s="495" t="s">
        <v>357</v>
      </c>
      <c r="GT9" s="495"/>
      <c r="GU9" s="468" t="s">
        <v>235</v>
      </c>
      <c r="GV9" s="468"/>
      <c r="GW9" s="468" t="s">
        <v>359</v>
      </c>
      <c r="GX9" s="468"/>
      <c r="GY9" s="468" t="s">
        <v>329</v>
      </c>
      <c r="GZ9" s="468"/>
      <c r="HA9" s="430" t="s">
        <v>163</v>
      </c>
      <c r="HB9" s="430"/>
      <c r="HC9" s="430" t="s">
        <v>161</v>
      </c>
      <c r="HD9" s="430"/>
      <c r="HE9" s="415"/>
      <c r="HF9" s="415"/>
      <c r="HG9" s="415"/>
      <c r="HH9" s="430"/>
      <c r="HI9" s="430" t="s">
        <v>163</v>
      </c>
      <c r="HJ9" s="430"/>
      <c r="HK9" s="512" t="s">
        <v>381</v>
      </c>
      <c r="HL9" s="513"/>
      <c r="HM9" s="515" t="s">
        <v>386</v>
      </c>
      <c r="HN9" s="515"/>
      <c r="HO9" s="430" t="s">
        <v>163</v>
      </c>
      <c r="HP9" s="430"/>
      <c r="HQ9" s="468" t="s">
        <v>305</v>
      </c>
      <c r="HR9" s="468"/>
      <c r="HS9" s="468" t="s">
        <v>243</v>
      </c>
      <c r="HT9" s="468"/>
      <c r="HU9" s="430" t="s">
        <v>163</v>
      </c>
      <c r="HV9" s="430"/>
      <c r="HW9" s="430" t="s">
        <v>161</v>
      </c>
      <c r="HX9" s="430"/>
      <c r="HY9" s="454" t="s">
        <v>187</v>
      </c>
      <c r="HZ9" s="455"/>
      <c r="IA9" s="415" t="s">
        <v>188</v>
      </c>
      <c r="IB9" s="430"/>
      <c r="IC9" s="455" t="s">
        <v>218</v>
      </c>
      <c r="ID9" s="455"/>
      <c r="IE9" s="415" t="s">
        <v>319</v>
      </c>
      <c r="IF9" s="415"/>
      <c r="IG9" s="430" t="s">
        <v>163</v>
      </c>
      <c r="IH9" s="430"/>
      <c r="II9" s="411" t="s">
        <v>285</v>
      </c>
      <c r="IJ9" s="412"/>
      <c r="IK9" s="411" t="s">
        <v>289</v>
      </c>
      <c r="IL9" s="412"/>
      <c r="IM9" s="411" t="s">
        <v>290</v>
      </c>
      <c r="IN9" s="412"/>
      <c r="IO9" s="411" t="s">
        <v>334</v>
      </c>
      <c r="IP9" s="412"/>
      <c r="IQ9" s="411"/>
      <c r="IR9" s="412"/>
      <c r="IS9" s="458"/>
      <c r="IT9" s="459"/>
      <c r="IU9" s="458" t="s">
        <v>163</v>
      </c>
      <c r="IV9" s="459"/>
      <c r="IW9" s="430" t="s">
        <v>161</v>
      </c>
      <c r="IX9" s="430"/>
      <c r="IY9" s="473" t="s">
        <v>395</v>
      </c>
      <c r="IZ9" s="474"/>
      <c r="JA9" s="479" t="s">
        <v>409</v>
      </c>
      <c r="JB9" s="480"/>
      <c r="JC9" s="435" t="s">
        <v>362</v>
      </c>
      <c r="JD9" s="436"/>
      <c r="JE9" s="435" t="s">
        <v>412</v>
      </c>
      <c r="JF9" s="436"/>
      <c r="JG9" s="430" t="s">
        <v>163</v>
      </c>
      <c r="JH9" s="430"/>
      <c r="JI9" s="455" t="s">
        <v>349</v>
      </c>
      <c r="JJ9" s="455"/>
      <c r="JK9" s="455" t="s">
        <v>350</v>
      </c>
      <c r="JL9" s="455"/>
      <c r="JM9" s="475" t="s">
        <v>401</v>
      </c>
      <c r="JN9" s="476"/>
      <c r="JO9" s="454" t="s">
        <v>400</v>
      </c>
      <c r="JP9" s="455"/>
      <c r="JQ9" s="454" t="s">
        <v>377</v>
      </c>
      <c r="JR9" s="454"/>
      <c r="JS9" s="454" t="s">
        <v>390</v>
      </c>
      <c r="JT9" s="455"/>
      <c r="JU9" s="473" t="s">
        <v>298</v>
      </c>
      <c r="JV9" s="474"/>
      <c r="JW9" s="430" t="s">
        <v>163</v>
      </c>
      <c r="JX9" s="430"/>
      <c r="JY9" s="430" t="s">
        <v>161</v>
      </c>
      <c r="JZ9" s="430"/>
      <c r="KA9" s="415" t="s">
        <v>308</v>
      </c>
      <c r="KB9" s="430"/>
      <c r="KC9" s="430" t="s">
        <v>163</v>
      </c>
      <c r="KD9" s="430"/>
      <c r="KE9" s="433" t="s">
        <v>306</v>
      </c>
      <c r="KF9" s="434"/>
      <c r="KG9" s="433" t="s">
        <v>287</v>
      </c>
      <c r="KH9" s="434"/>
      <c r="KI9" s="430" t="s">
        <v>163</v>
      </c>
      <c r="KJ9" s="430"/>
      <c r="KK9" s="433" t="s">
        <v>310</v>
      </c>
      <c r="KL9" s="478"/>
      <c r="KM9" s="431" t="s">
        <v>308</v>
      </c>
      <c r="KN9" s="431"/>
      <c r="KO9" s="430" t="s">
        <v>163</v>
      </c>
      <c r="KP9" s="430"/>
      <c r="KQ9" s="468" t="s">
        <v>396</v>
      </c>
      <c r="KR9" s="468"/>
      <c r="KS9" s="463"/>
      <c r="KT9" s="463"/>
      <c r="KU9" s="431" t="s">
        <v>163</v>
      </c>
      <c r="KV9" s="431"/>
      <c r="KW9" s="431" t="s">
        <v>206</v>
      </c>
      <c r="KX9" s="431"/>
      <c r="KY9" s="431" t="s">
        <v>163</v>
      </c>
      <c r="KZ9" s="431"/>
      <c r="LA9" s="464"/>
      <c r="LB9" s="465"/>
      <c r="LC9" s="407"/>
      <c r="LD9" s="408"/>
      <c r="LE9" s="466" t="s">
        <v>163</v>
      </c>
      <c r="LF9" s="467"/>
      <c r="LG9" s="431" t="s">
        <v>206</v>
      </c>
      <c r="LH9" s="431"/>
      <c r="LI9" s="431" t="s">
        <v>163</v>
      </c>
      <c r="LJ9" s="431"/>
      <c r="LK9" s="447" t="s">
        <v>281</v>
      </c>
      <c r="LL9" s="443"/>
      <c r="LM9" s="471" t="s">
        <v>297</v>
      </c>
      <c r="LN9" s="472"/>
      <c r="LO9" s="471" t="s">
        <v>322</v>
      </c>
      <c r="LP9" s="472"/>
      <c r="LQ9" s="477" t="s">
        <v>362</v>
      </c>
      <c r="LR9" s="465"/>
      <c r="LS9" s="469" t="s">
        <v>369</v>
      </c>
      <c r="LT9" s="470"/>
      <c r="LU9" s="431" t="s">
        <v>163</v>
      </c>
      <c r="LV9" s="431"/>
      <c r="LW9" s="432" t="s">
        <v>265</v>
      </c>
      <c r="LX9" s="432"/>
      <c r="LY9" s="432" t="s">
        <v>266</v>
      </c>
      <c r="LZ9" s="432"/>
      <c r="MA9" s="431" t="s">
        <v>202</v>
      </c>
      <c r="MB9" s="431"/>
      <c r="MC9" s="432" t="s">
        <v>387</v>
      </c>
      <c r="MD9" s="432"/>
      <c r="ME9" s="443" t="s">
        <v>331</v>
      </c>
      <c r="MF9" s="443"/>
      <c r="MG9" s="443" t="s">
        <v>408</v>
      </c>
      <c r="MH9" s="443"/>
      <c r="MI9" s="431" t="s">
        <v>365</v>
      </c>
      <c r="MJ9" s="431"/>
      <c r="MK9" s="431" t="s">
        <v>202</v>
      </c>
      <c r="ML9" s="431"/>
      <c r="MM9" s="445" t="s">
        <v>278</v>
      </c>
      <c r="MN9" s="446"/>
      <c r="MO9" s="447" t="s">
        <v>292</v>
      </c>
      <c r="MP9" s="447"/>
      <c r="MQ9" s="431" t="s">
        <v>202</v>
      </c>
      <c r="MR9" s="431"/>
      <c r="MS9" s="432" t="s">
        <v>297</v>
      </c>
      <c r="MT9" s="432"/>
      <c r="MU9" s="431" t="s">
        <v>202</v>
      </c>
      <c r="MV9" s="431"/>
      <c r="MW9" s="432"/>
      <c r="MX9" s="432"/>
      <c r="MY9" s="431" t="s">
        <v>202</v>
      </c>
      <c r="MZ9" s="431"/>
      <c r="NA9" s="444" t="s">
        <v>394</v>
      </c>
      <c r="NB9" s="444"/>
      <c r="NC9" s="431" t="s">
        <v>202</v>
      </c>
      <c r="ND9" s="431"/>
      <c r="NE9" s="432" t="s">
        <v>233</v>
      </c>
      <c r="NF9" s="432"/>
      <c r="NG9" s="431" t="s">
        <v>202</v>
      </c>
      <c r="NH9" s="431"/>
      <c r="NI9" s="432" t="s">
        <v>315</v>
      </c>
      <c r="NJ9" s="432"/>
      <c r="NK9" s="431" t="s">
        <v>202</v>
      </c>
      <c r="NL9" s="431"/>
      <c r="NM9" s="461" t="s">
        <v>318</v>
      </c>
      <c r="NN9" s="432"/>
      <c r="NO9" s="431" t="s">
        <v>202</v>
      </c>
      <c r="NP9" s="431"/>
      <c r="NQ9" s="457" t="s">
        <v>353</v>
      </c>
      <c r="NR9" s="449"/>
      <c r="NS9" s="457" t="s">
        <v>354</v>
      </c>
      <c r="NT9" s="449"/>
      <c r="NU9" s="457" t="s">
        <v>355</v>
      </c>
      <c r="NV9" s="449"/>
      <c r="NW9" s="428" t="s">
        <v>407</v>
      </c>
      <c r="NX9" s="429"/>
      <c r="NY9" s="428" t="s">
        <v>389</v>
      </c>
      <c r="NZ9" s="429"/>
      <c r="OA9" s="458" t="s">
        <v>202</v>
      </c>
      <c r="OB9" s="459"/>
      <c r="OC9" s="457" t="s">
        <v>337</v>
      </c>
      <c r="OD9" s="449"/>
      <c r="OE9" s="457" t="s">
        <v>338</v>
      </c>
      <c r="OF9" s="449"/>
      <c r="OG9" s="457" t="s">
        <v>339</v>
      </c>
      <c r="OH9" s="449"/>
      <c r="OI9" s="448" t="s">
        <v>375</v>
      </c>
      <c r="OJ9" s="449"/>
      <c r="OK9" s="458" t="s">
        <v>202</v>
      </c>
      <c r="OL9" s="459"/>
      <c r="OM9" s="447" t="s">
        <v>367</v>
      </c>
      <c r="ON9" s="447"/>
      <c r="OO9" s="439" t="s">
        <v>376</v>
      </c>
      <c r="OP9" s="438"/>
      <c r="OQ9" s="437" t="s">
        <v>380</v>
      </c>
      <c r="OR9" s="438"/>
      <c r="OS9" s="431" t="s">
        <v>202</v>
      </c>
      <c r="OT9" s="431"/>
      <c r="OU9" s="432"/>
      <c r="OV9" s="432"/>
      <c r="OW9" s="431" t="s">
        <v>202</v>
      </c>
      <c r="OX9" s="431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9" t="s">
        <v>164</v>
      </c>
      <c r="FF10" s="369" t="s">
        <v>165</v>
      </c>
      <c r="FG10" s="369" t="s">
        <v>164</v>
      </c>
      <c r="FH10" s="369" t="s">
        <v>165</v>
      </c>
      <c r="FI10" s="369" t="s">
        <v>164</v>
      </c>
      <c r="FJ10" s="369" t="s">
        <v>165</v>
      </c>
      <c r="FK10" s="369" t="s">
        <v>164</v>
      </c>
      <c r="FL10" s="369" t="s">
        <v>165</v>
      </c>
      <c r="FM10" s="369" t="s">
        <v>164</v>
      </c>
      <c r="FN10" s="369" t="s">
        <v>165</v>
      </c>
      <c r="FO10" s="369" t="s">
        <v>164</v>
      </c>
      <c r="FP10" s="369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44" t="s">
        <v>164</v>
      </c>
      <c r="JF10" s="344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44" t="s">
        <v>164</v>
      </c>
      <c r="NX10" s="344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22"/>
      <c r="R11" s="78"/>
      <c r="S11" s="320"/>
      <c r="T11" s="320"/>
      <c r="U11" s="78"/>
      <c r="V11" s="78"/>
      <c r="W11" s="78">
        <f>K11+O11+Q11+S11+U11+M11</f>
        <v>0</v>
      </c>
      <c r="X11" s="78">
        <f>K11+O11+Q11+S11+U11+M11</f>
        <v>0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9"/>
      <c r="AL11" s="350"/>
      <c r="AM11" s="289"/>
      <c r="AN11" s="289"/>
      <c r="AO11" s="290"/>
      <c r="AP11" s="290"/>
      <c r="AQ11" s="290"/>
      <c r="AR11" s="290"/>
      <c r="AS11" s="290"/>
      <c r="AT11" s="290"/>
      <c r="AU11" s="4">
        <f>AE11+AG11+AI11+AK11+AM11+AO11+AQ11+AS11</f>
        <v>0</v>
      </c>
      <c r="AV11" s="4">
        <f t="shared" ref="AV11:AV42" si="2">AF11+AH11+AJ11+AL11+AN11+AP11+AR11+AT11</f>
        <v>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10</v>
      </c>
      <c r="BF11" s="8">
        <v>1.4239999999999999</v>
      </c>
      <c r="BG11" s="291">
        <v>7</v>
      </c>
      <c r="BH11" s="292">
        <v>0.99680000000000002</v>
      </c>
      <c r="BI11" s="291"/>
      <c r="BJ11" s="292"/>
      <c r="BK11" s="293">
        <v>3</v>
      </c>
      <c r="BL11" s="8">
        <v>0.42720000000000002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9"/>
      <c r="CI11" s="91">
        <v>20.6</v>
      </c>
      <c r="CJ11" s="319">
        <v>6.5</v>
      </c>
      <c r="CK11" s="294"/>
      <c r="CL11" s="294"/>
      <c r="CM11" s="320">
        <v>5.15</v>
      </c>
      <c r="CN11" s="321">
        <v>1.5</v>
      </c>
      <c r="CO11" s="8">
        <f>CG11+CI11+CK11+CM11</f>
        <v>25.75</v>
      </c>
      <c r="CP11" s="8">
        <f>CH11+CJ11+CL11+CN11</f>
        <v>8</v>
      </c>
      <c r="CQ11" s="336">
        <v>247.40625</v>
      </c>
      <c r="CR11" s="336"/>
      <c r="CS11" s="336"/>
      <c r="CT11" s="346"/>
      <c r="CU11" s="337">
        <v>18.556701030927837</v>
      </c>
      <c r="CV11" s="196"/>
      <c r="CW11" s="338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2">
        <v>41.103092783505154</v>
      </c>
      <c r="DL11" s="322">
        <v>13.701030927835051</v>
      </c>
      <c r="DM11" s="320">
        <f>IF((DO11/0.97)&lt;DK11,(DO11/0.97),DK11)</f>
        <v>41.103092783505154</v>
      </c>
      <c r="DN11" s="320">
        <f>IF((DP11/0.97)&lt;DL11,(DP11/0.97),DL11)</f>
        <v>13.701030927835051</v>
      </c>
      <c r="DO11" s="322">
        <v>39.869999999999997</v>
      </c>
      <c r="DP11" s="322">
        <v>13.29</v>
      </c>
      <c r="DQ11" s="323"/>
      <c r="DR11" s="323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4">
        <v>31.96</v>
      </c>
      <c r="EH11" s="325">
        <v>7.99</v>
      </c>
      <c r="EI11" s="94">
        <v>116.36</v>
      </c>
      <c r="EJ11" s="94">
        <v>29.09</v>
      </c>
      <c r="EK11" s="320">
        <v>40.340000000000003</v>
      </c>
      <c r="EL11" s="326">
        <v>10.085000000000001</v>
      </c>
      <c r="EM11" s="327"/>
      <c r="EN11" s="327"/>
      <c r="EO11" s="327"/>
      <c r="EP11" s="327"/>
      <c r="EQ11" s="8">
        <f>EE11+EG11+EI11+EK11+EM11+EO11</f>
        <v>188.66</v>
      </c>
      <c r="ER11" s="8">
        <f>EF11+EH11+EJ11+EL11</f>
        <v>47.164999999999999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1">
        <v>29</v>
      </c>
      <c r="FB11" s="328"/>
      <c r="FC11" s="114">
        <v>0</v>
      </c>
      <c r="FD11" s="321"/>
      <c r="FE11" s="8"/>
      <c r="FF11" s="8"/>
      <c r="FG11" s="300"/>
      <c r="FH11" s="301"/>
      <c r="FI11" s="8"/>
      <c r="FJ11" s="8"/>
      <c r="FK11" s="8"/>
      <c r="FL11" s="8"/>
      <c r="FM11" s="321"/>
      <c r="FN11" s="321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321">
        <v>6</v>
      </c>
      <c r="GL11" s="321"/>
      <c r="GM11" s="304"/>
      <c r="GN11" s="305"/>
      <c r="GO11" s="329">
        <v>6</v>
      </c>
      <c r="GP11" s="365"/>
      <c r="GQ11" s="306"/>
      <c r="GR11" s="306"/>
      <c r="GS11" s="305"/>
      <c r="GT11" s="305"/>
      <c r="GU11" s="93">
        <v>5</v>
      </c>
      <c r="GV11" s="93"/>
      <c r="GW11" s="93">
        <v>2</v>
      </c>
      <c r="GX11" s="93"/>
      <c r="GY11" s="93">
        <v>2.4</v>
      </c>
      <c r="GZ11" s="93"/>
      <c r="HA11" s="8">
        <f>GM11+GS11+GK11+GO11+GQ11+GU11+GW11+GY11</f>
        <v>21.4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535</v>
      </c>
      <c r="HR11" s="284"/>
      <c r="HS11" s="91">
        <v>535</v>
      </c>
      <c r="HT11" s="8"/>
      <c r="HU11" s="8">
        <f>HQ11</f>
        <v>535</v>
      </c>
      <c r="HV11" s="8">
        <f>HR11</f>
        <v>0</v>
      </c>
      <c r="HW11" s="8"/>
      <c r="HX11" s="8"/>
      <c r="HY11" s="376"/>
      <c r="HZ11" s="376"/>
      <c r="IA11" s="307"/>
      <c r="IB11" s="299"/>
      <c r="IC11" s="196">
        <v>8.5</v>
      </c>
      <c r="ID11" s="329">
        <v>2.125</v>
      </c>
      <c r="IE11" s="308"/>
      <c r="IF11" s="8"/>
      <c r="IG11" s="8">
        <f>HW11+HY11+IA11+IC11+IE11</f>
        <v>8.5</v>
      </c>
      <c r="IH11" s="8">
        <f>HX11+HZ11+IB11+ID11+IF11</f>
        <v>2.125</v>
      </c>
      <c r="II11" s="8">
        <v>205</v>
      </c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4"/>
      <c r="JD11" s="284"/>
      <c r="JE11" s="378">
        <v>10.31</v>
      </c>
      <c r="JF11" s="378">
        <v>0</v>
      </c>
      <c r="JG11" s="8">
        <f>IW11+IY11+JA11+JC11+JE11</f>
        <v>20.62</v>
      </c>
      <c r="JH11" s="8">
        <f>IX11+IZ11+JB11+JD11+JF11</f>
        <v>0</v>
      </c>
      <c r="JI11" s="329">
        <v>6.5372000000000003</v>
      </c>
      <c r="JJ11" s="329">
        <v>1</v>
      </c>
      <c r="JK11" s="329">
        <v>6.5373000000000001</v>
      </c>
      <c r="JL11" s="329">
        <v>1</v>
      </c>
      <c r="JM11" s="329">
        <v>0</v>
      </c>
      <c r="JN11" s="329">
        <v>0</v>
      </c>
      <c r="JO11" s="91">
        <v>51.55</v>
      </c>
      <c r="JP11" s="329">
        <v>11</v>
      </c>
      <c r="JQ11" s="91">
        <v>26.8</v>
      </c>
      <c r="JR11" s="329">
        <v>5</v>
      </c>
      <c r="JS11" s="71">
        <v>17.53</v>
      </c>
      <c r="JT11" s="71">
        <v>4</v>
      </c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4"/>
      <c r="KB11" s="284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21">
        <v>6.19</v>
      </c>
      <c r="KR11" s="4"/>
      <c r="KS11" s="4"/>
      <c r="KT11" s="4"/>
      <c r="KU11" s="1">
        <f>KQ11+KS11</f>
        <v>6.19</v>
      </c>
      <c r="KV11" s="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9">
        <v>0</v>
      </c>
      <c r="LM11" s="79">
        <v>24.02</v>
      </c>
      <c r="LN11" s="348">
        <v>0</v>
      </c>
      <c r="LO11" s="79">
        <v>6.5750000000000002</v>
      </c>
      <c r="LP11" s="331">
        <v>0</v>
      </c>
      <c r="LQ11" s="75"/>
      <c r="LR11" s="342"/>
      <c r="LS11" s="317"/>
      <c r="LT11" s="317"/>
      <c r="LU11" s="4">
        <f>LO11+LM11+LK11+LQ11+LS11</f>
        <v>54.795000000000002</v>
      </c>
      <c r="LV11" s="4">
        <f>LP11+LN11+LL11+LT11</f>
        <v>0</v>
      </c>
      <c r="LW11" s="318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9">
        <v>25.75</v>
      </c>
      <c r="MF11" s="366"/>
      <c r="MG11" s="75">
        <v>35.020000000000003</v>
      </c>
      <c r="MH11" s="4"/>
      <c r="MI11" s="9"/>
      <c r="MJ11" s="4"/>
      <c r="MK11" s="4">
        <f>MC11+ME11+MG11+MI11</f>
        <v>60.77</v>
      </c>
      <c r="ML11" s="4">
        <f>MF11+MD11+MH11+MJ11</f>
        <v>0</v>
      </c>
      <c r="MM11" s="333">
        <v>0</v>
      </c>
      <c r="MN11" s="92"/>
      <c r="MO11" s="114">
        <v>0</v>
      </c>
      <c r="MP11" s="334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35">
        <v>0.9</v>
      </c>
      <c r="NC11" s="4">
        <f>NA11</f>
        <v>6.56</v>
      </c>
      <c r="ND11" s="4">
        <f>NB11</f>
        <v>0.9</v>
      </c>
      <c r="NE11" s="296"/>
      <c r="NF11" s="296"/>
      <c r="NG11" s="296">
        <f>NE11</f>
        <v>0</v>
      </c>
      <c r="NH11" s="296">
        <f>NF11</f>
        <v>0</v>
      </c>
      <c r="NI11" s="296"/>
      <c r="NJ11" s="296"/>
      <c r="NK11" s="296">
        <f>NI11</f>
        <v>0</v>
      </c>
      <c r="NL11" s="296">
        <f>NJ11</f>
        <v>0</v>
      </c>
      <c r="NM11" s="293"/>
      <c r="NN11" s="296"/>
      <c r="NO11" s="296">
        <f>NM11</f>
        <v>0</v>
      </c>
      <c r="NP11" s="296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41">
        <v>0</v>
      </c>
      <c r="NX11" s="341"/>
      <c r="NY11" s="341">
        <v>0</v>
      </c>
      <c r="NZ11" s="341"/>
      <c r="OA11" s="4">
        <f>NQ11+NS11+NU11+NY11</f>
        <v>0</v>
      </c>
      <c r="OB11" s="4">
        <f t="shared" ref="OB11:OB42" si="12">NR11+NT11+NV11</f>
        <v>0</v>
      </c>
      <c r="OC11" s="74">
        <v>0</v>
      </c>
      <c r="OD11" s="74"/>
      <c r="OE11" s="347">
        <v>0</v>
      </c>
      <c r="OF11" s="74"/>
      <c r="OG11" s="347">
        <v>0</v>
      </c>
      <c r="OH11" s="74"/>
      <c r="OI11" s="74">
        <v>0</v>
      </c>
      <c r="OJ11" s="74"/>
      <c r="OK11" s="4">
        <f>OC11+OE11+OG11+OI11</f>
        <v>0</v>
      </c>
      <c r="OL11" s="4">
        <f>OD11+OF11+OH11+OJ11</f>
        <v>0</v>
      </c>
      <c r="OM11" s="196">
        <v>0</v>
      </c>
      <c r="ON11" s="296"/>
      <c r="OO11" s="340">
        <v>0</v>
      </c>
      <c r="OP11" s="296"/>
      <c r="OQ11" s="196">
        <v>0</v>
      </c>
      <c r="OR11" s="296"/>
      <c r="OS11" s="296">
        <f>OM11+OO11</f>
        <v>0</v>
      </c>
      <c r="OT11" s="296">
        <f>ON11+OP11</f>
        <v>0</v>
      </c>
      <c r="OU11" s="296"/>
      <c r="OV11" s="296"/>
      <c r="OW11" s="296">
        <f t="shared" ref="OW11:OW42" si="13">OU11</f>
        <v>0</v>
      </c>
      <c r="OX11" s="296">
        <f t="shared" ref="OX11:OX42" si="14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22"/>
      <c r="R12" s="78"/>
      <c r="S12" s="320"/>
      <c r="T12" s="320"/>
      <c r="U12" s="78"/>
      <c r="V12" s="78"/>
      <c r="W12" s="78">
        <f t="shared" ref="W12:W75" si="15">K12+O12+Q12+S12+U12+M12</f>
        <v>0</v>
      </c>
      <c r="X12" s="78">
        <f t="shared" ref="X12:X75" si="16">K12+O12+Q12+S12+U12+M12</f>
        <v>0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49"/>
      <c r="AL12" s="350"/>
      <c r="AM12" s="289"/>
      <c r="AN12" s="289"/>
      <c r="AO12" s="290"/>
      <c r="AP12" s="290"/>
      <c r="AQ12" s="290"/>
      <c r="AR12" s="290"/>
      <c r="AS12" s="290"/>
      <c r="AT12" s="290"/>
      <c r="AU12" s="4">
        <f t="shared" ref="AU12:AU42" si="19">AE12+AG12+AI12+AK12+AM12+AO12+AQ12+AS12</f>
        <v>0</v>
      </c>
      <c r="AV12" s="4">
        <f t="shared" si="2"/>
        <v>0</v>
      </c>
      <c r="AW12" s="78">
        <v>2</v>
      </c>
      <c r="AX12" s="78">
        <v>0.85</v>
      </c>
      <c r="AY12" s="309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10</v>
      </c>
      <c r="BF12" s="8">
        <v>1.4239999999999999</v>
      </c>
      <c r="BG12" s="291">
        <v>7</v>
      </c>
      <c r="BH12" s="292">
        <v>0.99680000000000002</v>
      </c>
      <c r="BI12" s="291"/>
      <c r="BJ12" s="292"/>
      <c r="BK12" s="293">
        <v>3</v>
      </c>
      <c r="BL12" s="8">
        <v>0.42720000000000002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9"/>
      <c r="CI12" s="91">
        <v>20.6</v>
      </c>
      <c r="CJ12" s="319">
        <v>6.5</v>
      </c>
      <c r="CK12" s="294"/>
      <c r="CL12" s="294"/>
      <c r="CM12" s="320">
        <v>5.15</v>
      </c>
      <c r="CN12" s="321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36">
        <v>247.40625</v>
      </c>
      <c r="CR12" s="336"/>
      <c r="CS12" s="336"/>
      <c r="CT12" s="346"/>
      <c r="CU12" s="337">
        <v>18.556701030927837</v>
      </c>
      <c r="CV12" s="196"/>
      <c r="CW12" s="338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2">
        <v>41.103092783505154</v>
      </c>
      <c r="DL12" s="322">
        <v>13.701030927835051</v>
      </c>
      <c r="DM12" s="320">
        <f t="shared" ref="DM12:DM75" si="28">IF((DO12/0.97)&lt;DK12,(DO12/0.97),DK12)</f>
        <v>41.103092783505154</v>
      </c>
      <c r="DN12" s="320">
        <f t="shared" ref="DN12:DN75" si="29">IF((DP12/0.97)&lt;DL12,(DP12/0.97),DL12)</f>
        <v>13.701030927835051</v>
      </c>
      <c r="DO12" s="322">
        <v>39.869999999999997</v>
      </c>
      <c r="DP12" s="322">
        <v>13.29</v>
      </c>
      <c r="DQ12" s="323"/>
      <c r="DR12" s="323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4">
        <v>31.96</v>
      </c>
      <c r="EH12" s="325">
        <v>7.99</v>
      </c>
      <c r="EI12" s="94">
        <v>116.36</v>
      </c>
      <c r="EJ12" s="94">
        <v>29.09</v>
      </c>
      <c r="EK12" s="320">
        <v>40.340000000000003</v>
      </c>
      <c r="EL12" s="326">
        <v>10.085000000000001</v>
      </c>
      <c r="EM12" s="327"/>
      <c r="EN12" s="327"/>
      <c r="EO12" s="327"/>
      <c r="EP12" s="327"/>
      <c r="EQ12" s="8">
        <f t="shared" ref="EQ12:EQ75" si="31">EE12+EG12+EI12+EK12+EM12+EO12</f>
        <v>188.66</v>
      </c>
      <c r="ER12" s="8">
        <f t="shared" ref="ER12:ER43" si="32">EF12+EH12+EJ12+EL12</f>
        <v>47.164999999999999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1">
        <v>29</v>
      </c>
      <c r="FB12" s="328"/>
      <c r="FC12" s="114">
        <v>0</v>
      </c>
      <c r="FD12" s="321"/>
      <c r="FE12" s="8"/>
      <c r="FF12" s="8"/>
      <c r="FG12" s="300"/>
      <c r="FH12" s="301"/>
      <c r="FI12" s="8"/>
      <c r="FJ12" s="8"/>
      <c r="FK12" s="8"/>
      <c r="FL12" s="8"/>
      <c r="FM12" s="321"/>
      <c r="FN12" s="321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321">
        <v>6</v>
      </c>
      <c r="GL12" s="321"/>
      <c r="GM12" s="304"/>
      <c r="GN12" s="305"/>
      <c r="GO12" s="329">
        <v>6</v>
      </c>
      <c r="GP12" s="365"/>
      <c r="GQ12" s="306"/>
      <c r="GR12" s="306"/>
      <c r="GS12" s="305"/>
      <c r="GT12" s="305"/>
      <c r="GU12" s="93">
        <v>5</v>
      </c>
      <c r="GV12" s="93"/>
      <c r="GW12" s="93">
        <v>2</v>
      </c>
      <c r="GX12" s="93"/>
      <c r="GY12" s="93">
        <v>2.4</v>
      </c>
      <c r="GZ12" s="93"/>
      <c r="HA12" s="8">
        <f t="shared" ref="HA12:HA75" si="39">GM12+GS12+GK12+GO12+GQ12+GU12+GW12+GY12</f>
        <v>21.4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505</v>
      </c>
      <c r="HR12" s="284"/>
      <c r="HS12" s="91">
        <v>505</v>
      </c>
      <c r="HT12" s="8"/>
      <c r="HU12" s="8">
        <f t="shared" ref="HU12:HU75" si="43">HQ12</f>
        <v>505</v>
      </c>
      <c r="HV12" s="8">
        <f t="shared" ref="HV12:HV75" si="44">HR12</f>
        <v>0</v>
      </c>
      <c r="HW12" s="8"/>
      <c r="HX12" s="8"/>
      <c r="HY12" s="376"/>
      <c r="HZ12" s="376"/>
      <c r="IA12" s="307"/>
      <c r="IB12" s="299"/>
      <c r="IC12" s="196">
        <v>8.5</v>
      </c>
      <c r="ID12" s="329">
        <v>2.125</v>
      </c>
      <c r="IE12" s="308"/>
      <c r="IF12" s="308"/>
      <c r="IG12" s="8">
        <f t="shared" ref="IG12:IG75" si="45">HW12+HY12+IA12+IC12+IE12</f>
        <v>8.5</v>
      </c>
      <c r="IH12" s="8">
        <f t="shared" ref="IH12:IH75" si="46">HX12+HZ12+IB12+ID12+IF12</f>
        <v>2.125</v>
      </c>
      <c r="II12" s="8">
        <v>205</v>
      </c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4"/>
      <c r="JD12" s="284"/>
      <c r="JE12" s="378">
        <v>10.31</v>
      </c>
      <c r="JF12" s="378">
        <v>0</v>
      </c>
      <c r="JG12" s="8">
        <f t="shared" ref="JG12:JG75" si="47">IW12+IY12+JA12+JC12+JE12</f>
        <v>20.62</v>
      </c>
      <c r="JH12" s="8">
        <f t="shared" ref="JH12:JH75" si="48">IX12+IZ12+JB12+JD12+JF12</f>
        <v>0</v>
      </c>
      <c r="JI12" s="329">
        <v>6.5372000000000003</v>
      </c>
      <c r="JJ12" s="329">
        <v>1</v>
      </c>
      <c r="JK12" s="329">
        <v>6.5373000000000001</v>
      </c>
      <c r="JL12" s="329">
        <v>1</v>
      </c>
      <c r="JM12" s="329">
        <v>0</v>
      </c>
      <c r="JN12" s="329">
        <v>0</v>
      </c>
      <c r="JO12" s="91">
        <v>51.55</v>
      </c>
      <c r="JP12" s="329">
        <v>11</v>
      </c>
      <c r="JQ12" s="91">
        <v>26.8</v>
      </c>
      <c r="JR12" s="329">
        <v>5</v>
      </c>
      <c r="JS12" s="71">
        <v>17.53</v>
      </c>
      <c r="JT12" s="71">
        <v>4</v>
      </c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4"/>
      <c r="KB12" s="284"/>
      <c r="KC12" s="8">
        <f t="shared" ref="KC12:KC75" si="49">JY12+KA12</f>
        <v>0</v>
      </c>
      <c r="KD12" s="8">
        <f t="shared" ref="KD12:KD75" si="50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1">KK12+KM12</f>
        <v>0</v>
      </c>
      <c r="KP12" s="4">
        <f t="shared" si="51"/>
        <v>0</v>
      </c>
      <c r="KQ12" s="321">
        <v>6.19</v>
      </c>
      <c r="KR12" s="4"/>
      <c r="KS12" s="4"/>
      <c r="KT12" s="4"/>
      <c r="KU12" s="1">
        <f t="shared" ref="KU12:KU75" si="52">KQ12+KS12</f>
        <v>6.19</v>
      </c>
      <c r="KV12" s="1">
        <f t="shared" ref="KV12:KV75" si="53">KR12+KT12</f>
        <v>0</v>
      </c>
      <c r="KW12" s="4"/>
      <c r="KX12" s="4"/>
      <c r="KY12" s="4">
        <f t="shared" ref="KY12:KY75" si="54">KW12</f>
        <v>0</v>
      </c>
      <c r="KZ12" s="4">
        <f t="shared" ref="KZ12:KZ75" si="55">KX12</f>
        <v>0</v>
      </c>
      <c r="LA12" s="4"/>
      <c r="LB12" s="4"/>
      <c r="LC12" s="4"/>
      <c r="LD12" s="4"/>
      <c r="LE12" s="4">
        <f t="shared" ref="LE12:LE75" si="56">LA12+LC12</f>
        <v>0</v>
      </c>
      <c r="LF12" s="4">
        <f t="shared" ref="LF12:LF75" si="57">LD12+LB12</f>
        <v>0</v>
      </c>
      <c r="LG12" s="4"/>
      <c r="LH12" s="4"/>
      <c r="LI12" s="4">
        <f t="shared" ref="LI12:LI75" si="58">LG12</f>
        <v>0</v>
      </c>
      <c r="LJ12" s="4">
        <f t="shared" ref="LJ12:LJ75" si="59">LH12</f>
        <v>0</v>
      </c>
      <c r="LK12" s="71">
        <v>24.2</v>
      </c>
      <c r="LL12" s="329">
        <v>0</v>
      </c>
      <c r="LM12" s="79">
        <v>24.02</v>
      </c>
      <c r="LN12" s="348">
        <v>0</v>
      </c>
      <c r="LO12" s="79">
        <v>6.5750000000000002</v>
      </c>
      <c r="LP12" s="332">
        <v>0</v>
      </c>
      <c r="LQ12" s="75"/>
      <c r="LR12" s="342"/>
      <c r="LS12" s="317"/>
      <c r="LT12" s="317"/>
      <c r="LU12" s="4">
        <f t="shared" ref="LU12:LU43" si="60">LO12+LM12+LK12+LQ12</f>
        <v>54.795000000000002</v>
      </c>
      <c r="LV12" s="4">
        <f t="shared" ref="LV12:LV75" si="61">LP12+LN12+LL12+LT12</f>
        <v>0</v>
      </c>
      <c r="LW12" s="318"/>
      <c r="LX12" s="4"/>
      <c r="LY12" s="4"/>
      <c r="LZ12" s="4"/>
      <c r="MA12" s="4">
        <f t="shared" ref="MA12:MA75" si="62">LW12+LY12</f>
        <v>0</v>
      </c>
      <c r="MB12" s="4">
        <f t="shared" ref="MB12:MB75" si="63">LY12+LZ12</f>
        <v>0</v>
      </c>
      <c r="MC12" s="114"/>
      <c r="MD12" s="4"/>
      <c r="ME12" s="339">
        <v>25.75</v>
      </c>
      <c r="MF12" s="366"/>
      <c r="MG12" s="75">
        <v>35.020000000000003</v>
      </c>
      <c r="MH12" s="4"/>
      <c r="MI12" s="9"/>
      <c r="MJ12" s="4"/>
      <c r="MK12" s="4">
        <f t="shared" ref="MK12:MK75" si="64">MC12+ME12+MG12+MI12</f>
        <v>60.77</v>
      </c>
      <c r="ML12" s="4">
        <f t="shared" ref="ML12:ML75" si="65">MF12+MD12+MH12+MJ12</f>
        <v>0</v>
      </c>
      <c r="MM12" s="333">
        <v>0</v>
      </c>
      <c r="MN12" s="92"/>
      <c r="MO12" s="114">
        <v>0</v>
      </c>
      <c r="MP12" s="334"/>
      <c r="MQ12" s="4">
        <f t="shared" ref="MQ12:MQ75" si="66">MM12+MO12</f>
        <v>0</v>
      </c>
      <c r="MR12" s="4">
        <f t="shared" ref="MR12:MR75" si="67">MN12+MP12</f>
        <v>0</v>
      </c>
      <c r="MS12" s="4"/>
      <c r="MT12" s="4"/>
      <c r="MU12" s="4">
        <f t="shared" ref="MU12:MU75" si="68">MS12</f>
        <v>0</v>
      </c>
      <c r="MV12" s="4">
        <f t="shared" ref="MV12:MV75" si="69">MT12</f>
        <v>0</v>
      </c>
      <c r="MW12" s="4"/>
      <c r="MX12" s="4"/>
      <c r="MY12" s="4">
        <f t="shared" ref="MY12:MY75" si="70">MW12</f>
        <v>0</v>
      </c>
      <c r="MZ12" s="4">
        <f t="shared" ref="MZ12:MZ75" si="71">MX12</f>
        <v>0</v>
      </c>
      <c r="NA12" s="92">
        <v>6.56</v>
      </c>
      <c r="NB12" s="335">
        <v>0.9</v>
      </c>
      <c r="NC12" s="4">
        <f t="shared" ref="NC12:NC75" si="72">NA12</f>
        <v>6.56</v>
      </c>
      <c r="ND12" s="4">
        <f t="shared" ref="ND12:ND75" si="73">NB12</f>
        <v>0.9</v>
      </c>
      <c r="NE12" s="296"/>
      <c r="NF12" s="296"/>
      <c r="NG12" s="296">
        <f t="shared" ref="NG12:NG75" si="74">NE12</f>
        <v>0</v>
      </c>
      <c r="NH12" s="296">
        <f t="shared" ref="NH12:NH75" si="75">NF12</f>
        <v>0</v>
      </c>
      <c r="NI12" s="296"/>
      <c r="NJ12" s="296"/>
      <c r="NK12" s="296">
        <f t="shared" ref="NK12:NK75" si="76">NI12</f>
        <v>0</v>
      </c>
      <c r="NL12" s="296">
        <f t="shared" ref="NL12:NL75" si="77">NJ12</f>
        <v>0</v>
      </c>
      <c r="NM12" s="293"/>
      <c r="NN12" s="296"/>
      <c r="NO12" s="296">
        <f t="shared" ref="NO12:NO75" si="78">NM12</f>
        <v>0</v>
      </c>
      <c r="NP12" s="296">
        <f t="shared" ref="NP12:NP75" si="79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41">
        <v>0</v>
      </c>
      <c r="NX12" s="341"/>
      <c r="NY12" s="341">
        <v>0</v>
      </c>
      <c r="NZ12" s="341"/>
      <c r="OA12" s="4">
        <f t="shared" ref="OA12:OA75" si="80">NQ12+NS12+NU12+NY12</f>
        <v>0</v>
      </c>
      <c r="OB12" s="4">
        <f t="shared" si="12"/>
        <v>0</v>
      </c>
      <c r="OC12" s="74">
        <v>0</v>
      </c>
      <c r="OD12" s="74"/>
      <c r="OE12" s="347">
        <v>0</v>
      </c>
      <c r="OF12" s="74"/>
      <c r="OG12" s="347">
        <v>0</v>
      </c>
      <c r="OH12" s="74"/>
      <c r="OI12" s="74">
        <v>0</v>
      </c>
      <c r="OJ12" s="74"/>
      <c r="OK12" s="4">
        <f t="shared" ref="OK12:OK75" si="81">OC12+OE12+OG12+OI12</f>
        <v>0</v>
      </c>
      <c r="OL12" s="4">
        <f t="shared" ref="OL12:OL75" si="82">OD12+OF12+OH12+OJ12</f>
        <v>0</v>
      </c>
      <c r="OM12" s="196">
        <v>0</v>
      </c>
      <c r="ON12" s="296"/>
      <c r="OO12" s="340">
        <v>0</v>
      </c>
      <c r="OP12" s="296"/>
      <c r="OQ12" s="196">
        <v>0</v>
      </c>
      <c r="OR12" s="296"/>
      <c r="OS12" s="296">
        <f t="shared" ref="OS12:OS43" si="83">OM12+OO12</f>
        <v>0</v>
      </c>
      <c r="OT12" s="296">
        <f t="shared" ref="OT12:OT75" si="84">ON12+OP12</f>
        <v>0</v>
      </c>
      <c r="OU12" s="296"/>
      <c r="OV12" s="296"/>
      <c r="OW12" s="296">
        <f t="shared" si="13"/>
        <v>0</v>
      </c>
      <c r="OX12" s="296">
        <f t="shared" si="14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22"/>
      <c r="R13" s="78"/>
      <c r="S13" s="320"/>
      <c r="T13" s="320"/>
      <c r="U13" s="78"/>
      <c r="V13" s="78"/>
      <c r="W13" s="78">
        <f t="shared" si="15"/>
        <v>0</v>
      </c>
      <c r="X13" s="78">
        <f t="shared" si="16"/>
        <v>0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49"/>
      <c r="AL13" s="350"/>
      <c r="AM13" s="289"/>
      <c r="AN13" s="289"/>
      <c r="AO13" s="290"/>
      <c r="AP13" s="290"/>
      <c r="AQ13" s="290"/>
      <c r="AR13" s="290"/>
      <c r="AS13" s="290"/>
      <c r="AT13" s="290"/>
      <c r="AU13" s="4">
        <f t="shared" si="19"/>
        <v>0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10</v>
      </c>
      <c r="BF13" s="8">
        <v>1.4239999999999999</v>
      </c>
      <c r="BG13" s="291">
        <v>7</v>
      </c>
      <c r="BH13" s="292">
        <v>0.99680000000000002</v>
      </c>
      <c r="BI13" s="291"/>
      <c r="BJ13" s="292"/>
      <c r="BK13" s="293">
        <v>3</v>
      </c>
      <c r="BL13" s="8">
        <v>0.42720000000000002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9"/>
      <c r="CI13" s="91">
        <v>20.6</v>
      </c>
      <c r="CJ13" s="319">
        <v>6.5</v>
      </c>
      <c r="CK13" s="294"/>
      <c r="CL13" s="294"/>
      <c r="CM13" s="320">
        <v>5.15</v>
      </c>
      <c r="CN13" s="321">
        <v>1.5</v>
      </c>
      <c r="CO13" s="8">
        <f t="shared" si="22"/>
        <v>25.75</v>
      </c>
      <c r="CP13" s="8">
        <f t="shared" si="23"/>
        <v>8</v>
      </c>
      <c r="CQ13" s="336">
        <v>247.40625</v>
      </c>
      <c r="CR13" s="336"/>
      <c r="CS13" s="336"/>
      <c r="CT13" s="346"/>
      <c r="CU13" s="337">
        <v>18.556701030927837</v>
      </c>
      <c r="CV13" s="196"/>
      <c r="CW13" s="338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2">
        <v>41.103092783505154</v>
      </c>
      <c r="DL13" s="322">
        <v>13.701030927835051</v>
      </c>
      <c r="DM13" s="320">
        <f t="shared" si="28"/>
        <v>41.103092783505154</v>
      </c>
      <c r="DN13" s="320">
        <f t="shared" si="29"/>
        <v>13.701030927835051</v>
      </c>
      <c r="DO13" s="322">
        <v>39.869999999999997</v>
      </c>
      <c r="DP13" s="322">
        <v>13.29</v>
      </c>
      <c r="DQ13" s="323"/>
      <c r="DR13" s="323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4">
        <v>31.96</v>
      </c>
      <c r="EH13" s="325">
        <v>7.99</v>
      </c>
      <c r="EI13" s="94">
        <v>116.36</v>
      </c>
      <c r="EJ13" s="94">
        <v>29.09</v>
      </c>
      <c r="EK13" s="320">
        <v>40.340000000000003</v>
      </c>
      <c r="EL13" s="326">
        <v>10.085000000000001</v>
      </c>
      <c r="EM13" s="327"/>
      <c r="EN13" s="327"/>
      <c r="EO13" s="327"/>
      <c r="EP13" s="327"/>
      <c r="EQ13" s="8">
        <f t="shared" si="31"/>
        <v>188.66</v>
      </c>
      <c r="ER13" s="8">
        <f t="shared" si="32"/>
        <v>47.164999999999999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1">
        <v>29</v>
      </c>
      <c r="FB13" s="328"/>
      <c r="FC13" s="114">
        <v>0</v>
      </c>
      <c r="FD13" s="321"/>
      <c r="FE13" s="8"/>
      <c r="FF13" s="8"/>
      <c r="FG13" s="300"/>
      <c r="FH13" s="301"/>
      <c r="FI13" s="8"/>
      <c r="FJ13" s="8"/>
      <c r="FK13" s="8"/>
      <c r="FL13" s="8"/>
      <c r="FM13" s="321"/>
      <c r="FN13" s="321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321">
        <v>6</v>
      </c>
      <c r="GL13" s="321"/>
      <c r="GM13" s="304"/>
      <c r="GN13" s="305"/>
      <c r="GO13" s="329">
        <v>6</v>
      </c>
      <c r="GP13" s="365"/>
      <c r="GQ13" s="306"/>
      <c r="GR13" s="306"/>
      <c r="GS13" s="305"/>
      <c r="GT13" s="305"/>
      <c r="GU13" s="93">
        <v>5</v>
      </c>
      <c r="GV13" s="93"/>
      <c r="GW13" s="93">
        <v>2</v>
      </c>
      <c r="GX13" s="93"/>
      <c r="GY13" s="93">
        <v>2.4</v>
      </c>
      <c r="GZ13" s="93"/>
      <c r="HA13" s="8">
        <f t="shared" si="39"/>
        <v>21.4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475</v>
      </c>
      <c r="HR13" s="284"/>
      <c r="HS13" s="91">
        <v>475</v>
      </c>
      <c r="HT13" s="8"/>
      <c r="HU13" s="8">
        <f t="shared" si="43"/>
        <v>475</v>
      </c>
      <c r="HV13" s="8">
        <f t="shared" si="44"/>
        <v>0</v>
      </c>
      <c r="HW13" s="8"/>
      <c r="HX13" s="8"/>
      <c r="HY13" s="376"/>
      <c r="HZ13" s="376"/>
      <c r="IA13" s="307"/>
      <c r="IB13" s="299"/>
      <c r="IC13" s="196">
        <v>8.5</v>
      </c>
      <c r="ID13" s="329">
        <v>2.125</v>
      </c>
      <c r="IE13" s="308"/>
      <c r="IF13" s="308"/>
      <c r="IG13" s="8">
        <f t="shared" si="45"/>
        <v>8.5</v>
      </c>
      <c r="IH13" s="8">
        <f t="shared" si="46"/>
        <v>2.125</v>
      </c>
      <c r="II13" s="8">
        <v>205</v>
      </c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4"/>
      <c r="JD13" s="284"/>
      <c r="JE13" s="378">
        <v>10.31</v>
      </c>
      <c r="JF13" s="378">
        <v>0</v>
      </c>
      <c r="JG13" s="8">
        <f t="shared" si="47"/>
        <v>20.62</v>
      </c>
      <c r="JH13" s="8">
        <f t="shared" si="48"/>
        <v>0</v>
      </c>
      <c r="JI13" s="329">
        <v>6.5372000000000003</v>
      </c>
      <c r="JJ13" s="329">
        <v>1</v>
      </c>
      <c r="JK13" s="329">
        <v>6.5373000000000001</v>
      </c>
      <c r="JL13" s="329">
        <v>1</v>
      </c>
      <c r="JM13" s="329">
        <v>0</v>
      </c>
      <c r="JN13" s="329">
        <v>0</v>
      </c>
      <c r="JO13" s="91">
        <v>51.55</v>
      </c>
      <c r="JP13" s="329">
        <v>11</v>
      </c>
      <c r="JQ13" s="91">
        <v>26.8</v>
      </c>
      <c r="JR13" s="329">
        <v>5</v>
      </c>
      <c r="JS13" s="71">
        <v>17.53</v>
      </c>
      <c r="JT13" s="71">
        <v>4</v>
      </c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84"/>
      <c r="KB13" s="284"/>
      <c r="KC13" s="8">
        <f t="shared" si="49"/>
        <v>0</v>
      </c>
      <c r="KD13" s="8">
        <f t="shared" si="50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1"/>
        <v>0</v>
      </c>
      <c r="KP13" s="4">
        <f t="shared" si="51"/>
        <v>0</v>
      </c>
      <c r="KQ13" s="321">
        <v>6.19</v>
      </c>
      <c r="KR13" s="4"/>
      <c r="KS13" s="4"/>
      <c r="KT13" s="4"/>
      <c r="KU13" s="1">
        <f t="shared" si="52"/>
        <v>6.19</v>
      </c>
      <c r="KV13" s="1">
        <f t="shared" si="53"/>
        <v>0</v>
      </c>
      <c r="KW13" s="4"/>
      <c r="KX13" s="4"/>
      <c r="KY13" s="4">
        <f t="shared" si="54"/>
        <v>0</v>
      </c>
      <c r="KZ13" s="4">
        <f t="shared" si="55"/>
        <v>0</v>
      </c>
      <c r="LA13" s="4"/>
      <c r="LB13" s="4"/>
      <c r="LC13" s="4"/>
      <c r="LD13" s="4"/>
      <c r="LE13" s="4">
        <f t="shared" si="56"/>
        <v>0</v>
      </c>
      <c r="LF13" s="4">
        <f t="shared" si="57"/>
        <v>0</v>
      </c>
      <c r="LG13" s="4"/>
      <c r="LH13" s="4"/>
      <c r="LI13" s="4">
        <f t="shared" si="58"/>
        <v>0</v>
      </c>
      <c r="LJ13" s="4">
        <f t="shared" si="59"/>
        <v>0</v>
      </c>
      <c r="LK13" s="71">
        <v>24.2</v>
      </c>
      <c r="LL13" s="329">
        <v>0</v>
      </c>
      <c r="LM13" s="79">
        <v>24.02</v>
      </c>
      <c r="LN13" s="348">
        <v>0</v>
      </c>
      <c r="LO13" s="79">
        <v>6.5750000000000002</v>
      </c>
      <c r="LP13" s="332">
        <v>0</v>
      </c>
      <c r="LQ13" s="75"/>
      <c r="LR13" s="342"/>
      <c r="LS13" s="317"/>
      <c r="LT13" s="317"/>
      <c r="LU13" s="4">
        <f t="shared" si="60"/>
        <v>54.795000000000002</v>
      </c>
      <c r="LV13" s="4">
        <f t="shared" si="61"/>
        <v>0</v>
      </c>
      <c r="LW13" s="318"/>
      <c r="LX13" s="4"/>
      <c r="LY13" s="4"/>
      <c r="LZ13" s="4"/>
      <c r="MA13" s="4">
        <f t="shared" si="62"/>
        <v>0</v>
      </c>
      <c r="MB13" s="4">
        <f t="shared" si="63"/>
        <v>0</v>
      </c>
      <c r="MC13" s="114"/>
      <c r="MD13" s="4"/>
      <c r="ME13" s="339">
        <v>25.75</v>
      </c>
      <c r="MF13" s="366"/>
      <c r="MG13" s="75">
        <v>35.020000000000003</v>
      </c>
      <c r="MH13" s="4"/>
      <c r="MI13" s="9"/>
      <c r="MJ13" s="4"/>
      <c r="MK13" s="4">
        <f t="shared" si="64"/>
        <v>60.77</v>
      </c>
      <c r="ML13" s="4">
        <f t="shared" si="65"/>
        <v>0</v>
      </c>
      <c r="MM13" s="333">
        <v>0</v>
      </c>
      <c r="MN13" s="92"/>
      <c r="MO13" s="114">
        <v>0</v>
      </c>
      <c r="MP13" s="334"/>
      <c r="MQ13" s="4">
        <f t="shared" si="66"/>
        <v>0</v>
      </c>
      <c r="MR13" s="4">
        <f t="shared" si="67"/>
        <v>0</v>
      </c>
      <c r="MS13" s="4"/>
      <c r="MT13" s="4"/>
      <c r="MU13" s="4">
        <f t="shared" si="68"/>
        <v>0</v>
      </c>
      <c r="MV13" s="4">
        <f t="shared" si="69"/>
        <v>0</v>
      </c>
      <c r="MW13" s="4"/>
      <c r="MX13" s="4"/>
      <c r="MY13" s="4">
        <f t="shared" si="70"/>
        <v>0</v>
      </c>
      <c r="MZ13" s="4">
        <f t="shared" si="71"/>
        <v>0</v>
      </c>
      <c r="NA13" s="92">
        <v>6.56</v>
      </c>
      <c r="NB13" s="335">
        <v>0.9</v>
      </c>
      <c r="NC13" s="4">
        <f t="shared" si="72"/>
        <v>6.56</v>
      </c>
      <c r="ND13" s="4">
        <f t="shared" si="73"/>
        <v>0.9</v>
      </c>
      <c r="NE13" s="296"/>
      <c r="NF13" s="296"/>
      <c r="NG13" s="296">
        <f t="shared" si="74"/>
        <v>0</v>
      </c>
      <c r="NH13" s="296">
        <f t="shared" si="75"/>
        <v>0</v>
      </c>
      <c r="NI13" s="296"/>
      <c r="NJ13" s="296"/>
      <c r="NK13" s="296">
        <f t="shared" si="76"/>
        <v>0</v>
      </c>
      <c r="NL13" s="296">
        <f t="shared" si="77"/>
        <v>0</v>
      </c>
      <c r="NM13" s="293"/>
      <c r="NN13" s="296"/>
      <c r="NO13" s="296">
        <f t="shared" si="78"/>
        <v>0</v>
      </c>
      <c r="NP13" s="296">
        <f t="shared" si="79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41">
        <v>0</v>
      </c>
      <c r="NX13" s="341"/>
      <c r="NY13" s="341">
        <v>0</v>
      </c>
      <c r="NZ13" s="341"/>
      <c r="OA13" s="4">
        <f t="shared" si="80"/>
        <v>0</v>
      </c>
      <c r="OB13" s="4">
        <f t="shared" si="12"/>
        <v>0</v>
      </c>
      <c r="OC13" s="74">
        <v>0</v>
      </c>
      <c r="OD13" s="74"/>
      <c r="OE13" s="347">
        <v>0</v>
      </c>
      <c r="OF13" s="74"/>
      <c r="OG13" s="347">
        <v>0</v>
      </c>
      <c r="OH13" s="74"/>
      <c r="OI13" s="74">
        <v>0</v>
      </c>
      <c r="OJ13" s="74"/>
      <c r="OK13" s="4">
        <f t="shared" si="81"/>
        <v>0</v>
      </c>
      <c r="OL13" s="4">
        <f t="shared" si="82"/>
        <v>0</v>
      </c>
      <c r="OM13" s="196">
        <v>0</v>
      </c>
      <c r="ON13" s="296"/>
      <c r="OO13" s="340">
        <v>0</v>
      </c>
      <c r="OP13" s="296"/>
      <c r="OQ13" s="196">
        <v>0</v>
      </c>
      <c r="OR13" s="296"/>
      <c r="OS13" s="296">
        <f t="shared" si="83"/>
        <v>0</v>
      </c>
      <c r="OT13" s="296">
        <f t="shared" si="84"/>
        <v>0</v>
      </c>
      <c r="OU13" s="296"/>
      <c r="OV13" s="296"/>
      <c r="OW13" s="296">
        <f t="shared" si="13"/>
        <v>0</v>
      </c>
      <c r="OX13" s="296">
        <f t="shared" si="14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22"/>
      <c r="R14" s="78"/>
      <c r="S14" s="320"/>
      <c r="T14" s="320"/>
      <c r="U14" s="78"/>
      <c r="V14" s="78"/>
      <c r="W14" s="78">
        <f t="shared" si="15"/>
        <v>0</v>
      </c>
      <c r="X14" s="78">
        <f t="shared" si="16"/>
        <v>0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49"/>
      <c r="AL14" s="350"/>
      <c r="AM14" s="289"/>
      <c r="AN14" s="289"/>
      <c r="AO14" s="290"/>
      <c r="AP14" s="290"/>
      <c r="AQ14" s="290"/>
      <c r="AR14" s="290"/>
      <c r="AS14" s="290"/>
      <c r="AT14" s="290"/>
      <c r="AU14" s="4">
        <f t="shared" si="19"/>
        <v>0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10</v>
      </c>
      <c r="BF14" s="8">
        <v>1.4239999999999999</v>
      </c>
      <c r="BG14" s="291">
        <v>7</v>
      </c>
      <c r="BH14" s="292">
        <v>0.99680000000000002</v>
      </c>
      <c r="BI14" s="291"/>
      <c r="BJ14" s="292"/>
      <c r="BK14" s="293">
        <v>3</v>
      </c>
      <c r="BL14" s="8">
        <v>0.42720000000000002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9"/>
      <c r="CI14" s="91">
        <v>20.6</v>
      </c>
      <c r="CJ14" s="319">
        <v>6.5</v>
      </c>
      <c r="CK14" s="294"/>
      <c r="CL14" s="294"/>
      <c r="CM14" s="320">
        <v>5.15</v>
      </c>
      <c r="CN14" s="321">
        <v>1.5</v>
      </c>
      <c r="CO14" s="8">
        <f t="shared" si="22"/>
        <v>25.75</v>
      </c>
      <c r="CP14" s="8">
        <f t="shared" si="23"/>
        <v>8</v>
      </c>
      <c r="CQ14" s="336">
        <v>247.40625</v>
      </c>
      <c r="CR14" s="336"/>
      <c r="CS14" s="336"/>
      <c r="CT14" s="346"/>
      <c r="CU14" s="337">
        <v>18.556701030927837</v>
      </c>
      <c r="CV14" s="196"/>
      <c r="CW14" s="338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2">
        <v>41.103092783505154</v>
      </c>
      <c r="DL14" s="322">
        <v>13.701030927835051</v>
      </c>
      <c r="DM14" s="320">
        <f t="shared" si="28"/>
        <v>41.103092783505154</v>
      </c>
      <c r="DN14" s="320">
        <f t="shared" si="29"/>
        <v>13.701030927835051</v>
      </c>
      <c r="DO14" s="322">
        <v>39.869999999999997</v>
      </c>
      <c r="DP14" s="322">
        <v>13.29</v>
      </c>
      <c r="DQ14" s="323"/>
      <c r="DR14" s="323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4">
        <v>31.96</v>
      </c>
      <c r="EH14" s="325">
        <v>7.99</v>
      </c>
      <c r="EI14" s="94">
        <v>116.36</v>
      </c>
      <c r="EJ14" s="94">
        <v>29.09</v>
      </c>
      <c r="EK14" s="320">
        <v>40.340000000000003</v>
      </c>
      <c r="EL14" s="326">
        <v>10.085000000000001</v>
      </c>
      <c r="EM14" s="327"/>
      <c r="EN14" s="327"/>
      <c r="EO14" s="327"/>
      <c r="EP14" s="327"/>
      <c r="EQ14" s="8">
        <f t="shared" si="31"/>
        <v>188.66</v>
      </c>
      <c r="ER14" s="8">
        <f t="shared" si="32"/>
        <v>47.164999999999999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1">
        <v>29</v>
      </c>
      <c r="FB14" s="328"/>
      <c r="FC14" s="114">
        <v>0</v>
      </c>
      <c r="FD14" s="321"/>
      <c r="FE14" s="8"/>
      <c r="FF14" s="8"/>
      <c r="FG14" s="300"/>
      <c r="FH14" s="301"/>
      <c r="FI14" s="8"/>
      <c r="FJ14" s="8"/>
      <c r="FK14" s="8"/>
      <c r="FL14" s="8"/>
      <c r="FM14" s="321"/>
      <c r="FN14" s="321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321">
        <v>6</v>
      </c>
      <c r="GL14" s="321"/>
      <c r="GM14" s="304"/>
      <c r="GN14" s="305"/>
      <c r="GO14" s="319">
        <v>6</v>
      </c>
      <c r="GP14" s="319"/>
      <c r="GQ14" s="284"/>
      <c r="GR14" s="284"/>
      <c r="GS14" s="284"/>
      <c r="GT14" s="284"/>
      <c r="GU14" s="71">
        <v>5</v>
      </c>
      <c r="GV14" s="71"/>
      <c r="GW14" s="71">
        <v>2</v>
      </c>
      <c r="GX14" s="71"/>
      <c r="GY14" s="71">
        <v>2.4</v>
      </c>
      <c r="GZ14" s="93"/>
      <c r="HA14" s="8">
        <f t="shared" si="39"/>
        <v>21.4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445</v>
      </c>
      <c r="HR14" s="284"/>
      <c r="HS14" s="91">
        <v>445</v>
      </c>
      <c r="HT14" s="8"/>
      <c r="HU14" s="8">
        <f t="shared" si="43"/>
        <v>445</v>
      </c>
      <c r="HV14" s="8">
        <f t="shared" si="44"/>
        <v>0</v>
      </c>
      <c r="HW14" s="8"/>
      <c r="HX14" s="8"/>
      <c r="HY14" s="376"/>
      <c r="HZ14" s="376"/>
      <c r="IA14" s="307"/>
      <c r="IB14" s="299"/>
      <c r="IC14" s="196">
        <v>8.5</v>
      </c>
      <c r="ID14" s="329">
        <v>2.125</v>
      </c>
      <c r="IE14" s="308"/>
      <c r="IF14" s="308"/>
      <c r="IG14" s="8">
        <f t="shared" si="45"/>
        <v>8.5</v>
      </c>
      <c r="IH14" s="8">
        <f t="shared" si="46"/>
        <v>2.125</v>
      </c>
      <c r="II14" s="8">
        <v>205</v>
      </c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4"/>
      <c r="JD14" s="284"/>
      <c r="JE14" s="378">
        <v>10.31</v>
      </c>
      <c r="JF14" s="378">
        <v>0</v>
      </c>
      <c r="JG14" s="8">
        <f t="shared" si="47"/>
        <v>20.62</v>
      </c>
      <c r="JH14" s="8">
        <f t="shared" si="48"/>
        <v>0</v>
      </c>
      <c r="JI14" s="329">
        <v>6.5372000000000003</v>
      </c>
      <c r="JJ14" s="329">
        <v>1</v>
      </c>
      <c r="JK14" s="329">
        <v>6.5373000000000001</v>
      </c>
      <c r="JL14" s="329">
        <v>1</v>
      </c>
      <c r="JM14" s="329">
        <v>0</v>
      </c>
      <c r="JN14" s="329">
        <v>0</v>
      </c>
      <c r="JO14" s="91">
        <v>51.55</v>
      </c>
      <c r="JP14" s="329">
        <v>11</v>
      </c>
      <c r="JQ14" s="91">
        <v>26.8</v>
      </c>
      <c r="JR14" s="329">
        <v>5</v>
      </c>
      <c r="JS14" s="71">
        <v>17.53</v>
      </c>
      <c r="JT14" s="71">
        <v>4</v>
      </c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84"/>
      <c r="KB14" s="284"/>
      <c r="KC14" s="8">
        <f t="shared" si="49"/>
        <v>0</v>
      </c>
      <c r="KD14" s="8">
        <f t="shared" si="50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1"/>
        <v>0</v>
      </c>
      <c r="KP14" s="4">
        <f t="shared" si="51"/>
        <v>0</v>
      </c>
      <c r="KQ14" s="321">
        <v>6.19</v>
      </c>
      <c r="KR14" s="4"/>
      <c r="KS14" s="4"/>
      <c r="KT14" s="4"/>
      <c r="KU14" s="1">
        <f t="shared" si="52"/>
        <v>6.19</v>
      </c>
      <c r="KV14" s="1">
        <f t="shared" si="53"/>
        <v>0</v>
      </c>
      <c r="KW14" s="4"/>
      <c r="KX14" s="4"/>
      <c r="KY14" s="4">
        <f t="shared" si="54"/>
        <v>0</v>
      </c>
      <c r="KZ14" s="4">
        <f t="shared" si="55"/>
        <v>0</v>
      </c>
      <c r="LA14" s="4"/>
      <c r="LB14" s="4"/>
      <c r="LC14" s="4"/>
      <c r="LD14" s="4"/>
      <c r="LE14" s="4">
        <f t="shared" si="56"/>
        <v>0</v>
      </c>
      <c r="LF14" s="4">
        <f t="shared" si="57"/>
        <v>0</v>
      </c>
      <c r="LG14" s="4"/>
      <c r="LH14" s="4"/>
      <c r="LI14" s="4">
        <f t="shared" si="58"/>
        <v>0</v>
      </c>
      <c r="LJ14" s="4">
        <f t="shared" si="59"/>
        <v>0</v>
      </c>
      <c r="LK14" s="71">
        <v>24.2</v>
      </c>
      <c r="LL14" s="329">
        <v>0</v>
      </c>
      <c r="LM14" s="79">
        <v>24.02</v>
      </c>
      <c r="LN14" s="348">
        <v>0</v>
      </c>
      <c r="LO14" s="79">
        <v>6.5750000000000002</v>
      </c>
      <c r="LP14" s="332">
        <v>0</v>
      </c>
      <c r="LQ14" s="75"/>
      <c r="LR14" s="342"/>
      <c r="LS14" s="317"/>
      <c r="LT14" s="317"/>
      <c r="LU14" s="4">
        <f t="shared" si="60"/>
        <v>54.795000000000002</v>
      </c>
      <c r="LV14" s="4">
        <f t="shared" si="61"/>
        <v>0</v>
      </c>
      <c r="LW14" s="318"/>
      <c r="LX14" s="4"/>
      <c r="LY14" s="4"/>
      <c r="LZ14" s="4"/>
      <c r="MA14" s="4">
        <f t="shared" si="62"/>
        <v>0</v>
      </c>
      <c r="MB14" s="4">
        <f t="shared" si="63"/>
        <v>0</v>
      </c>
      <c r="MC14" s="114"/>
      <c r="MD14" s="4"/>
      <c r="ME14" s="339">
        <v>25.75</v>
      </c>
      <c r="MF14" s="366"/>
      <c r="MG14" s="75">
        <v>35.020000000000003</v>
      </c>
      <c r="MH14" s="4"/>
      <c r="MI14" s="9"/>
      <c r="MJ14" s="4"/>
      <c r="MK14" s="4">
        <f t="shared" si="64"/>
        <v>60.77</v>
      </c>
      <c r="ML14" s="4">
        <f t="shared" si="65"/>
        <v>0</v>
      </c>
      <c r="MM14" s="333">
        <v>0</v>
      </c>
      <c r="MN14" s="92"/>
      <c r="MO14" s="114">
        <v>0</v>
      </c>
      <c r="MP14" s="334"/>
      <c r="MQ14" s="4">
        <f t="shared" si="66"/>
        <v>0</v>
      </c>
      <c r="MR14" s="4">
        <f t="shared" si="67"/>
        <v>0</v>
      </c>
      <c r="MS14" s="4"/>
      <c r="MT14" s="4"/>
      <c r="MU14" s="4">
        <f t="shared" si="68"/>
        <v>0</v>
      </c>
      <c r="MV14" s="4">
        <f t="shared" si="69"/>
        <v>0</v>
      </c>
      <c r="MW14" s="4"/>
      <c r="MX14" s="4"/>
      <c r="MY14" s="4">
        <f t="shared" si="70"/>
        <v>0</v>
      </c>
      <c r="MZ14" s="4">
        <f t="shared" si="71"/>
        <v>0</v>
      </c>
      <c r="NA14" s="92">
        <v>6.56</v>
      </c>
      <c r="NB14" s="335">
        <v>0.9</v>
      </c>
      <c r="NC14" s="4">
        <f t="shared" si="72"/>
        <v>6.56</v>
      </c>
      <c r="ND14" s="4">
        <f t="shared" si="73"/>
        <v>0.9</v>
      </c>
      <c r="NE14" s="296"/>
      <c r="NF14" s="296"/>
      <c r="NG14" s="296">
        <f t="shared" si="74"/>
        <v>0</v>
      </c>
      <c r="NH14" s="296">
        <f t="shared" si="75"/>
        <v>0</v>
      </c>
      <c r="NI14" s="296"/>
      <c r="NJ14" s="296"/>
      <c r="NK14" s="296">
        <f t="shared" si="76"/>
        <v>0</v>
      </c>
      <c r="NL14" s="296">
        <f t="shared" si="77"/>
        <v>0</v>
      </c>
      <c r="NM14" s="293"/>
      <c r="NN14" s="296"/>
      <c r="NO14" s="296">
        <f t="shared" si="78"/>
        <v>0</v>
      </c>
      <c r="NP14" s="296">
        <f t="shared" si="79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41">
        <v>0</v>
      </c>
      <c r="NX14" s="341"/>
      <c r="NY14" s="341">
        <v>0</v>
      </c>
      <c r="NZ14" s="341"/>
      <c r="OA14" s="4">
        <f t="shared" si="80"/>
        <v>0</v>
      </c>
      <c r="OB14" s="4">
        <f t="shared" si="12"/>
        <v>0</v>
      </c>
      <c r="OC14" s="74">
        <v>0</v>
      </c>
      <c r="OD14" s="74"/>
      <c r="OE14" s="347">
        <v>0</v>
      </c>
      <c r="OF14" s="74"/>
      <c r="OG14" s="347">
        <v>0</v>
      </c>
      <c r="OH14" s="74"/>
      <c r="OI14" s="74">
        <v>0</v>
      </c>
      <c r="OJ14" s="74"/>
      <c r="OK14" s="4">
        <f t="shared" si="81"/>
        <v>0</v>
      </c>
      <c r="OL14" s="4">
        <f t="shared" si="82"/>
        <v>0</v>
      </c>
      <c r="OM14" s="196">
        <v>0</v>
      </c>
      <c r="ON14" s="296"/>
      <c r="OO14" s="340">
        <v>0</v>
      </c>
      <c r="OP14" s="296"/>
      <c r="OQ14" s="196">
        <v>0</v>
      </c>
      <c r="OR14" s="296"/>
      <c r="OS14" s="296">
        <f t="shared" si="83"/>
        <v>0</v>
      </c>
      <c r="OT14" s="296">
        <f t="shared" si="84"/>
        <v>0</v>
      </c>
      <c r="OU14" s="296"/>
      <c r="OV14" s="296"/>
      <c r="OW14" s="296">
        <f t="shared" si="13"/>
        <v>0</v>
      </c>
      <c r="OX14" s="296">
        <f t="shared" si="14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22"/>
      <c r="R15" s="78"/>
      <c r="S15" s="320"/>
      <c r="T15" s="320"/>
      <c r="U15" s="78"/>
      <c r="V15" s="78"/>
      <c r="W15" s="78">
        <f t="shared" si="15"/>
        <v>0</v>
      </c>
      <c r="X15" s="78">
        <f t="shared" si="16"/>
        <v>0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49"/>
      <c r="AL15" s="350"/>
      <c r="AM15" s="289"/>
      <c r="AN15" s="289"/>
      <c r="AO15" s="290"/>
      <c r="AP15" s="290"/>
      <c r="AQ15" s="290"/>
      <c r="AR15" s="290"/>
      <c r="AS15" s="290"/>
      <c r="AT15" s="290"/>
      <c r="AU15" s="4">
        <f t="shared" si="19"/>
        <v>0</v>
      </c>
      <c r="AV15" s="4">
        <f t="shared" si="2"/>
        <v>0</v>
      </c>
      <c r="AW15" s="78">
        <v>2</v>
      </c>
      <c r="AX15" s="78">
        <v>0.85</v>
      </c>
      <c r="AY15" s="310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10</v>
      </c>
      <c r="BF15" s="8">
        <v>1.4239999999999999</v>
      </c>
      <c r="BG15" s="291">
        <v>7</v>
      </c>
      <c r="BH15" s="292">
        <v>0.99680000000000002</v>
      </c>
      <c r="BI15" s="291"/>
      <c r="BJ15" s="292"/>
      <c r="BK15" s="293">
        <v>3</v>
      </c>
      <c r="BL15" s="8">
        <v>0.42720000000000002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9"/>
      <c r="CI15" s="91">
        <v>20.6</v>
      </c>
      <c r="CJ15" s="319">
        <v>6.5</v>
      </c>
      <c r="CK15" s="294"/>
      <c r="CL15" s="294"/>
      <c r="CM15" s="320">
        <v>5.15</v>
      </c>
      <c r="CN15" s="321">
        <v>1.5</v>
      </c>
      <c r="CO15" s="8">
        <f t="shared" si="22"/>
        <v>25.75</v>
      </c>
      <c r="CP15" s="8">
        <f t="shared" si="23"/>
        <v>8</v>
      </c>
      <c r="CQ15" s="336">
        <v>247.40625</v>
      </c>
      <c r="CR15" s="336"/>
      <c r="CS15" s="336"/>
      <c r="CT15" s="346"/>
      <c r="CU15" s="337">
        <v>18.556701030927837</v>
      </c>
      <c r="CV15" s="196"/>
      <c r="CW15" s="338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2">
        <v>41.103092783505154</v>
      </c>
      <c r="DL15" s="322">
        <v>13.701030927835051</v>
      </c>
      <c r="DM15" s="320">
        <f t="shared" si="28"/>
        <v>41.103092783505154</v>
      </c>
      <c r="DN15" s="320">
        <f t="shared" si="29"/>
        <v>13.701030927835051</v>
      </c>
      <c r="DO15" s="322">
        <v>39.869999999999997</v>
      </c>
      <c r="DP15" s="322">
        <v>13.29</v>
      </c>
      <c r="DQ15" s="323"/>
      <c r="DR15" s="323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4">
        <v>31.96</v>
      </c>
      <c r="EH15" s="325">
        <v>7.99</v>
      </c>
      <c r="EI15" s="94">
        <v>116.36</v>
      </c>
      <c r="EJ15" s="94">
        <v>29.09</v>
      </c>
      <c r="EK15" s="320">
        <v>40.340000000000003</v>
      </c>
      <c r="EL15" s="326">
        <v>10.085000000000001</v>
      </c>
      <c r="EM15" s="327"/>
      <c r="EN15" s="327"/>
      <c r="EO15" s="327"/>
      <c r="EP15" s="327"/>
      <c r="EQ15" s="8">
        <f t="shared" si="31"/>
        <v>188.66</v>
      </c>
      <c r="ER15" s="8">
        <f t="shared" si="32"/>
        <v>47.164999999999999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1">
        <v>29</v>
      </c>
      <c r="FB15" s="328"/>
      <c r="FC15" s="114">
        <v>0</v>
      </c>
      <c r="FD15" s="321"/>
      <c r="FE15" s="8"/>
      <c r="FF15" s="8"/>
      <c r="FG15" s="300"/>
      <c r="FH15" s="301"/>
      <c r="FI15" s="8"/>
      <c r="FJ15" s="8"/>
      <c r="FK15" s="8"/>
      <c r="FL15" s="8"/>
      <c r="FM15" s="321"/>
      <c r="FN15" s="321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321">
        <v>6</v>
      </c>
      <c r="GL15" s="321"/>
      <c r="GM15" s="304"/>
      <c r="GN15" s="305"/>
      <c r="GO15" s="329">
        <v>6</v>
      </c>
      <c r="GP15" s="365"/>
      <c r="GQ15" s="306"/>
      <c r="GR15" s="306"/>
      <c r="GS15" s="305"/>
      <c r="GT15" s="305"/>
      <c r="GU15" s="93">
        <v>5</v>
      </c>
      <c r="GV15" s="93"/>
      <c r="GW15" s="93">
        <v>2</v>
      </c>
      <c r="GX15" s="93"/>
      <c r="GY15" s="93">
        <v>2.4</v>
      </c>
      <c r="GZ15" s="93"/>
      <c r="HA15" s="8">
        <f t="shared" si="39"/>
        <v>21.4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415</v>
      </c>
      <c r="HR15" s="284"/>
      <c r="HS15" s="91">
        <v>415</v>
      </c>
      <c r="HT15" s="8"/>
      <c r="HU15" s="8">
        <f t="shared" si="43"/>
        <v>415</v>
      </c>
      <c r="HV15" s="8">
        <f t="shared" si="44"/>
        <v>0</v>
      </c>
      <c r="HW15" s="8"/>
      <c r="HX15" s="8"/>
      <c r="HY15" s="376"/>
      <c r="HZ15" s="376"/>
      <c r="IA15" s="307"/>
      <c r="IB15" s="299"/>
      <c r="IC15" s="196">
        <v>8.5</v>
      </c>
      <c r="ID15" s="329">
        <v>2.125</v>
      </c>
      <c r="IE15" s="308"/>
      <c r="IF15" s="308"/>
      <c r="IG15" s="8">
        <f t="shared" si="45"/>
        <v>8.5</v>
      </c>
      <c r="IH15" s="8">
        <f t="shared" si="46"/>
        <v>2.125</v>
      </c>
      <c r="II15" s="8">
        <v>205</v>
      </c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4"/>
      <c r="JD15" s="284"/>
      <c r="JE15" s="378">
        <v>10.31</v>
      </c>
      <c r="JF15" s="378">
        <v>0</v>
      </c>
      <c r="JG15" s="8">
        <f t="shared" si="47"/>
        <v>20.62</v>
      </c>
      <c r="JH15" s="8">
        <f t="shared" si="48"/>
        <v>0</v>
      </c>
      <c r="JI15" s="329">
        <v>6.5372000000000003</v>
      </c>
      <c r="JJ15" s="329">
        <v>1</v>
      </c>
      <c r="JK15" s="329">
        <v>6.5373000000000001</v>
      </c>
      <c r="JL15" s="329">
        <v>1</v>
      </c>
      <c r="JM15" s="329">
        <v>0</v>
      </c>
      <c r="JN15" s="329">
        <v>0</v>
      </c>
      <c r="JO15" s="91">
        <v>51.55</v>
      </c>
      <c r="JP15" s="329">
        <v>11</v>
      </c>
      <c r="JQ15" s="91">
        <v>26.8</v>
      </c>
      <c r="JR15" s="329">
        <v>5</v>
      </c>
      <c r="JS15" s="71">
        <v>17.53</v>
      </c>
      <c r="JT15" s="71">
        <v>4</v>
      </c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84"/>
      <c r="KB15" s="284"/>
      <c r="KC15" s="8">
        <f t="shared" si="49"/>
        <v>0</v>
      </c>
      <c r="KD15" s="8">
        <f t="shared" si="50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1"/>
        <v>0</v>
      </c>
      <c r="KP15" s="4">
        <f t="shared" si="51"/>
        <v>0</v>
      </c>
      <c r="KQ15" s="321">
        <v>6.19</v>
      </c>
      <c r="KR15" s="4"/>
      <c r="KS15" s="4"/>
      <c r="KT15" s="4"/>
      <c r="KU15" s="1">
        <f t="shared" si="52"/>
        <v>6.19</v>
      </c>
      <c r="KV15" s="1">
        <f t="shared" si="53"/>
        <v>0</v>
      </c>
      <c r="KW15" s="4"/>
      <c r="KX15" s="4"/>
      <c r="KY15" s="4">
        <f t="shared" si="54"/>
        <v>0</v>
      </c>
      <c r="KZ15" s="4">
        <f t="shared" si="55"/>
        <v>0</v>
      </c>
      <c r="LA15" s="4"/>
      <c r="LB15" s="4"/>
      <c r="LC15" s="4"/>
      <c r="LD15" s="4"/>
      <c r="LE15" s="4">
        <f t="shared" si="56"/>
        <v>0</v>
      </c>
      <c r="LF15" s="4">
        <f t="shared" si="57"/>
        <v>0</v>
      </c>
      <c r="LG15" s="4"/>
      <c r="LH15" s="4"/>
      <c r="LI15" s="4">
        <f t="shared" si="58"/>
        <v>0</v>
      </c>
      <c r="LJ15" s="4">
        <f t="shared" si="59"/>
        <v>0</v>
      </c>
      <c r="LK15" s="71">
        <v>24.2</v>
      </c>
      <c r="LL15" s="329">
        <v>0</v>
      </c>
      <c r="LM15" s="79">
        <v>24.02</v>
      </c>
      <c r="LN15" s="348">
        <v>0</v>
      </c>
      <c r="LO15" s="79">
        <v>6.5750000000000002</v>
      </c>
      <c r="LP15" s="332">
        <v>0</v>
      </c>
      <c r="LQ15" s="75"/>
      <c r="LR15" s="342"/>
      <c r="LS15" s="317"/>
      <c r="LT15" s="317"/>
      <c r="LU15" s="4">
        <f t="shared" si="60"/>
        <v>54.795000000000002</v>
      </c>
      <c r="LV15" s="4">
        <f t="shared" si="61"/>
        <v>0</v>
      </c>
      <c r="LW15" s="318"/>
      <c r="LX15" s="4"/>
      <c r="LY15" s="4"/>
      <c r="LZ15" s="4"/>
      <c r="MA15" s="4">
        <f t="shared" si="62"/>
        <v>0</v>
      </c>
      <c r="MB15" s="4">
        <f t="shared" si="63"/>
        <v>0</v>
      </c>
      <c r="MC15" s="114"/>
      <c r="MD15" s="4"/>
      <c r="ME15" s="339">
        <v>25.75</v>
      </c>
      <c r="MF15" s="366"/>
      <c r="MG15" s="75">
        <v>35.020000000000003</v>
      </c>
      <c r="MH15" s="4"/>
      <c r="MI15" s="9"/>
      <c r="MJ15" s="4"/>
      <c r="MK15" s="4">
        <f t="shared" si="64"/>
        <v>60.77</v>
      </c>
      <c r="ML15" s="4">
        <f t="shared" si="65"/>
        <v>0</v>
      </c>
      <c r="MM15" s="333">
        <v>0</v>
      </c>
      <c r="MN15" s="92"/>
      <c r="MO15" s="114">
        <v>0</v>
      </c>
      <c r="MP15" s="334"/>
      <c r="MQ15" s="4">
        <f t="shared" si="66"/>
        <v>0</v>
      </c>
      <c r="MR15" s="4">
        <f t="shared" si="67"/>
        <v>0</v>
      </c>
      <c r="MS15" s="4"/>
      <c r="MT15" s="4"/>
      <c r="MU15" s="4">
        <f t="shared" si="68"/>
        <v>0</v>
      </c>
      <c r="MV15" s="4">
        <f t="shared" si="69"/>
        <v>0</v>
      </c>
      <c r="MW15" s="4"/>
      <c r="MX15" s="4"/>
      <c r="MY15" s="4">
        <f t="shared" si="70"/>
        <v>0</v>
      </c>
      <c r="MZ15" s="4">
        <f t="shared" si="71"/>
        <v>0</v>
      </c>
      <c r="NA15" s="92">
        <v>6.56</v>
      </c>
      <c r="NB15" s="335">
        <v>0.9</v>
      </c>
      <c r="NC15" s="4">
        <f t="shared" si="72"/>
        <v>6.56</v>
      </c>
      <c r="ND15" s="4">
        <f t="shared" si="73"/>
        <v>0.9</v>
      </c>
      <c r="NE15" s="296"/>
      <c r="NF15" s="296"/>
      <c r="NG15" s="296">
        <f t="shared" si="74"/>
        <v>0</v>
      </c>
      <c r="NH15" s="296">
 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    </c>
      <c r="NM15" s="293"/>
      <c r="NN15" s="296"/>
      <c r="NO15" s="296">
        <f t="shared" si="78"/>
        <v>0</v>
      </c>
      <c r="NP15" s="296">
        <f t="shared" si="79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41">
        <v>0</v>
      </c>
      <c r="NX15" s="341"/>
      <c r="NY15" s="341">
        <v>0</v>
      </c>
      <c r="NZ15" s="341"/>
      <c r="OA15" s="4">
        <f t="shared" si="80"/>
        <v>0</v>
      </c>
      <c r="OB15" s="4">
        <f t="shared" si="12"/>
        <v>0</v>
      </c>
      <c r="OC15" s="74">
        <v>0</v>
      </c>
      <c r="OD15" s="74"/>
      <c r="OE15" s="347">
        <v>0</v>
      </c>
      <c r="OF15" s="74"/>
      <c r="OG15" s="347">
        <v>0</v>
      </c>
      <c r="OH15" s="74"/>
      <c r="OI15" s="74">
        <v>0</v>
      </c>
      <c r="OJ15" s="74"/>
      <c r="OK15" s="4">
        <f t="shared" si="81"/>
        <v>0</v>
      </c>
      <c r="OL15" s="4">
        <f t="shared" si="82"/>
        <v>0</v>
      </c>
      <c r="OM15" s="196">
        <v>0</v>
      </c>
      <c r="ON15" s="296"/>
      <c r="OO15" s="340">
        <v>0</v>
      </c>
      <c r="OP15" s="296"/>
      <c r="OQ15" s="196">
        <v>0</v>
      </c>
      <c r="OR15" s="296"/>
      <c r="OS15" s="296">
        <f t="shared" si="83"/>
        <v>0</v>
      </c>
      <c r="OT15" s="296">
        <f t="shared" si="84"/>
        <v>0</v>
      </c>
      <c r="OU15" s="296"/>
      <c r="OV15" s="296"/>
      <c r="OW15" s="296">
        <f t="shared" si="13"/>
        <v>0</v>
      </c>
      <c r="OX15" s="296">
        <f t="shared" si="14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22"/>
      <c r="R16" s="78"/>
      <c r="S16" s="320"/>
      <c r="T16" s="320"/>
      <c r="U16" s="78"/>
      <c r="V16" s="78"/>
      <c r="W16" s="78">
        <f t="shared" si="15"/>
        <v>0</v>
      </c>
      <c r="X16" s="78">
        <f t="shared" si="16"/>
        <v>0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49"/>
      <c r="AL16" s="350"/>
      <c r="AM16" s="289"/>
      <c r="AN16" s="289"/>
      <c r="AO16" s="290"/>
      <c r="AP16" s="290"/>
      <c r="AQ16" s="290"/>
      <c r="AR16" s="290"/>
      <c r="AS16" s="290"/>
      <c r="AT16" s="290"/>
      <c r="AU16" s="4">
        <f t="shared" si="19"/>
        <v>0</v>
      </c>
      <c r="AV16" s="4">
        <f t="shared" si="2"/>
        <v>0</v>
      </c>
      <c r="AW16" s="78">
        <v>2</v>
      </c>
      <c r="AX16" s="78">
        <v>0.85</v>
      </c>
      <c r="AY16" s="310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10</v>
      </c>
      <c r="BF16" s="8">
        <v>1.4239999999999999</v>
      </c>
      <c r="BG16" s="291">
        <v>7</v>
      </c>
      <c r="BH16" s="292">
        <v>0.99680000000000002</v>
      </c>
      <c r="BI16" s="291"/>
      <c r="BJ16" s="292"/>
      <c r="BK16" s="293">
        <v>3</v>
      </c>
      <c r="BL16" s="8">
        <v>0.42720000000000002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9"/>
      <c r="CI16" s="91">
        <v>20.6</v>
      </c>
      <c r="CJ16" s="319">
        <v>6.5</v>
      </c>
      <c r="CK16" s="294"/>
      <c r="CL16" s="294"/>
      <c r="CM16" s="320">
        <v>5.15</v>
      </c>
      <c r="CN16" s="321">
        <v>1.5</v>
      </c>
      <c r="CO16" s="8">
        <f t="shared" si="22"/>
        <v>25.75</v>
      </c>
      <c r="CP16" s="8">
        <f t="shared" si="23"/>
        <v>8</v>
      </c>
      <c r="CQ16" s="336">
        <v>247.40625</v>
      </c>
      <c r="CR16" s="336"/>
      <c r="CS16" s="336"/>
      <c r="CT16" s="346"/>
      <c r="CU16" s="337">
        <v>18.556701030927837</v>
      </c>
      <c r="CV16" s="196"/>
      <c r="CW16" s="338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2">
        <v>41.103092783505154</v>
      </c>
      <c r="DL16" s="322">
        <v>13.701030927835051</v>
      </c>
      <c r="DM16" s="320">
        <f t="shared" si="28"/>
        <v>41.103092783505154</v>
      </c>
      <c r="DN16" s="320">
        <f t="shared" si="29"/>
        <v>13.701030927835051</v>
      </c>
      <c r="DO16" s="322">
        <v>39.869999999999997</v>
      </c>
      <c r="DP16" s="322">
        <v>13.29</v>
      </c>
      <c r="DQ16" s="323"/>
      <c r="DR16" s="323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4">
        <v>31.96</v>
      </c>
      <c r="EH16" s="325">
        <v>7.99</v>
      </c>
      <c r="EI16" s="94">
        <v>116.36</v>
      </c>
      <c r="EJ16" s="94">
        <v>29.09</v>
      </c>
      <c r="EK16" s="320">
        <v>40.340000000000003</v>
      </c>
      <c r="EL16" s="326">
        <v>10.085000000000001</v>
      </c>
      <c r="EM16" s="327"/>
      <c r="EN16" s="327"/>
      <c r="EO16" s="327"/>
      <c r="EP16" s="327"/>
      <c r="EQ16" s="8">
        <f t="shared" si="31"/>
        <v>188.66</v>
      </c>
      <c r="ER16" s="8">
        <f t="shared" si="32"/>
        <v>47.164999999999999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1">
        <v>29</v>
      </c>
      <c r="FB16" s="328"/>
      <c r="FC16" s="114">
        <v>0</v>
      </c>
      <c r="FD16" s="321"/>
      <c r="FE16" s="8"/>
      <c r="FF16" s="8"/>
      <c r="FG16" s="300"/>
      <c r="FH16" s="301"/>
      <c r="FI16" s="8"/>
      <c r="FJ16" s="8"/>
      <c r="FK16" s="8"/>
      <c r="FL16" s="8"/>
      <c r="FM16" s="321"/>
      <c r="FN16" s="321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321">
        <v>6</v>
      </c>
      <c r="GL16" s="321"/>
      <c r="GM16" s="304"/>
      <c r="GN16" s="305"/>
      <c r="GO16" s="329">
        <v>6</v>
      </c>
      <c r="GP16" s="365"/>
      <c r="GQ16" s="306"/>
      <c r="GR16" s="306"/>
      <c r="GS16" s="305"/>
      <c r="GT16" s="305"/>
      <c r="GU16" s="93">
        <v>5</v>
      </c>
      <c r="GV16" s="93"/>
      <c r="GW16" s="93">
        <v>2</v>
      </c>
      <c r="GX16" s="93"/>
      <c r="GY16" s="93">
        <v>2.4</v>
      </c>
      <c r="GZ16" s="93"/>
      <c r="HA16" s="8">
        <f t="shared" si="39"/>
        <v>21.4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400</v>
      </c>
      <c r="HR16" s="284"/>
      <c r="HS16" s="91">
        <v>400</v>
      </c>
      <c r="HT16" s="8"/>
      <c r="HU16" s="8">
        <f t="shared" si="43"/>
        <v>400</v>
      </c>
      <c r="HV16" s="8">
        <f t="shared" si="44"/>
        <v>0</v>
      </c>
      <c r="HW16" s="8"/>
      <c r="HX16" s="8"/>
      <c r="HY16" s="376"/>
      <c r="HZ16" s="376"/>
      <c r="IA16" s="307"/>
      <c r="IB16" s="299"/>
      <c r="IC16" s="196">
        <v>8.5</v>
      </c>
      <c r="ID16" s="329">
        <v>2.125</v>
      </c>
      <c r="IE16" s="308"/>
      <c r="IF16" s="308"/>
      <c r="IG16" s="8">
        <f t="shared" si="45"/>
        <v>8.5</v>
      </c>
      <c r="IH16" s="8">
        <f t="shared" si="46"/>
        <v>2.125</v>
      </c>
      <c r="II16" s="8">
        <v>205</v>
      </c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4"/>
      <c r="JD16" s="284"/>
      <c r="JE16" s="378">
        <v>10.31</v>
      </c>
      <c r="JF16" s="378">
        <v>0</v>
      </c>
      <c r="JG16" s="8">
        <f t="shared" si="47"/>
        <v>20.62</v>
      </c>
      <c r="JH16" s="8">
        <f t="shared" si="48"/>
        <v>0</v>
      </c>
      <c r="JI16" s="329">
        <v>6.5372000000000003</v>
      </c>
      <c r="JJ16" s="329">
        <v>1</v>
      </c>
      <c r="JK16" s="329">
        <v>6.5373000000000001</v>
      </c>
      <c r="JL16" s="329">
        <v>1</v>
      </c>
      <c r="JM16" s="329">
        <v>0</v>
      </c>
      <c r="JN16" s="329">
        <v>0</v>
      </c>
      <c r="JO16" s="91">
        <v>51.55</v>
      </c>
      <c r="JP16" s="329">
        <v>11</v>
      </c>
      <c r="JQ16" s="91">
        <v>26.8</v>
      </c>
      <c r="JR16" s="329">
        <v>5</v>
      </c>
      <c r="JS16" s="71">
        <v>17.53</v>
      </c>
      <c r="JT16" s="71">
        <v>4</v>
      </c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84"/>
      <c r="KB16" s="284"/>
      <c r="KC16" s="8">
        <f t="shared" si="49"/>
        <v>0</v>
      </c>
      <c r="KD16" s="8">
        <f t="shared" si="50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1"/>
        <v>0</v>
      </c>
      <c r="KP16" s="4">
        <f t="shared" si="51"/>
        <v>0</v>
      </c>
      <c r="KQ16" s="321">
        <v>6.19</v>
      </c>
      <c r="KR16" s="4"/>
      <c r="KS16" s="4"/>
      <c r="KT16" s="4"/>
      <c r="KU16" s="1">
        <f t="shared" si="52"/>
        <v>6.19</v>
      </c>
      <c r="KV16" s="1">
        <f t="shared" si="53"/>
        <v>0</v>
      </c>
      <c r="KW16" s="4"/>
      <c r="KX16" s="4"/>
      <c r="KY16" s="4">
        <f t="shared" si="54"/>
        <v>0</v>
      </c>
      <c r="KZ16" s="4">
        <f t="shared" si="55"/>
        <v>0</v>
      </c>
      <c r="LA16" s="4"/>
      <c r="LB16" s="4"/>
      <c r="LC16" s="4"/>
      <c r="LD16" s="4"/>
      <c r="LE16" s="4">
        <f t="shared" si="56"/>
        <v>0</v>
      </c>
      <c r="LF16" s="4">
        <f t="shared" si="57"/>
        <v>0</v>
      </c>
      <c r="LG16" s="4"/>
      <c r="LH16" s="4"/>
      <c r="LI16" s="4">
        <f t="shared" si="58"/>
        <v>0</v>
      </c>
      <c r="LJ16" s="4">
        <f t="shared" si="59"/>
        <v>0</v>
      </c>
      <c r="LK16" s="71">
        <v>24.2</v>
      </c>
      <c r="LL16" s="329">
        <v>0</v>
      </c>
      <c r="LM16" s="79">
        <v>24.02</v>
      </c>
      <c r="LN16" s="348">
        <v>0</v>
      </c>
      <c r="LO16" s="79">
        <v>6.5750000000000002</v>
      </c>
      <c r="LP16" s="332">
        <v>0</v>
      </c>
      <c r="LQ16" s="75"/>
      <c r="LR16" s="342"/>
      <c r="LS16" s="317"/>
      <c r="LT16" s="317"/>
      <c r="LU16" s="4">
        <f t="shared" si="60"/>
        <v>54.795000000000002</v>
      </c>
      <c r="LV16" s="4">
        <f t="shared" si="61"/>
        <v>0</v>
      </c>
      <c r="LW16" s="318"/>
      <c r="LX16" s="4"/>
      <c r="LY16" s="4"/>
      <c r="LZ16" s="4"/>
      <c r="MA16" s="4">
        <f t="shared" si="62"/>
        <v>0</v>
      </c>
      <c r="MB16" s="4">
        <f t="shared" si="63"/>
        <v>0</v>
      </c>
      <c r="MC16" s="114"/>
      <c r="MD16" s="4"/>
      <c r="ME16" s="339">
        <v>25.75</v>
      </c>
      <c r="MF16" s="366"/>
      <c r="MG16" s="75">
        <v>35.020000000000003</v>
      </c>
      <c r="MH16" s="4"/>
      <c r="MI16" s="9"/>
      <c r="MJ16" s="4"/>
      <c r="MK16" s="4">
        <f t="shared" si="64"/>
        <v>60.77</v>
      </c>
      <c r="ML16" s="4">
        <f t="shared" si="65"/>
        <v>0</v>
      </c>
      <c r="MM16" s="333">
        <v>0</v>
      </c>
      <c r="MN16" s="92"/>
      <c r="MO16" s="114">
        <v>0</v>
      </c>
      <c r="MP16" s="334"/>
      <c r="MQ16" s="4">
        <f t="shared" si="66"/>
        <v>0</v>
      </c>
      <c r="MR16" s="4">
        <f t="shared" si="67"/>
        <v>0</v>
      </c>
      <c r="MS16" s="4"/>
      <c r="MT16" s="4"/>
      <c r="MU16" s="4">
        <f t="shared" si="68"/>
        <v>0</v>
      </c>
      <c r="MV16" s="4">
        <f t="shared" si="69"/>
        <v>0</v>
      </c>
      <c r="MW16" s="4"/>
      <c r="MX16" s="4"/>
      <c r="MY16" s="4">
        <f t="shared" si="70"/>
        <v>0</v>
      </c>
      <c r="MZ16" s="4">
        <f t="shared" si="71"/>
        <v>0</v>
      </c>
      <c r="NA16" s="92">
        <v>6.56</v>
      </c>
      <c r="NB16" s="335">
        <v>0.9</v>
      </c>
      <c r="NC16" s="4">
        <f t="shared" si="72"/>
        <v>6.56</v>
      </c>
      <c r="ND16" s="4">
        <f t="shared" si="73"/>
        <v>0.9</v>
      </c>
      <c r="NE16" s="296"/>
      <c r="NF16" s="296"/>
      <c r="NG16" s="296">
        <f t="shared" si="74"/>
        <v>0</v>
      </c>
      <c r="NH16" s="296">
        <f t="shared" si="75"/>
        <v>0</v>
      </c>
      <c r="NI16" s="296"/>
      <c r="NJ16" s="296"/>
      <c r="NK16" s="296">
        <f t="shared" si="76"/>
        <v>0</v>
      </c>
      <c r="NL16" s="296">
        <f t="shared" si="77"/>
        <v>0</v>
      </c>
      <c r="NM16" s="293"/>
      <c r="NN16" s="296"/>
      <c r="NO16" s="296">
        <f t="shared" si="78"/>
        <v>0</v>
      </c>
      <c r="NP16" s="296">
        <f t="shared" si="79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41">
        <v>0</v>
      </c>
      <c r="NX16" s="341"/>
      <c r="NY16" s="341">
        <v>0</v>
      </c>
      <c r="NZ16" s="341"/>
      <c r="OA16" s="4">
        <f t="shared" si="80"/>
        <v>0</v>
      </c>
      <c r="OB16" s="4">
        <f t="shared" si="12"/>
        <v>0</v>
      </c>
      <c r="OC16" s="74">
        <v>0</v>
      </c>
      <c r="OD16" s="74"/>
      <c r="OE16" s="347">
        <v>0</v>
      </c>
      <c r="OF16" s="74"/>
      <c r="OG16" s="347">
        <v>0</v>
      </c>
      <c r="OH16" s="74"/>
      <c r="OI16" s="74">
        <v>0</v>
      </c>
      <c r="OJ16" s="74"/>
      <c r="OK16" s="4">
        <f t="shared" si="81"/>
        <v>0</v>
      </c>
      <c r="OL16" s="4">
        <f t="shared" si="82"/>
        <v>0</v>
      </c>
      <c r="OM16" s="196">
        <v>0</v>
      </c>
      <c r="ON16" s="296"/>
      <c r="OO16" s="340">
        <v>0</v>
      </c>
      <c r="OP16" s="296"/>
      <c r="OQ16" s="196">
        <v>0</v>
      </c>
      <c r="OR16" s="296"/>
      <c r="OS16" s="296">
        <f t="shared" si="83"/>
        <v>0</v>
      </c>
      <c r="OT16" s="296">
        <f t="shared" si="84"/>
        <v>0</v>
      </c>
      <c r="OU16" s="296"/>
      <c r="OV16" s="296"/>
      <c r="OW16" s="296">
        <f t="shared" si="13"/>
        <v>0</v>
      </c>
      <c r="OX16" s="296">
        <f t="shared" si="14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22"/>
      <c r="R17" s="78"/>
      <c r="S17" s="320"/>
      <c r="T17" s="320"/>
      <c r="U17" s="78"/>
      <c r="V17" s="78"/>
      <c r="W17" s="78">
        <f t="shared" si="15"/>
        <v>0</v>
      </c>
      <c r="X17" s="78">
        <f t="shared" si="16"/>
        <v>0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49"/>
      <c r="AL17" s="350"/>
      <c r="AM17" s="289"/>
      <c r="AN17" s="289"/>
      <c r="AO17" s="290"/>
      <c r="AP17" s="290"/>
      <c r="AQ17" s="290"/>
      <c r="AR17" s="290"/>
      <c r="AS17" s="290"/>
      <c r="AT17" s="290"/>
      <c r="AU17" s="4">
        <f t="shared" si="19"/>
        <v>0</v>
      </c>
      <c r="AV17" s="4">
        <f t="shared" si="2"/>
        <v>0</v>
      </c>
      <c r="AW17" s="78">
        <v>2</v>
      </c>
      <c r="AX17" s="78">
        <v>0.85</v>
      </c>
      <c r="AY17" s="310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10</v>
      </c>
      <c r="BF17" s="8">
        <v>1.4239999999999999</v>
      </c>
      <c r="BG17" s="291">
        <v>7</v>
      </c>
      <c r="BH17" s="292">
        <v>0.99680000000000002</v>
      </c>
      <c r="BI17" s="291"/>
      <c r="BJ17" s="292"/>
      <c r="BK17" s="293">
        <v>3</v>
      </c>
      <c r="BL17" s="8">
        <v>0.42720000000000002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9"/>
      <c r="CI17" s="91">
        <v>20.6</v>
      </c>
      <c r="CJ17" s="319">
        <v>6.5</v>
      </c>
      <c r="CK17" s="294"/>
      <c r="CL17" s="294"/>
      <c r="CM17" s="320">
        <v>5.15</v>
      </c>
      <c r="CN17" s="321">
        <v>1.5</v>
      </c>
      <c r="CO17" s="8">
        <f t="shared" si="22"/>
        <v>25.75</v>
      </c>
      <c r="CP17" s="8">
        <f t="shared" si="23"/>
        <v>8</v>
      </c>
      <c r="CQ17" s="336">
        <v>247.40625</v>
      </c>
      <c r="CR17" s="336"/>
      <c r="CS17" s="336"/>
      <c r="CT17" s="346"/>
      <c r="CU17" s="337">
        <v>18.556701030927837</v>
      </c>
      <c r="CV17" s="196"/>
      <c r="CW17" s="338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2">
        <v>41.103092783505154</v>
      </c>
      <c r="DL17" s="322">
        <v>13.701030927835051</v>
      </c>
      <c r="DM17" s="320">
        <f t="shared" si="28"/>
        <v>41.103092783505154</v>
      </c>
      <c r="DN17" s="320">
        <f t="shared" si="29"/>
        <v>13.701030927835051</v>
      </c>
      <c r="DO17" s="322">
        <v>39.869999999999997</v>
      </c>
      <c r="DP17" s="322">
        <v>13.29</v>
      </c>
      <c r="DQ17" s="323"/>
      <c r="DR17" s="323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4">
        <v>31.96</v>
      </c>
      <c r="EH17" s="325">
        <v>7.99</v>
      </c>
      <c r="EI17" s="94">
        <v>116.36</v>
      </c>
      <c r="EJ17" s="94">
        <v>29.09</v>
      </c>
      <c r="EK17" s="320">
        <v>40.340000000000003</v>
      </c>
      <c r="EL17" s="326">
        <v>10.085000000000001</v>
      </c>
      <c r="EM17" s="327"/>
      <c r="EN17" s="327"/>
      <c r="EO17" s="327"/>
      <c r="EP17" s="327"/>
      <c r="EQ17" s="8">
        <f t="shared" si="31"/>
        <v>188.66</v>
      </c>
      <c r="ER17" s="8">
        <f t="shared" si="32"/>
        <v>47.164999999999999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1">
        <v>29</v>
      </c>
      <c r="FB17" s="328"/>
      <c r="FC17" s="114">
        <v>0</v>
      </c>
      <c r="FD17" s="321"/>
      <c r="FE17" s="8"/>
      <c r="FF17" s="8"/>
      <c r="FG17" s="300"/>
      <c r="FH17" s="301"/>
      <c r="FI17" s="8"/>
      <c r="FJ17" s="8"/>
      <c r="FK17" s="8"/>
      <c r="FL17" s="8"/>
      <c r="FM17" s="321"/>
      <c r="FN17" s="321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321">
        <v>6</v>
      </c>
      <c r="GL17" s="321"/>
      <c r="GM17" s="304"/>
      <c r="GN17" s="305"/>
      <c r="GO17" s="329">
        <v>6</v>
      </c>
      <c r="GP17" s="365"/>
      <c r="GQ17" s="306"/>
      <c r="GR17" s="306"/>
      <c r="GS17" s="305"/>
      <c r="GT17" s="305"/>
      <c r="GU17" s="93">
        <v>5</v>
      </c>
      <c r="GV17" s="93"/>
      <c r="GW17" s="93">
        <v>2</v>
      </c>
      <c r="GX17" s="93"/>
      <c r="GY17" s="93">
        <v>2.4</v>
      </c>
      <c r="GZ17" s="93"/>
      <c r="HA17" s="8">
        <f t="shared" si="39"/>
        <v>21.4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400</v>
      </c>
      <c r="HR17" s="284"/>
      <c r="HS17" s="91">
        <v>400</v>
      </c>
      <c r="HT17" s="8"/>
      <c r="HU17" s="8">
        <f t="shared" si="43"/>
        <v>400</v>
      </c>
      <c r="HV17" s="8">
        <f t="shared" si="44"/>
        <v>0</v>
      </c>
      <c r="HW17" s="8"/>
      <c r="HX17" s="8"/>
      <c r="HY17" s="376"/>
      <c r="HZ17" s="376"/>
      <c r="IA17" s="307"/>
      <c r="IB17" s="299"/>
      <c r="IC17" s="196">
        <v>8.5</v>
      </c>
      <c r="ID17" s="329">
        <v>2.125</v>
      </c>
      <c r="IE17" s="308"/>
      <c r="IF17" s="308"/>
      <c r="IG17" s="8">
        <f t="shared" si="45"/>
        <v>8.5</v>
      </c>
      <c r="IH17" s="8">
        <f t="shared" si="46"/>
        <v>2.125</v>
      </c>
      <c r="II17" s="8">
        <v>205</v>
      </c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4"/>
      <c r="JD17" s="284"/>
      <c r="JE17" s="378">
        <v>10.31</v>
      </c>
      <c r="JF17" s="378">
        <v>0</v>
      </c>
      <c r="JG17" s="8">
        <f t="shared" si="47"/>
        <v>20.62</v>
      </c>
      <c r="JH17" s="8">
        <f t="shared" si="48"/>
        <v>0</v>
      </c>
      <c r="JI17" s="329">
        <v>6.5372000000000003</v>
      </c>
      <c r="JJ17" s="329">
        <v>1</v>
      </c>
      <c r="JK17" s="329">
        <v>6.5373000000000001</v>
      </c>
      <c r="JL17" s="329">
        <v>1</v>
      </c>
      <c r="JM17" s="329">
        <v>0</v>
      </c>
      <c r="JN17" s="329">
        <v>0</v>
      </c>
      <c r="JO17" s="91">
        <v>51.55</v>
      </c>
      <c r="JP17" s="329">
        <v>11</v>
      </c>
      <c r="JQ17" s="91">
        <v>26.8</v>
      </c>
      <c r="JR17" s="329">
        <v>5</v>
      </c>
      <c r="JS17" s="71">
        <v>17.53</v>
      </c>
      <c r="JT17" s="71">
        <v>4</v>
      </c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84"/>
      <c r="KB17" s="284"/>
      <c r="KC17" s="8">
        <f t="shared" si="49"/>
        <v>0</v>
      </c>
      <c r="KD17" s="8">
        <f t="shared" si="50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1"/>
        <v>0</v>
      </c>
      <c r="KP17" s="4">
        <f t="shared" si="51"/>
        <v>0</v>
      </c>
      <c r="KQ17" s="321">
        <v>6.19</v>
      </c>
      <c r="KR17" s="4"/>
      <c r="KS17" s="4"/>
      <c r="KT17" s="4"/>
      <c r="KU17" s="1">
        <f t="shared" si="52"/>
        <v>6.19</v>
      </c>
      <c r="KV17" s="1">
        <f t="shared" si="53"/>
        <v>0</v>
      </c>
      <c r="KW17" s="4"/>
      <c r="KX17" s="4"/>
      <c r="KY17" s="4">
        <f t="shared" si="54"/>
        <v>0</v>
      </c>
      <c r="KZ17" s="4">
        <f t="shared" si="55"/>
        <v>0</v>
      </c>
      <c r="LA17" s="4"/>
      <c r="LB17" s="4"/>
      <c r="LC17" s="4"/>
      <c r="LD17" s="4"/>
      <c r="LE17" s="4">
        <f t="shared" si="56"/>
        <v>0</v>
      </c>
      <c r="LF17" s="4">
        <f t="shared" si="57"/>
        <v>0</v>
      </c>
      <c r="LG17" s="4"/>
      <c r="LH17" s="4"/>
      <c r="LI17" s="4">
        <f t="shared" si="58"/>
        <v>0</v>
      </c>
      <c r="LJ17" s="4">
        <f t="shared" si="59"/>
        <v>0</v>
      </c>
      <c r="LK17" s="71">
        <v>24.2</v>
      </c>
      <c r="LL17" s="329">
        <v>0</v>
      </c>
      <c r="LM17" s="79">
        <v>24.02</v>
      </c>
      <c r="LN17" s="348">
        <v>0</v>
      </c>
      <c r="LO17" s="79">
        <v>6.5750000000000002</v>
      </c>
      <c r="LP17" s="332">
        <v>0</v>
      </c>
      <c r="LQ17" s="75"/>
      <c r="LR17" s="342"/>
      <c r="LS17" s="317"/>
      <c r="LT17" s="317"/>
      <c r="LU17" s="4">
        <f t="shared" si="60"/>
        <v>54.795000000000002</v>
      </c>
      <c r="LV17" s="4">
        <f t="shared" si="61"/>
        <v>0</v>
      </c>
      <c r="LW17" s="318"/>
      <c r="LX17" s="4"/>
      <c r="LY17" s="4"/>
      <c r="LZ17" s="4"/>
      <c r="MA17" s="4">
        <f t="shared" si="62"/>
        <v>0</v>
      </c>
      <c r="MB17" s="4">
        <f t="shared" si="63"/>
        <v>0</v>
      </c>
      <c r="MC17" s="114"/>
      <c r="MD17" s="4"/>
      <c r="ME17" s="339">
        <v>25.75</v>
      </c>
      <c r="MF17" s="366"/>
      <c r="MG17" s="75">
        <v>35.020000000000003</v>
      </c>
      <c r="MH17" s="4"/>
      <c r="MI17" s="9"/>
      <c r="MJ17" s="4"/>
      <c r="MK17" s="4">
        <f t="shared" si="64"/>
        <v>60.77</v>
      </c>
      <c r="ML17" s="4">
        <f t="shared" si="65"/>
        <v>0</v>
      </c>
      <c r="MM17" s="333">
        <v>0</v>
      </c>
      <c r="MN17" s="92"/>
      <c r="MO17" s="114">
        <v>0</v>
      </c>
      <c r="MP17" s="334"/>
      <c r="MQ17" s="4">
        <f t="shared" si="66"/>
        <v>0</v>
      </c>
      <c r="MR17" s="4">
        <f t="shared" si="67"/>
        <v>0</v>
      </c>
      <c r="MS17" s="4"/>
      <c r="MT17" s="4"/>
      <c r="MU17" s="4">
        <f t="shared" si="68"/>
        <v>0</v>
      </c>
      <c r="MV17" s="4">
        <f t="shared" si="69"/>
        <v>0</v>
      </c>
      <c r="MW17" s="4"/>
      <c r="MX17" s="4"/>
      <c r="MY17" s="4">
        <f t="shared" si="70"/>
        <v>0</v>
      </c>
      <c r="MZ17" s="4">
        <f t="shared" si="71"/>
        <v>0</v>
      </c>
      <c r="NA17" s="92">
        <v>6.56</v>
      </c>
      <c r="NB17" s="335">
        <v>0.9</v>
      </c>
      <c r="NC17" s="4">
        <f t="shared" si="72"/>
        <v>6.56</v>
      </c>
      <c r="ND17" s="4">
        <f t="shared" si="73"/>
        <v>0.9</v>
      </c>
      <c r="NE17" s="296"/>
      <c r="NF17" s="296"/>
      <c r="NG17" s="296">
        <f t="shared" si="74"/>
        <v>0</v>
      </c>
      <c r="NH17" s="296">
        <f t="shared" si="75"/>
        <v>0</v>
      </c>
      <c r="NI17" s="296"/>
      <c r="NJ17" s="296"/>
      <c r="NK17" s="296">
        <f t="shared" si="76"/>
        <v>0</v>
      </c>
      <c r="NL17" s="296">
        <f t="shared" si="77"/>
        <v>0</v>
      </c>
      <c r="NM17" s="293"/>
      <c r="NN17" s="296"/>
      <c r="NO17" s="296">
        <f t="shared" si="78"/>
        <v>0</v>
      </c>
      <c r="NP17" s="296">
        <f t="shared" si="79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41">
        <v>0</v>
      </c>
      <c r="NX17" s="341"/>
      <c r="NY17" s="341">
        <v>0</v>
      </c>
      <c r="NZ17" s="341"/>
      <c r="OA17" s="4">
        <f t="shared" si="80"/>
        <v>0</v>
      </c>
      <c r="OB17" s="4">
        <f t="shared" si="12"/>
        <v>0</v>
      </c>
      <c r="OC17" s="74">
        <v>0</v>
      </c>
      <c r="OD17" s="74"/>
      <c r="OE17" s="347">
        <v>0</v>
      </c>
      <c r="OF17" s="74"/>
      <c r="OG17" s="347">
        <v>0</v>
      </c>
      <c r="OH17" s="74"/>
      <c r="OI17" s="74">
        <v>0</v>
      </c>
      <c r="OJ17" s="74"/>
      <c r="OK17" s="4">
        <f t="shared" si="81"/>
        <v>0</v>
      </c>
      <c r="OL17" s="4">
        <f t="shared" si="82"/>
        <v>0</v>
      </c>
      <c r="OM17" s="196">
        <v>0</v>
      </c>
      <c r="ON17" s="296"/>
      <c r="OO17" s="340">
        <v>0</v>
      </c>
      <c r="OP17" s="296"/>
      <c r="OQ17" s="196">
        <v>0</v>
      </c>
      <c r="OR17" s="296"/>
      <c r="OS17" s="296">
        <f t="shared" si="83"/>
        <v>0</v>
      </c>
      <c r="OT17" s="296">
        <f t="shared" si="84"/>
        <v>0</v>
      </c>
      <c r="OU17" s="296"/>
      <c r="OV17" s="296"/>
      <c r="OW17" s="296">
        <f t="shared" si="13"/>
        <v>0</v>
      </c>
      <c r="OX17" s="296">
        <f t="shared" si="14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22"/>
      <c r="R18" s="78"/>
      <c r="S18" s="320"/>
      <c r="T18" s="320"/>
      <c r="U18" s="78"/>
      <c r="V18" s="78"/>
      <c r="W18" s="78">
        <f t="shared" si="15"/>
        <v>0</v>
      </c>
      <c r="X18" s="78">
        <f t="shared" si="16"/>
        <v>0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49"/>
      <c r="AL18" s="350"/>
      <c r="AM18" s="289"/>
      <c r="AN18" s="289"/>
      <c r="AO18" s="290"/>
      <c r="AP18" s="290"/>
      <c r="AQ18" s="290"/>
      <c r="AR18" s="290"/>
      <c r="AS18" s="290"/>
      <c r="AT18" s="290"/>
      <c r="AU18" s="4">
        <f t="shared" si="19"/>
        <v>0</v>
      </c>
      <c r="AV18" s="4">
        <f t="shared" si="2"/>
        <v>0</v>
      </c>
      <c r="AW18" s="78">
        <v>2</v>
      </c>
      <c r="AX18" s="78">
        <v>0.85</v>
      </c>
      <c r="AY18" s="310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10</v>
      </c>
      <c r="BF18" s="8">
        <v>1.4239999999999999</v>
      </c>
      <c r="BG18" s="291">
        <v>7</v>
      </c>
      <c r="BH18" s="292">
        <v>0.99680000000000002</v>
      </c>
      <c r="BI18" s="291"/>
      <c r="BJ18" s="292"/>
      <c r="BK18" s="293">
        <v>3</v>
      </c>
      <c r="BL18" s="8">
        <v>0.42720000000000002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9"/>
      <c r="CI18" s="91">
        <v>20.6</v>
      </c>
      <c r="CJ18" s="319">
        <v>6.5</v>
      </c>
      <c r="CK18" s="294"/>
      <c r="CL18" s="294"/>
      <c r="CM18" s="320">
        <v>5.15</v>
      </c>
      <c r="CN18" s="321">
        <v>1.5</v>
      </c>
      <c r="CO18" s="8">
        <f t="shared" si="22"/>
        <v>25.75</v>
      </c>
      <c r="CP18" s="8">
        <f t="shared" si="23"/>
        <v>8</v>
      </c>
      <c r="CQ18" s="336">
        <v>247.40625</v>
      </c>
      <c r="CR18" s="336"/>
      <c r="CS18" s="336"/>
      <c r="CT18" s="346"/>
      <c r="CU18" s="337">
        <v>18.556701030927837</v>
      </c>
      <c r="CV18" s="196"/>
      <c r="CW18" s="338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2">
        <v>41.103092783505154</v>
      </c>
      <c r="DL18" s="322">
        <v>13.701030927835051</v>
      </c>
      <c r="DM18" s="320">
        <f t="shared" si="28"/>
        <v>41.103092783505154</v>
      </c>
      <c r="DN18" s="320">
        <f t="shared" si="29"/>
        <v>13.701030927835051</v>
      </c>
      <c r="DO18" s="322">
        <v>39.869999999999997</v>
      </c>
      <c r="DP18" s="322">
        <v>13.29</v>
      </c>
      <c r="DQ18" s="323"/>
      <c r="DR18" s="323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4">
        <v>31.96</v>
      </c>
      <c r="EH18" s="325">
        <v>7.99</v>
      </c>
      <c r="EI18" s="94">
        <v>116.36</v>
      </c>
      <c r="EJ18" s="94">
        <v>29.09</v>
      </c>
      <c r="EK18" s="320">
        <v>40.340000000000003</v>
      </c>
      <c r="EL18" s="326">
        <v>10.085000000000001</v>
      </c>
      <c r="EM18" s="327"/>
      <c r="EN18" s="327"/>
      <c r="EO18" s="327"/>
      <c r="EP18" s="327"/>
      <c r="EQ18" s="8">
        <f t="shared" si="31"/>
        <v>188.66</v>
      </c>
      <c r="ER18" s="8">
        <f t="shared" si="32"/>
        <v>47.164999999999999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1">
        <v>29</v>
      </c>
      <c r="FB18" s="328"/>
      <c r="FC18" s="114">
        <v>0</v>
      </c>
      <c r="FD18" s="321"/>
      <c r="FE18" s="8"/>
      <c r="FF18" s="8"/>
      <c r="FG18" s="300"/>
      <c r="FH18" s="301"/>
      <c r="FI18" s="8"/>
      <c r="FJ18" s="8"/>
      <c r="FK18" s="8"/>
      <c r="FL18" s="8"/>
      <c r="FM18" s="321"/>
      <c r="FN18" s="321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321">
        <v>6</v>
      </c>
      <c r="GL18" s="321"/>
      <c r="GM18" s="304"/>
      <c r="GN18" s="305"/>
      <c r="GO18" s="329">
        <v>6</v>
      </c>
      <c r="GP18" s="365"/>
      <c r="GQ18" s="306"/>
      <c r="GR18" s="306"/>
      <c r="GS18" s="305"/>
      <c r="GT18" s="305"/>
      <c r="GU18" s="93">
        <v>5</v>
      </c>
      <c r="GV18" s="93"/>
      <c r="GW18" s="93">
        <v>2</v>
      </c>
      <c r="GX18" s="93"/>
      <c r="GY18" s="93">
        <v>2.4</v>
      </c>
      <c r="GZ18" s="93"/>
      <c r="HA18" s="8">
        <f t="shared" si="39"/>
        <v>21.4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400</v>
      </c>
      <c r="HR18" s="284"/>
      <c r="HS18" s="91">
        <v>400</v>
      </c>
      <c r="HT18" s="8"/>
      <c r="HU18" s="8">
        <f t="shared" si="43"/>
        <v>400</v>
      </c>
      <c r="HV18" s="8">
        <f t="shared" si="44"/>
        <v>0</v>
      </c>
      <c r="HW18" s="8"/>
      <c r="HX18" s="8"/>
      <c r="HY18" s="376"/>
      <c r="HZ18" s="376"/>
      <c r="IA18" s="307"/>
      <c r="IB18" s="299"/>
      <c r="IC18" s="196">
        <v>8.5</v>
      </c>
      <c r="ID18" s="329">
        <v>2.125</v>
      </c>
      <c r="IE18" s="308"/>
      <c r="IF18" s="308"/>
      <c r="IG18" s="8">
        <f t="shared" si="45"/>
        <v>8.5</v>
      </c>
      <c r="IH18" s="8">
        <f t="shared" si="46"/>
        <v>2.125</v>
      </c>
      <c r="II18" s="8">
        <v>205</v>
      </c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4"/>
      <c r="JD18" s="284"/>
      <c r="JE18" s="378">
        <v>10.31</v>
      </c>
      <c r="JF18" s="378">
        <v>0</v>
      </c>
      <c r="JG18" s="8">
        <f t="shared" si="47"/>
        <v>20.62</v>
      </c>
      <c r="JH18" s="8">
        <f t="shared" si="48"/>
        <v>0</v>
      </c>
      <c r="JI18" s="329">
        <v>6.5372000000000003</v>
      </c>
      <c r="JJ18" s="329">
        <v>1</v>
      </c>
      <c r="JK18" s="329">
        <v>6.5373000000000001</v>
      </c>
      <c r="JL18" s="329">
        <v>1</v>
      </c>
      <c r="JM18" s="329">
        <v>0</v>
      </c>
      <c r="JN18" s="329">
        <v>0</v>
      </c>
      <c r="JO18" s="91">
        <v>51.55</v>
      </c>
      <c r="JP18" s="329">
        <v>11</v>
      </c>
      <c r="JQ18" s="91">
        <v>26.8</v>
      </c>
      <c r="JR18" s="329">
        <v>5</v>
      </c>
      <c r="JS18" s="71">
        <v>17.53</v>
      </c>
      <c r="JT18" s="71">
        <v>4</v>
      </c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84"/>
      <c r="KB18" s="284"/>
      <c r="KC18" s="8">
        <f t="shared" si="49"/>
        <v>0</v>
      </c>
      <c r="KD18" s="8">
        <f t="shared" si="50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1"/>
        <v>0</v>
      </c>
      <c r="KP18" s="4">
        <f t="shared" si="51"/>
        <v>0</v>
      </c>
      <c r="KQ18" s="321">
        <v>6.19</v>
      </c>
      <c r="KR18" s="4"/>
      <c r="KS18" s="4"/>
      <c r="KT18" s="4"/>
      <c r="KU18" s="1">
        <f t="shared" si="52"/>
        <v>6.19</v>
      </c>
      <c r="KV18" s="1">
        <f t="shared" si="53"/>
        <v>0</v>
      </c>
      <c r="KW18" s="4"/>
      <c r="KX18" s="4"/>
      <c r="KY18" s="4">
        <f t="shared" si="54"/>
        <v>0</v>
      </c>
      <c r="KZ18" s="4">
        <f t="shared" si="55"/>
        <v>0</v>
      </c>
      <c r="LA18" s="4"/>
      <c r="LB18" s="4"/>
      <c r="LC18" s="4"/>
      <c r="LD18" s="4"/>
      <c r="LE18" s="4">
        <f t="shared" si="56"/>
        <v>0</v>
      </c>
      <c r="LF18" s="4">
        <f t="shared" si="57"/>
        <v>0</v>
      </c>
      <c r="LG18" s="4"/>
      <c r="LH18" s="4"/>
      <c r="LI18" s="4">
        <f t="shared" si="58"/>
        <v>0</v>
      </c>
      <c r="LJ18" s="4">
        <f t="shared" si="59"/>
        <v>0</v>
      </c>
      <c r="LK18" s="71">
        <v>24.2</v>
      </c>
      <c r="LL18" s="329">
        <v>0</v>
      </c>
      <c r="LM18" s="79">
        <v>24.02</v>
      </c>
      <c r="LN18" s="348">
        <v>0</v>
      </c>
      <c r="LO18" s="79">
        <v>6.5750000000000002</v>
      </c>
      <c r="LP18" s="332">
        <v>0</v>
      </c>
      <c r="LQ18" s="75"/>
      <c r="LR18" s="342"/>
      <c r="LS18" s="317"/>
      <c r="LT18" s="317"/>
      <c r="LU18" s="4">
        <f t="shared" si="60"/>
        <v>54.795000000000002</v>
      </c>
      <c r="LV18" s="4">
        <f t="shared" si="61"/>
        <v>0</v>
      </c>
      <c r="LW18" s="318"/>
      <c r="LX18" s="4"/>
      <c r="LY18" s="4"/>
      <c r="LZ18" s="4"/>
      <c r="MA18" s="4">
        <f t="shared" si="62"/>
        <v>0</v>
      </c>
      <c r="MB18" s="4">
        <f t="shared" si="63"/>
        <v>0</v>
      </c>
      <c r="MC18" s="114"/>
      <c r="MD18" s="4"/>
      <c r="ME18" s="339">
        <v>25.75</v>
      </c>
      <c r="MF18" s="366"/>
      <c r="MG18" s="75">
        <v>35.020000000000003</v>
      </c>
      <c r="MH18" s="4"/>
      <c r="MI18" s="9"/>
      <c r="MJ18" s="4"/>
      <c r="MK18" s="4">
        <f t="shared" si="64"/>
        <v>60.77</v>
      </c>
      <c r="ML18" s="4">
        <f t="shared" si="65"/>
        <v>0</v>
      </c>
      <c r="MM18" s="333">
        <v>0</v>
      </c>
      <c r="MN18" s="92"/>
      <c r="MO18" s="114">
        <v>0</v>
      </c>
      <c r="MP18" s="334"/>
      <c r="MQ18" s="4">
        <f t="shared" si="66"/>
        <v>0</v>
      </c>
      <c r="MR18" s="4">
        <f t="shared" si="67"/>
        <v>0</v>
      </c>
      <c r="MS18" s="4"/>
      <c r="MT18" s="4"/>
      <c r="MU18" s="4">
        <f t="shared" si="68"/>
        <v>0</v>
      </c>
      <c r="MV18" s="4">
        <f t="shared" si="69"/>
        <v>0</v>
      </c>
      <c r="MW18" s="4"/>
      <c r="MX18" s="4"/>
      <c r="MY18" s="4">
        <f t="shared" si="70"/>
        <v>0</v>
      </c>
      <c r="MZ18" s="4">
        <f t="shared" si="71"/>
        <v>0</v>
      </c>
      <c r="NA18" s="92">
        <v>6.56</v>
      </c>
      <c r="NB18" s="335">
        <v>0.9</v>
      </c>
      <c r="NC18" s="4">
        <f t="shared" si="72"/>
        <v>6.56</v>
      </c>
      <c r="ND18" s="4">
        <f t="shared" si="73"/>
        <v>0.9</v>
      </c>
      <c r="NE18" s="296"/>
      <c r="NF18" s="296"/>
      <c r="NG18" s="296">
        <f t="shared" si="74"/>
        <v>0</v>
      </c>
      <c r="NH18" s="296">
        <f t="shared" si="75"/>
        <v>0</v>
      </c>
      <c r="NI18" s="296"/>
      <c r="NJ18" s="296"/>
      <c r="NK18" s="296">
        <f t="shared" si="76"/>
        <v>0</v>
      </c>
      <c r="NL18" s="296">
        <f t="shared" si="77"/>
        <v>0</v>
      </c>
      <c r="NM18" s="293"/>
      <c r="NN18" s="296"/>
      <c r="NO18" s="296">
        <f t="shared" si="78"/>
        <v>0</v>
      </c>
      <c r="NP18" s="296">
        <f t="shared" si="79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41">
        <v>0</v>
      </c>
      <c r="NX18" s="341"/>
      <c r="NY18" s="341">
        <v>0</v>
      </c>
      <c r="NZ18" s="341"/>
      <c r="OA18" s="4">
        <f t="shared" si="80"/>
        <v>0</v>
      </c>
      <c r="OB18" s="4">
        <f t="shared" si="12"/>
        <v>0</v>
      </c>
      <c r="OC18" s="74">
        <v>0</v>
      </c>
      <c r="OD18" s="74"/>
      <c r="OE18" s="347">
        <v>0</v>
      </c>
      <c r="OF18" s="74"/>
      <c r="OG18" s="347">
        <v>0</v>
      </c>
      <c r="OH18" s="74"/>
      <c r="OI18" s="74">
        <v>0</v>
      </c>
      <c r="OJ18" s="74"/>
      <c r="OK18" s="4">
        <f t="shared" si="81"/>
        <v>0</v>
      </c>
      <c r="OL18" s="4">
        <f t="shared" si="82"/>
        <v>0</v>
      </c>
      <c r="OM18" s="196">
        <v>0</v>
      </c>
      <c r="ON18" s="296"/>
      <c r="OO18" s="340">
        <v>0</v>
      </c>
      <c r="OP18" s="296"/>
      <c r="OQ18" s="196">
        <v>0</v>
      </c>
      <c r="OR18" s="296"/>
      <c r="OS18" s="296">
        <f t="shared" si="83"/>
        <v>0</v>
      </c>
      <c r="OT18" s="296">
        <f t="shared" si="84"/>
        <v>0</v>
      </c>
      <c r="OU18" s="296"/>
      <c r="OV18" s="296"/>
      <c r="OW18" s="296">
        <f t="shared" si="13"/>
        <v>0</v>
      </c>
      <c r="OX18" s="296">
        <f t="shared" si="14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22"/>
      <c r="R19" s="78"/>
      <c r="S19" s="320"/>
      <c r="T19" s="320"/>
      <c r="U19" s="78"/>
      <c r="V19" s="78"/>
      <c r="W19" s="78">
        <f t="shared" si="15"/>
        <v>0</v>
      </c>
      <c r="X19" s="78">
        <f t="shared" si="16"/>
        <v>0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49"/>
      <c r="AL19" s="350"/>
      <c r="AM19" s="289"/>
      <c r="AN19" s="289"/>
      <c r="AO19" s="290"/>
      <c r="AP19" s="290"/>
      <c r="AQ19" s="290"/>
      <c r="AR19" s="290"/>
      <c r="AS19" s="290"/>
      <c r="AT19" s="290"/>
      <c r="AU19" s="4">
        <f t="shared" si="19"/>
        <v>0</v>
      </c>
      <c r="AV19" s="4">
        <f t="shared" si="2"/>
        <v>0</v>
      </c>
      <c r="AW19" s="78">
        <v>2</v>
      </c>
      <c r="AX19" s="78">
        <v>0.85</v>
      </c>
      <c r="AY19" s="310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10</v>
      </c>
      <c r="BF19" s="8">
        <v>1.4239999999999999</v>
      </c>
      <c r="BG19" s="291">
        <v>7</v>
      </c>
      <c r="BH19" s="292">
        <v>0.99680000000000002</v>
      </c>
      <c r="BI19" s="291"/>
      <c r="BJ19" s="292"/>
      <c r="BK19" s="293">
        <v>3</v>
      </c>
      <c r="BL19" s="8">
        <v>0.42720000000000002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9"/>
      <c r="CI19" s="91">
        <v>20.6</v>
      </c>
      <c r="CJ19" s="319">
        <v>6.5</v>
      </c>
      <c r="CK19" s="294"/>
      <c r="CL19" s="294"/>
      <c r="CM19" s="320">
        <v>5.15</v>
      </c>
      <c r="CN19" s="321">
        <v>1.5</v>
      </c>
      <c r="CO19" s="8">
        <f t="shared" si="22"/>
        <v>25.75</v>
      </c>
      <c r="CP19" s="8">
        <f t="shared" si="23"/>
        <v>8</v>
      </c>
      <c r="CQ19" s="336">
        <v>247.40625</v>
      </c>
      <c r="CR19" s="336"/>
      <c r="CS19" s="336"/>
      <c r="CT19" s="346"/>
      <c r="CU19" s="337">
        <v>18.556701030927837</v>
      </c>
      <c r="CV19" s="196"/>
      <c r="CW19" s="338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2">
        <v>41.103092783505154</v>
      </c>
      <c r="DL19" s="322">
        <v>13.701030927835051</v>
      </c>
      <c r="DM19" s="320">
        <f t="shared" si="28"/>
        <v>41.103092783505154</v>
      </c>
      <c r="DN19" s="320">
        <f t="shared" si="29"/>
        <v>13.701030927835051</v>
      </c>
      <c r="DO19" s="322">
        <v>39.869999999999997</v>
      </c>
      <c r="DP19" s="322">
        <v>13.29</v>
      </c>
      <c r="DQ19" s="323"/>
      <c r="DR19" s="323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4">
        <v>31.96</v>
      </c>
      <c r="EH19" s="325">
        <v>7.99</v>
      </c>
      <c r="EI19" s="94">
        <v>116.36</v>
      </c>
      <c r="EJ19" s="94">
        <v>29.09</v>
      </c>
      <c r="EK19" s="320">
        <v>40.340000000000003</v>
      </c>
      <c r="EL19" s="326">
        <v>10.085000000000001</v>
      </c>
      <c r="EM19" s="327"/>
      <c r="EN19" s="327"/>
      <c r="EO19" s="327"/>
      <c r="EP19" s="327"/>
      <c r="EQ19" s="8">
        <f t="shared" si="31"/>
        <v>188.66</v>
      </c>
      <c r="ER19" s="8">
        <f t="shared" si="32"/>
        <v>47.164999999999999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1">
        <v>29</v>
      </c>
      <c r="FB19" s="328"/>
      <c r="FC19" s="114">
        <v>0</v>
      </c>
      <c r="FD19" s="321"/>
      <c r="FE19" s="8"/>
      <c r="FF19" s="8"/>
      <c r="FG19" s="300"/>
      <c r="FH19" s="301"/>
      <c r="FI19" s="8"/>
      <c r="FJ19" s="8"/>
      <c r="FK19" s="8"/>
      <c r="FL19" s="8"/>
      <c r="FM19" s="321"/>
      <c r="FN19" s="321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321">
        <v>6</v>
      </c>
      <c r="GL19" s="321"/>
      <c r="GM19" s="304"/>
      <c r="GN19" s="305"/>
      <c r="GO19" s="329">
        <v>6</v>
      </c>
      <c r="GP19" s="365"/>
      <c r="GQ19" s="306"/>
      <c r="GR19" s="306"/>
      <c r="GS19" s="305"/>
      <c r="GT19" s="305"/>
      <c r="GU19" s="93">
        <v>5</v>
      </c>
      <c r="GV19" s="93"/>
      <c r="GW19" s="93">
        <v>2</v>
      </c>
      <c r="GX19" s="93"/>
      <c r="GY19" s="93">
        <v>2.4</v>
      </c>
      <c r="GZ19" s="93"/>
      <c r="HA19" s="8">
        <f t="shared" si="39"/>
        <v>21.4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400</v>
      </c>
      <c r="HR19" s="284"/>
      <c r="HS19" s="91">
        <v>400</v>
      </c>
      <c r="HT19" s="8"/>
      <c r="HU19" s="8">
        <f t="shared" si="43"/>
        <v>400</v>
      </c>
      <c r="HV19" s="8">
        <f t="shared" si="44"/>
        <v>0</v>
      </c>
      <c r="HW19" s="8"/>
      <c r="HX19" s="8"/>
      <c r="HY19" s="376"/>
      <c r="HZ19" s="376"/>
      <c r="IA19" s="307"/>
      <c r="IB19" s="299"/>
      <c r="IC19" s="196">
        <v>8.5</v>
      </c>
      <c r="ID19" s="329">
        <v>2.125</v>
      </c>
      <c r="IE19" s="308"/>
      <c r="IF19" s="308"/>
      <c r="IG19" s="8">
        <f t="shared" si="45"/>
        <v>8.5</v>
      </c>
      <c r="IH19" s="8">
        <f t="shared" si="46"/>
        <v>2.125</v>
      </c>
      <c r="II19" s="8">
        <v>205</v>
      </c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4"/>
      <c r="JD19" s="284"/>
      <c r="JE19" s="378">
        <v>10.31</v>
      </c>
      <c r="JF19" s="378">
        <v>0</v>
      </c>
      <c r="JG19" s="8">
        <f t="shared" si="47"/>
        <v>20.62</v>
      </c>
      <c r="JH19" s="8">
        <f t="shared" si="48"/>
        <v>0</v>
      </c>
      <c r="JI19" s="329">
        <v>6.5372000000000003</v>
      </c>
      <c r="JJ19" s="329">
        <v>1</v>
      </c>
      <c r="JK19" s="329">
        <v>6.5373000000000001</v>
      </c>
      <c r="JL19" s="329">
        <v>1</v>
      </c>
      <c r="JM19" s="329">
        <v>0</v>
      </c>
      <c r="JN19" s="329">
        <v>0</v>
      </c>
      <c r="JO19" s="91">
        <v>51.55</v>
      </c>
      <c r="JP19" s="329">
        <v>11</v>
      </c>
      <c r="JQ19" s="91">
        <v>26.8</v>
      </c>
      <c r="JR19" s="329">
        <v>5</v>
      </c>
      <c r="JS19" s="71">
        <v>17.53</v>
      </c>
      <c r="JT19" s="71">
        <v>4</v>
      </c>
      <c r="JU19" s="8"/>
      <c r="JV19" s="8"/>
      <c r="JW19" s="8">
        <f t="shared" si="85"/>
        <v>108.9545</v>
      </c>
      <c r="JX19" s="8">
        <f t="shared" si="86"/>
        <v>22</v>
      </c>
      <c r="JY19" s="8"/>
      <c r="JZ19" s="8"/>
      <c r="KA19" s="284"/>
      <c r="KB19" s="284"/>
      <c r="KC19" s="8">
        <f t="shared" si="49"/>
        <v>0</v>
      </c>
      <c r="KD19" s="8">
        <f t="shared" si="50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1"/>
        <v>0</v>
      </c>
      <c r="KP19" s="4">
        <f t="shared" si="51"/>
        <v>0</v>
      </c>
      <c r="KQ19" s="321">
        <v>6.19</v>
      </c>
      <c r="KR19" s="4"/>
      <c r="KS19" s="4"/>
      <c r="KT19" s="4"/>
      <c r="KU19" s="1">
        <f t="shared" si="52"/>
        <v>6.19</v>
      </c>
      <c r="KV19" s="1">
        <f t="shared" si="53"/>
        <v>0</v>
      </c>
      <c r="KW19" s="4"/>
      <c r="KX19" s="4"/>
      <c r="KY19" s="4">
        <f t="shared" si="54"/>
        <v>0</v>
      </c>
      <c r="KZ19" s="4">
        <f t="shared" si="55"/>
        <v>0</v>
      </c>
      <c r="LA19" s="4"/>
      <c r="LB19" s="4"/>
      <c r="LC19" s="4"/>
      <c r="LD19" s="4"/>
      <c r="LE19" s="4">
        <f t="shared" si="56"/>
        <v>0</v>
      </c>
      <c r="LF19" s="4">
        <f t="shared" si="57"/>
        <v>0</v>
      </c>
      <c r="LG19" s="4"/>
      <c r="LH19" s="4"/>
      <c r="LI19" s="4">
        <f t="shared" si="58"/>
        <v>0</v>
      </c>
      <c r="LJ19" s="4">
        <f t="shared" si="59"/>
        <v>0</v>
      </c>
      <c r="LK19" s="71">
        <v>24.2</v>
      </c>
      <c r="LL19" s="329">
        <v>0</v>
      </c>
      <c r="LM19" s="79">
        <v>24.02</v>
      </c>
      <c r="LN19" s="348">
        <v>0</v>
      </c>
      <c r="LO19" s="79">
        <v>6.5750000000000002</v>
      </c>
      <c r="LP19" s="332">
        <v>0</v>
      </c>
      <c r="LQ19" s="75"/>
      <c r="LR19" s="342"/>
      <c r="LS19" s="317"/>
      <c r="LT19" s="317"/>
      <c r="LU19" s="4">
        <f t="shared" si="60"/>
        <v>54.795000000000002</v>
      </c>
      <c r="LV19" s="4">
        <f t="shared" si="61"/>
        <v>0</v>
      </c>
      <c r="LW19" s="318"/>
      <c r="LX19" s="4"/>
      <c r="LY19" s="4"/>
      <c r="LZ19" s="4"/>
      <c r="MA19" s="4">
        <f t="shared" si="62"/>
        <v>0</v>
      </c>
      <c r="MB19" s="4">
        <f t="shared" si="63"/>
        <v>0</v>
      </c>
      <c r="MC19" s="114"/>
      <c r="MD19" s="4"/>
      <c r="ME19" s="339">
        <v>25.75</v>
      </c>
      <c r="MF19" s="366"/>
      <c r="MG19" s="75">
        <v>35.020000000000003</v>
      </c>
      <c r="MH19" s="4"/>
      <c r="MI19" s="9"/>
      <c r="MJ19" s="4"/>
      <c r="MK19" s="4">
        <f t="shared" si="64"/>
        <v>60.77</v>
      </c>
      <c r="ML19" s="4">
        <f t="shared" si="65"/>
        <v>0</v>
      </c>
      <c r="MM19" s="333">
        <v>0</v>
      </c>
      <c r="MN19" s="92"/>
      <c r="MO19" s="114">
        <v>0</v>
      </c>
      <c r="MP19" s="334"/>
      <c r="MQ19" s="4">
        <f t="shared" si="66"/>
        <v>0</v>
      </c>
      <c r="MR19" s="4">
        <f t="shared" si="67"/>
        <v>0</v>
      </c>
      <c r="MS19" s="4"/>
      <c r="MT19" s="4"/>
      <c r="MU19" s="4">
        <f t="shared" si="68"/>
        <v>0</v>
      </c>
      <c r="MV19" s="4">
        <f t="shared" si="69"/>
        <v>0</v>
      </c>
      <c r="MW19" s="4"/>
      <c r="MX19" s="4"/>
      <c r="MY19" s="4">
        <f t="shared" si="70"/>
        <v>0</v>
      </c>
      <c r="MZ19" s="4">
        <f t="shared" si="71"/>
        <v>0</v>
      </c>
      <c r="NA19" s="92">
        <v>6.56</v>
      </c>
      <c r="NB19" s="335">
        <v>0.9</v>
      </c>
      <c r="NC19" s="4">
        <f t="shared" si="72"/>
        <v>6.56</v>
      </c>
      <c r="ND19" s="4">
        <f t="shared" si="73"/>
        <v>0.9</v>
      </c>
      <c r="NE19" s="296"/>
      <c r="NF19" s="296"/>
      <c r="NG19" s="296">
        <f t="shared" si="74"/>
        <v>0</v>
      </c>
      <c r="NH19" s="296">
        <f t="shared" si="75"/>
        <v>0</v>
      </c>
      <c r="NI19" s="296"/>
      <c r="NJ19" s="296"/>
      <c r="NK19" s="296">
        <f t="shared" si="76"/>
        <v>0</v>
      </c>
      <c r="NL19" s="296">
        <f t="shared" si="77"/>
        <v>0</v>
      </c>
      <c r="NM19" s="293"/>
      <c r="NN19" s="296"/>
      <c r="NO19" s="296">
        <f t="shared" si="78"/>
        <v>0</v>
      </c>
      <c r="NP19" s="296">
        <f t="shared" si="79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41">
        <v>0</v>
      </c>
      <c r="NX19" s="341"/>
      <c r="NY19" s="341">
        <v>0</v>
      </c>
      <c r="NZ19" s="341"/>
      <c r="OA19" s="4">
        <f t="shared" si="80"/>
        <v>0</v>
      </c>
      <c r="OB19" s="4">
        <f t="shared" si="12"/>
        <v>0</v>
      </c>
      <c r="OC19" s="74">
        <v>0</v>
      </c>
      <c r="OD19" s="74"/>
      <c r="OE19" s="347">
        <v>0</v>
      </c>
      <c r="OF19" s="74"/>
      <c r="OG19" s="347">
        <v>0</v>
      </c>
      <c r="OH19" s="74"/>
      <c r="OI19" s="74">
        <v>0</v>
      </c>
      <c r="OJ19" s="74"/>
      <c r="OK19" s="4">
        <f t="shared" si="81"/>
        <v>0</v>
      </c>
      <c r="OL19" s="4">
        <f t="shared" si="82"/>
        <v>0</v>
      </c>
      <c r="OM19" s="196">
        <v>0</v>
      </c>
      <c r="ON19" s="296"/>
      <c r="OO19" s="340">
        <v>0</v>
      </c>
      <c r="OP19" s="296"/>
      <c r="OQ19" s="196">
        <v>0</v>
      </c>
      <c r="OR19" s="296"/>
      <c r="OS19" s="296">
        <f t="shared" si="83"/>
        <v>0</v>
      </c>
      <c r="OT19" s="296">
        <f t="shared" si="84"/>
        <v>0</v>
      </c>
      <c r="OU19" s="296"/>
      <c r="OV19" s="296"/>
      <c r="OW19" s="296">
        <f t="shared" si="13"/>
        <v>0</v>
      </c>
      <c r="OX19" s="296">
        <f t="shared" si="14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22"/>
      <c r="R20" s="78"/>
      <c r="S20" s="320"/>
      <c r="T20" s="320"/>
      <c r="U20" s="78"/>
      <c r="V20" s="78"/>
      <c r="W20" s="78">
        <f t="shared" si="15"/>
        <v>0</v>
      </c>
      <c r="X20" s="78">
        <f t="shared" si="16"/>
        <v>0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49"/>
      <c r="AL20" s="350"/>
      <c r="AM20" s="289"/>
      <c r="AN20" s="289"/>
      <c r="AO20" s="290"/>
      <c r="AP20" s="290"/>
      <c r="AQ20" s="290"/>
      <c r="AR20" s="290"/>
      <c r="AS20" s="290"/>
      <c r="AT20" s="290"/>
      <c r="AU20" s="4">
        <f t="shared" si="19"/>
        <v>0</v>
      </c>
      <c r="AV20" s="4">
        <f t="shared" si="2"/>
        <v>0</v>
      </c>
      <c r="AW20" s="78">
        <v>2</v>
      </c>
      <c r="AX20" s="78">
        <v>0.85</v>
      </c>
      <c r="AY20" s="310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10</v>
      </c>
      <c r="BF20" s="8">
        <v>1.4239999999999999</v>
      </c>
      <c r="BG20" s="291">
        <v>7</v>
      </c>
      <c r="BH20" s="292">
        <v>0.99680000000000002</v>
      </c>
      <c r="BI20" s="291"/>
      <c r="BJ20" s="292"/>
      <c r="BK20" s="293">
        <v>3</v>
      </c>
      <c r="BL20" s="8">
        <v>0.42720000000000002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9"/>
      <c r="CI20" s="91">
        <v>20.6</v>
      </c>
      <c r="CJ20" s="319">
        <v>6.5</v>
      </c>
      <c r="CK20" s="294"/>
      <c r="CL20" s="294"/>
      <c r="CM20" s="320">
        <v>5.15</v>
      </c>
      <c r="CN20" s="321">
        <v>1.5</v>
      </c>
      <c r="CO20" s="8">
        <f t="shared" si="22"/>
        <v>25.75</v>
      </c>
      <c r="CP20" s="8">
        <f t="shared" si="23"/>
        <v>8</v>
      </c>
      <c r="CQ20" s="336">
        <v>247.40625</v>
      </c>
      <c r="CR20" s="336"/>
      <c r="CS20" s="336"/>
      <c r="CT20" s="346"/>
      <c r="CU20" s="337">
        <v>18.556701030927837</v>
      </c>
      <c r="CV20" s="196"/>
      <c r="CW20" s="338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2">
        <v>41.103092783505154</v>
      </c>
      <c r="DL20" s="322">
        <v>13.701030927835051</v>
      </c>
      <c r="DM20" s="320">
        <f t="shared" si="28"/>
        <v>41.103092783505154</v>
      </c>
      <c r="DN20" s="320">
        <f t="shared" si="29"/>
        <v>13.701030927835051</v>
      </c>
      <c r="DO20" s="322">
        <v>39.869999999999997</v>
      </c>
      <c r="DP20" s="322">
        <v>13.29</v>
      </c>
      <c r="DQ20" s="323"/>
      <c r="DR20" s="323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4">
        <v>31.96</v>
      </c>
      <c r="EH20" s="325">
        <v>7.99</v>
      </c>
      <c r="EI20" s="94">
        <v>116.36</v>
      </c>
      <c r="EJ20" s="94">
        <v>29.09</v>
      </c>
      <c r="EK20" s="320">
        <v>40.340000000000003</v>
      </c>
      <c r="EL20" s="326">
        <v>10.085000000000001</v>
      </c>
      <c r="EM20" s="327"/>
      <c r="EN20" s="327"/>
      <c r="EO20" s="327"/>
      <c r="EP20" s="327"/>
      <c r="EQ20" s="8">
        <f t="shared" si="31"/>
        <v>188.66</v>
      </c>
      <c r="ER20" s="8">
        <f t="shared" si="32"/>
        <v>47.164999999999999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1">
        <v>29</v>
      </c>
      <c r="FB20" s="328"/>
      <c r="FC20" s="114">
        <v>0</v>
      </c>
      <c r="FD20" s="321"/>
      <c r="FE20" s="8"/>
      <c r="FF20" s="8"/>
      <c r="FG20" s="300"/>
      <c r="FH20" s="301"/>
      <c r="FI20" s="8"/>
      <c r="FJ20" s="8"/>
      <c r="FK20" s="8"/>
      <c r="FL20" s="8"/>
      <c r="FM20" s="321"/>
      <c r="FN20" s="321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321">
        <v>6</v>
      </c>
      <c r="GL20" s="321"/>
      <c r="GM20" s="304"/>
      <c r="GN20" s="305"/>
      <c r="GO20" s="329">
        <v>6</v>
      </c>
      <c r="GP20" s="365"/>
      <c r="GQ20" s="306"/>
      <c r="GR20" s="306"/>
      <c r="GS20" s="305"/>
      <c r="GT20" s="305"/>
      <c r="GU20" s="93">
        <v>5</v>
      </c>
      <c r="GV20" s="93"/>
      <c r="GW20" s="93">
        <v>2</v>
      </c>
      <c r="GX20" s="93"/>
      <c r="GY20" s="93">
        <v>2.4</v>
      </c>
      <c r="GZ20" s="93"/>
      <c r="HA20" s="8">
        <f t="shared" si="39"/>
        <v>21.4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400</v>
      </c>
      <c r="HR20" s="284"/>
      <c r="HS20" s="91">
        <v>400</v>
      </c>
      <c r="HT20" s="8"/>
      <c r="HU20" s="8">
        <f t="shared" si="43"/>
        <v>400</v>
      </c>
      <c r="HV20" s="8">
        <f t="shared" si="44"/>
        <v>0</v>
      </c>
      <c r="HW20" s="8"/>
      <c r="HX20" s="8"/>
      <c r="HY20" s="376"/>
      <c r="HZ20" s="376"/>
      <c r="IA20" s="307"/>
      <c r="IB20" s="299"/>
      <c r="IC20" s="196">
        <v>8.5</v>
      </c>
      <c r="ID20" s="329">
        <v>2.125</v>
      </c>
      <c r="IE20" s="308"/>
      <c r="IF20" s="308"/>
      <c r="IG20" s="8">
        <f t="shared" si="45"/>
        <v>8.5</v>
      </c>
      <c r="IH20" s="8">
        <f t="shared" si="46"/>
        <v>2.125</v>
      </c>
      <c r="II20" s="8">
        <v>205</v>
      </c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4"/>
      <c r="JD20" s="284"/>
      <c r="JE20" s="378">
        <v>10.31</v>
      </c>
      <c r="JF20" s="378">
        <v>0</v>
      </c>
      <c r="JG20" s="8">
        <f t="shared" si="47"/>
        <v>20.62</v>
      </c>
      <c r="JH20" s="8">
        <f t="shared" si="48"/>
        <v>0</v>
      </c>
      <c r="JI20" s="329">
        <v>6.5372000000000003</v>
      </c>
      <c r="JJ20" s="329">
        <v>1</v>
      </c>
      <c r="JK20" s="329">
        <v>6.5373000000000001</v>
      </c>
      <c r="JL20" s="329">
        <v>1</v>
      </c>
      <c r="JM20" s="329">
        <v>0</v>
      </c>
      <c r="JN20" s="329">
        <v>0</v>
      </c>
      <c r="JO20" s="91">
        <v>51.55</v>
      </c>
      <c r="JP20" s="329">
        <v>11</v>
      </c>
      <c r="JQ20" s="91">
        <v>26.8</v>
      </c>
      <c r="JR20" s="329">
        <v>5</v>
      </c>
      <c r="JS20" s="71">
        <v>17.53</v>
      </c>
      <c r="JT20" s="71">
        <v>4</v>
      </c>
      <c r="JU20" s="8"/>
      <c r="JV20" s="8"/>
      <c r="JW20" s="8">
        <f t="shared" si="85"/>
        <v>108.9545</v>
      </c>
      <c r="JX20" s="8">
        <f t="shared" si="86"/>
        <v>22</v>
      </c>
      <c r="JY20" s="8"/>
      <c r="JZ20" s="8"/>
      <c r="KA20" s="284"/>
      <c r="KB20" s="284"/>
      <c r="KC20" s="8">
        <f t="shared" si="49"/>
        <v>0</v>
      </c>
      <c r="KD20" s="8">
        <f t="shared" si="50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1"/>
        <v>0</v>
      </c>
      <c r="KP20" s="4">
        <f t="shared" si="51"/>
        <v>0</v>
      </c>
      <c r="KQ20" s="321">
        <v>6.19</v>
      </c>
      <c r="KR20" s="4"/>
      <c r="KS20" s="4"/>
      <c r="KT20" s="4"/>
      <c r="KU20" s="1">
        <f t="shared" si="52"/>
        <v>6.19</v>
      </c>
      <c r="KV20" s="1">
        <f t="shared" si="53"/>
        <v>0</v>
      </c>
      <c r="KW20" s="4"/>
      <c r="KX20" s="4"/>
      <c r="KY20" s="4">
        <f t="shared" si="54"/>
        <v>0</v>
      </c>
      <c r="KZ20" s="4">
        <f t="shared" si="55"/>
        <v>0</v>
      </c>
      <c r="LA20" s="4"/>
      <c r="LB20" s="4"/>
      <c r="LC20" s="4"/>
      <c r="LD20" s="4"/>
      <c r="LE20" s="4">
        <f t="shared" si="56"/>
        <v>0</v>
      </c>
      <c r="LF20" s="4">
        <f t="shared" si="57"/>
        <v>0</v>
      </c>
      <c r="LG20" s="4"/>
      <c r="LH20" s="4"/>
      <c r="LI20" s="4">
        <f t="shared" si="58"/>
        <v>0</v>
      </c>
      <c r="LJ20" s="4">
        <f t="shared" si="59"/>
        <v>0</v>
      </c>
      <c r="LK20" s="71">
        <v>24.2</v>
      </c>
      <c r="LL20" s="329">
        <v>0</v>
      </c>
      <c r="LM20" s="79">
        <v>24.02</v>
      </c>
      <c r="LN20" s="348">
        <v>0</v>
      </c>
      <c r="LO20" s="79">
        <v>6.5750000000000002</v>
      </c>
      <c r="LP20" s="332">
        <v>0</v>
      </c>
      <c r="LQ20" s="75"/>
      <c r="LR20" s="342"/>
      <c r="LS20" s="317"/>
      <c r="LT20" s="317"/>
      <c r="LU20" s="4">
        <f t="shared" si="60"/>
        <v>54.795000000000002</v>
      </c>
      <c r="LV20" s="4">
        <f t="shared" si="61"/>
        <v>0</v>
      </c>
      <c r="LW20" s="318"/>
      <c r="LX20" s="4"/>
      <c r="LY20" s="4"/>
      <c r="LZ20" s="4"/>
      <c r="MA20" s="4">
        <f t="shared" si="62"/>
        <v>0</v>
      </c>
      <c r="MB20" s="4">
        <f t="shared" si="63"/>
        <v>0</v>
      </c>
      <c r="MC20" s="114"/>
      <c r="MD20" s="4"/>
      <c r="ME20" s="339">
        <v>25.75</v>
      </c>
      <c r="MF20" s="366"/>
      <c r="MG20" s="75">
        <v>35.020000000000003</v>
      </c>
      <c r="MH20" s="4"/>
      <c r="MI20" s="9"/>
      <c r="MJ20" s="4"/>
      <c r="MK20" s="4">
        <f t="shared" si="64"/>
        <v>60.77</v>
      </c>
      <c r="ML20" s="4">
        <f t="shared" si="65"/>
        <v>0</v>
      </c>
      <c r="MM20" s="333">
        <v>0</v>
      </c>
      <c r="MN20" s="92"/>
      <c r="MO20" s="114">
        <v>0</v>
      </c>
      <c r="MP20" s="334"/>
      <c r="MQ20" s="4">
        <f t="shared" si="66"/>
        <v>0</v>
      </c>
      <c r="MR20" s="4">
        <f t="shared" si="67"/>
        <v>0</v>
      </c>
      <c r="MS20" s="4"/>
      <c r="MT20" s="4"/>
      <c r="MU20" s="4">
        <f t="shared" si="68"/>
        <v>0</v>
      </c>
      <c r="MV20" s="4">
        <f t="shared" si="69"/>
        <v>0</v>
      </c>
      <c r="MW20" s="4"/>
      <c r="MX20" s="4"/>
      <c r="MY20" s="4">
        <f t="shared" si="70"/>
        <v>0</v>
      </c>
      <c r="MZ20" s="4">
        <f t="shared" si="71"/>
        <v>0</v>
      </c>
      <c r="NA20" s="92">
        <v>6.56</v>
      </c>
      <c r="NB20" s="335">
        <v>0.9</v>
      </c>
      <c r="NC20" s="4">
        <f t="shared" si="72"/>
        <v>6.56</v>
      </c>
      <c r="ND20" s="4">
        <f t="shared" si="73"/>
        <v>0.9</v>
      </c>
      <c r="NE20" s="296"/>
      <c r="NF20" s="296"/>
      <c r="NG20" s="296">
        <f t="shared" si="74"/>
        <v>0</v>
      </c>
      <c r="NH20" s="296">
        <f t="shared" si="75"/>
        <v>0</v>
      </c>
      <c r="NI20" s="296"/>
      <c r="NJ20" s="296"/>
      <c r="NK20" s="296">
        <f t="shared" si="76"/>
        <v>0</v>
      </c>
      <c r="NL20" s="296">
        <f t="shared" si="77"/>
        <v>0</v>
      </c>
      <c r="NM20" s="293"/>
      <c r="NN20" s="296"/>
      <c r="NO20" s="296">
        <f t="shared" si="78"/>
        <v>0</v>
      </c>
      <c r="NP20" s="296">
        <f t="shared" si="79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41">
        <v>0</v>
      </c>
      <c r="NX20" s="341"/>
      <c r="NY20" s="341">
        <v>0</v>
      </c>
      <c r="NZ20" s="341"/>
      <c r="OA20" s="4">
        <f t="shared" si="80"/>
        <v>0</v>
      </c>
      <c r="OB20" s="4">
        <f t="shared" si="12"/>
        <v>0</v>
      </c>
      <c r="OC20" s="74">
        <v>0</v>
      </c>
      <c r="OD20" s="74"/>
      <c r="OE20" s="347">
        <v>0</v>
      </c>
      <c r="OF20" s="74"/>
      <c r="OG20" s="347">
        <v>0</v>
      </c>
      <c r="OH20" s="74"/>
      <c r="OI20" s="74">
        <v>0</v>
      </c>
      <c r="OJ20" s="74"/>
      <c r="OK20" s="4">
        <f t="shared" si="81"/>
        <v>0</v>
      </c>
      <c r="OL20" s="4">
        <f t="shared" si="82"/>
        <v>0</v>
      </c>
      <c r="OM20" s="196">
        <v>0</v>
      </c>
      <c r="ON20" s="296"/>
      <c r="OO20" s="340">
        <v>0</v>
      </c>
      <c r="OP20" s="296"/>
      <c r="OQ20" s="196">
        <v>0</v>
      </c>
      <c r="OR20" s="296"/>
      <c r="OS20" s="296">
        <f t="shared" si="83"/>
        <v>0</v>
      </c>
      <c r="OT20" s="296">
        <f t="shared" si="84"/>
        <v>0</v>
      </c>
      <c r="OU20" s="296"/>
      <c r="OV20" s="296"/>
      <c r="OW20" s="296">
        <f t="shared" si="13"/>
        <v>0</v>
      </c>
      <c r="OX20" s="296">
        <f t="shared" si="14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22"/>
      <c r="R21" s="78"/>
      <c r="S21" s="320"/>
      <c r="T21" s="320"/>
      <c r="U21" s="78"/>
      <c r="V21" s="78"/>
      <c r="W21" s="78">
        <f t="shared" si="15"/>
        <v>0</v>
      </c>
      <c r="X21" s="78">
        <f t="shared" si="16"/>
        <v>0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49"/>
      <c r="AL21" s="350"/>
      <c r="AM21" s="289"/>
      <c r="AN21" s="289"/>
      <c r="AO21" s="290"/>
      <c r="AP21" s="290"/>
      <c r="AQ21" s="290"/>
      <c r="AR21" s="290"/>
      <c r="AS21" s="290"/>
      <c r="AT21" s="290"/>
      <c r="AU21" s="4">
        <f t="shared" si="19"/>
        <v>0</v>
      </c>
      <c r="AV21" s="4">
        <f t="shared" si="2"/>
        <v>0</v>
      </c>
      <c r="AW21" s="78">
        <v>2</v>
      </c>
      <c r="AX21" s="78">
        <v>0.85</v>
      </c>
      <c r="AY21" s="310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10</v>
      </c>
      <c r="BF21" s="8">
        <v>1.4239999999999999</v>
      </c>
      <c r="BG21" s="291">
        <v>7</v>
      </c>
      <c r="BH21" s="292">
        <v>0.99680000000000002</v>
      </c>
      <c r="BI21" s="291"/>
      <c r="BJ21" s="292"/>
      <c r="BK21" s="293">
        <v>3</v>
      </c>
      <c r="BL21" s="8">
        <v>0.42720000000000002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9"/>
      <c r="CI21" s="91">
        <v>20.6</v>
      </c>
      <c r="CJ21" s="319">
        <v>6.5</v>
      </c>
      <c r="CK21" s="294"/>
      <c r="CL21" s="294"/>
      <c r="CM21" s="320">
        <v>5.15</v>
      </c>
      <c r="CN21" s="321">
        <v>1.5</v>
      </c>
      <c r="CO21" s="8">
        <f t="shared" si="22"/>
        <v>25.75</v>
      </c>
      <c r="CP21" s="8">
        <f t="shared" si="23"/>
        <v>8</v>
      </c>
      <c r="CQ21" s="336">
        <v>247.40625</v>
      </c>
      <c r="CR21" s="336"/>
      <c r="CS21" s="336"/>
      <c r="CT21" s="346"/>
      <c r="CU21" s="337">
        <v>18.556701030927837</v>
      </c>
      <c r="CV21" s="196"/>
      <c r="CW21" s="338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2">
        <v>41.103092783505154</v>
      </c>
      <c r="DL21" s="322">
        <v>13.701030927835051</v>
      </c>
      <c r="DM21" s="320">
        <f t="shared" si="28"/>
        <v>41.103092783505154</v>
      </c>
      <c r="DN21" s="320">
        <f t="shared" si="29"/>
        <v>13.701030927835051</v>
      </c>
      <c r="DO21" s="322">
        <v>39.869999999999997</v>
      </c>
      <c r="DP21" s="322">
        <v>13.29</v>
      </c>
      <c r="DQ21" s="323"/>
      <c r="DR21" s="323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4">
        <v>31.96</v>
      </c>
      <c r="EH21" s="325">
        <v>7.99</v>
      </c>
      <c r="EI21" s="94">
        <v>116.36</v>
      </c>
      <c r="EJ21" s="94">
        <v>29.09</v>
      </c>
      <c r="EK21" s="320">
        <v>40.340000000000003</v>
      </c>
      <c r="EL21" s="326">
        <v>10.085000000000001</v>
      </c>
      <c r="EM21" s="327"/>
      <c r="EN21" s="327"/>
      <c r="EO21" s="327"/>
      <c r="EP21" s="327"/>
      <c r="EQ21" s="8">
        <f t="shared" si="31"/>
        <v>188.66</v>
      </c>
      <c r="ER21" s="8">
        <f t="shared" si="32"/>
        <v>47.164999999999999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1">
        <v>29</v>
      </c>
      <c r="FB21" s="328"/>
      <c r="FC21" s="114">
        <v>0</v>
      </c>
      <c r="FD21" s="321"/>
      <c r="FE21" s="8"/>
      <c r="FF21" s="8"/>
      <c r="FG21" s="300"/>
      <c r="FH21" s="301"/>
      <c r="FI21" s="8"/>
      <c r="FJ21" s="8"/>
      <c r="FK21" s="8"/>
      <c r="FL21" s="8"/>
      <c r="FM21" s="321"/>
      <c r="FN21" s="321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321">
        <v>6</v>
      </c>
      <c r="GL21" s="321"/>
      <c r="GM21" s="304"/>
      <c r="GN21" s="305"/>
      <c r="GO21" s="329">
        <v>6</v>
      </c>
      <c r="GP21" s="365"/>
      <c r="GQ21" s="306"/>
      <c r="GR21" s="306"/>
      <c r="GS21" s="305"/>
      <c r="GT21" s="305"/>
      <c r="GU21" s="93">
        <v>5</v>
      </c>
      <c r="GV21" s="93"/>
      <c r="GW21" s="93">
        <v>2</v>
      </c>
      <c r="GX21" s="93"/>
      <c r="GY21" s="93">
        <v>2.4</v>
      </c>
      <c r="GZ21" s="93"/>
      <c r="HA21" s="8">
        <f t="shared" si="39"/>
        <v>21.4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400</v>
      </c>
      <c r="HR21" s="284"/>
      <c r="HS21" s="91">
        <v>400</v>
      </c>
      <c r="HT21" s="8"/>
      <c r="HU21" s="8">
        <f t="shared" si="43"/>
        <v>400</v>
      </c>
      <c r="HV21" s="8">
        <f t="shared" si="44"/>
        <v>0</v>
      </c>
      <c r="HW21" s="8"/>
      <c r="HX21" s="8"/>
      <c r="HY21" s="376"/>
      <c r="HZ21" s="376"/>
      <c r="IA21" s="307"/>
      <c r="IB21" s="299"/>
      <c r="IC21" s="196">
        <v>8.5</v>
      </c>
      <c r="ID21" s="329">
        <v>2.125</v>
      </c>
      <c r="IE21" s="308"/>
      <c r="IF21" s="308"/>
      <c r="IG21" s="8">
        <f t="shared" si="45"/>
        <v>8.5</v>
      </c>
      <c r="IH21" s="8">
        <f t="shared" si="46"/>
        <v>2.125</v>
      </c>
      <c r="II21" s="8">
        <v>205</v>
      </c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4"/>
      <c r="JD21" s="284"/>
      <c r="JE21" s="378">
        <v>10.31</v>
      </c>
      <c r="JF21" s="378">
        <v>0</v>
      </c>
      <c r="JG21" s="8">
        <f t="shared" si="47"/>
        <v>20.62</v>
      </c>
      <c r="JH21" s="8">
        <f t="shared" si="48"/>
        <v>0</v>
      </c>
      <c r="JI21" s="329">
        <v>6.5372000000000003</v>
      </c>
      <c r="JJ21" s="329">
        <v>1</v>
      </c>
      <c r="JK21" s="329">
        <v>6.5373000000000001</v>
      </c>
      <c r="JL21" s="329">
        <v>1</v>
      </c>
      <c r="JM21" s="329">
        <v>0</v>
      </c>
      <c r="JN21" s="329">
        <v>0</v>
      </c>
      <c r="JO21" s="91">
        <v>51.55</v>
      </c>
      <c r="JP21" s="329">
        <v>11</v>
      </c>
      <c r="JQ21" s="91">
        <v>26.8</v>
      </c>
      <c r="JR21" s="329">
        <v>5</v>
      </c>
      <c r="JS21" s="71">
        <v>17.53</v>
      </c>
      <c r="JT21" s="71">
        <v>4</v>
      </c>
      <c r="JU21" s="8"/>
      <c r="JV21" s="8"/>
      <c r="JW21" s="8">
        <f t="shared" si="85"/>
        <v>108.9545</v>
      </c>
      <c r="JX21" s="8">
        <f t="shared" si="86"/>
        <v>22</v>
      </c>
      <c r="JY21" s="8"/>
      <c r="JZ21" s="8"/>
      <c r="KA21" s="284"/>
      <c r="KB21" s="284"/>
      <c r="KC21" s="8">
        <f t="shared" si="49"/>
        <v>0</v>
      </c>
      <c r="KD21" s="8">
        <f t="shared" si="50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1"/>
        <v>0</v>
      </c>
      <c r="KP21" s="4">
        <f t="shared" si="51"/>
        <v>0</v>
      </c>
      <c r="KQ21" s="321">
        <v>6.19</v>
      </c>
      <c r="KR21" s="4"/>
      <c r="KS21" s="4"/>
      <c r="KT21" s="4"/>
      <c r="KU21" s="1">
        <f t="shared" si="52"/>
        <v>6.19</v>
      </c>
      <c r="KV21" s="1">
        <f t="shared" si="53"/>
        <v>0</v>
      </c>
      <c r="KW21" s="4"/>
      <c r="KX21" s="4"/>
      <c r="KY21" s="4">
        <f t="shared" si="54"/>
        <v>0</v>
      </c>
      <c r="KZ21" s="4">
        <f t="shared" si="55"/>
        <v>0</v>
      </c>
      <c r="LA21" s="4"/>
      <c r="LB21" s="4"/>
      <c r="LC21" s="4"/>
      <c r="LD21" s="4"/>
      <c r="LE21" s="4">
        <f t="shared" si="56"/>
        <v>0</v>
      </c>
      <c r="LF21" s="4">
        <f t="shared" si="57"/>
        <v>0</v>
      </c>
      <c r="LG21" s="4"/>
      <c r="LH21" s="4"/>
      <c r="LI21" s="4">
        <f t="shared" si="58"/>
        <v>0</v>
      </c>
      <c r="LJ21" s="4">
        <f t="shared" si="59"/>
        <v>0</v>
      </c>
      <c r="LK21" s="71">
        <v>24.2</v>
      </c>
      <c r="LL21" s="329">
        <v>0</v>
      </c>
      <c r="LM21" s="79">
        <v>24.02</v>
      </c>
      <c r="LN21" s="348">
        <v>0</v>
      </c>
      <c r="LO21" s="79">
        <v>6.5750000000000002</v>
      </c>
      <c r="LP21" s="332">
        <v>0</v>
      </c>
      <c r="LQ21" s="75"/>
      <c r="LR21" s="342"/>
      <c r="LS21" s="317"/>
      <c r="LT21" s="317"/>
      <c r="LU21" s="4">
        <f t="shared" si="60"/>
        <v>54.795000000000002</v>
      </c>
      <c r="LV21" s="4">
        <f t="shared" si="61"/>
        <v>0</v>
      </c>
      <c r="LW21" s="318"/>
      <c r="LX21" s="4"/>
      <c r="LY21" s="4"/>
      <c r="LZ21" s="4"/>
      <c r="MA21" s="4">
        <f t="shared" si="62"/>
        <v>0</v>
      </c>
      <c r="MB21" s="4">
        <f t="shared" si="63"/>
        <v>0</v>
      </c>
      <c r="MC21" s="114"/>
      <c r="MD21" s="4"/>
      <c r="ME21" s="339">
        <v>25.75</v>
      </c>
      <c r="MF21" s="366"/>
      <c r="MG21" s="75">
        <v>35.020000000000003</v>
      </c>
      <c r="MH21" s="4"/>
      <c r="MI21" s="9"/>
      <c r="MJ21" s="4"/>
      <c r="MK21" s="4">
        <f t="shared" si="64"/>
        <v>60.77</v>
      </c>
      <c r="ML21" s="4">
        <f t="shared" si="65"/>
        <v>0</v>
      </c>
      <c r="MM21" s="333">
        <v>0</v>
      </c>
      <c r="MN21" s="92"/>
      <c r="MO21" s="114">
        <v>0</v>
      </c>
      <c r="MP21" s="334"/>
      <c r="MQ21" s="4">
        <f t="shared" si="66"/>
        <v>0</v>
      </c>
      <c r="MR21" s="4">
        <f t="shared" si="67"/>
        <v>0</v>
      </c>
      <c r="MS21" s="4"/>
      <c r="MT21" s="4"/>
      <c r="MU21" s="4">
        <f t="shared" si="68"/>
        <v>0</v>
      </c>
      <c r="MV21" s="4">
        <f t="shared" si="69"/>
        <v>0</v>
      </c>
      <c r="MW21" s="4"/>
      <c r="MX21" s="4"/>
      <c r="MY21" s="4">
        <f t="shared" si="70"/>
        <v>0</v>
      </c>
      <c r="MZ21" s="4">
        <f t="shared" si="71"/>
        <v>0</v>
      </c>
      <c r="NA21" s="92">
        <v>6.56</v>
      </c>
      <c r="NB21" s="335">
        <v>0.9</v>
      </c>
      <c r="NC21" s="4">
        <f t="shared" si="72"/>
        <v>6.56</v>
      </c>
      <c r="ND21" s="4">
        <f t="shared" si="73"/>
        <v>0.9</v>
      </c>
      <c r="NE21" s="296"/>
      <c r="NF21" s="296"/>
      <c r="NG21" s="296">
        <f t="shared" si="74"/>
        <v>0</v>
      </c>
      <c r="NH21" s="296">
        <f t="shared" si="75"/>
        <v>0</v>
      </c>
      <c r="NI21" s="296"/>
      <c r="NJ21" s="296"/>
      <c r="NK21" s="296">
        <f t="shared" si="76"/>
        <v>0</v>
      </c>
      <c r="NL21" s="296">
        <f t="shared" si="77"/>
        <v>0</v>
      </c>
      <c r="NM21" s="293"/>
      <c r="NN21" s="296"/>
      <c r="NO21" s="296">
        <f t="shared" si="78"/>
        <v>0</v>
      </c>
      <c r="NP21" s="296">
        <f t="shared" si="79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41">
        <v>0</v>
      </c>
      <c r="NX21" s="341"/>
      <c r="NY21" s="341">
        <v>0</v>
      </c>
      <c r="NZ21" s="341"/>
      <c r="OA21" s="4">
        <f t="shared" si="80"/>
        <v>0</v>
      </c>
      <c r="OB21" s="4">
        <f t="shared" si="12"/>
        <v>0</v>
      </c>
      <c r="OC21" s="74">
        <v>0</v>
      </c>
      <c r="OD21" s="74"/>
      <c r="OE21" s="347">
        <v>0</v>
      </c>
      <c r="OF21" s="74"/>
      <c r="OG21" s="347">
        <v>0</v>
      </c>
      <c r="OH21" s="74"/>
      <c r="OI21" s="74">
        <v>0</v>
      </c>
      <c r="OJ21" s="74"/>
      <c r="OK21" s="4">
        <f t="shared" si="81"/>
        <v>0</v>
      </c>
      <c r="OL21" s="4">
        <f t="shared" si="82"/>
        <v>0</v>
      </c>
      <c r="OM21" s="196">
        <v>0</v>
      </c>
      <c r="ON21" s="296"/>
      <c r="OO21" s="340">
        <v>0</v>
      </c>
      <c r="OP21" s="296"/>
      <c r="OQ21" s="196">
        <v>0</v>
      </c>
      <c r="OR21" s="296"/>
      <c r="OS21" s="296">
        <f t="shared" si="83"/>
        <v>0</v>
      </c>
      <c r="OT21" s="296">
        <f t="shared" si="84"/>
        <v>0</v>
      </c>
      <c r="OU21" s="296"/>
      <c r="OV21" s="296"/>
      <c r="OW21" s="296">
        <f t="shared" si="13"/>
        <v>0</v>
      </c>
      <c r="OX21" s="296">
        <f t="shared" si="14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22"/>
      <c r="R22" s="78"/>
      <c r="S22" s="320"/>
      <c r="T22" s="320"/>
      <c r="U22" s="78"/>
      <c r="V22" s="78"/>
      <c r="W22" s="78">
        <f t="shared" si="15"/>
        <v>0</v>
      </c>
      <c r="X22" s="78">
        <f t="shared" si="16"/>
        <v>0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49"/>
      <c r="AL22" s="350"/>
      <c r="AM22" s="289"/>
      <c r="AN22" s="289"/>
      <c r="AO22" s="290"/>
      <c r="AP22" s="290"/>
      <c r="AQ22" s="290"/>
      <c r="AR22" s="290"/>
      <c r="AS22" s="290"/>
      <c r="AT22" s="290"/>
      <c r="AU22" s="4">
        <f t="shared" si="19"/>
        <v>0</v>
      </c>
      <c r="AV22" s="4">
        <f t="shared" si="2"/>
        <v>0</v>
      </c>
      <c r="AW22" s="78">
        <v>2</v>
      </c>
      <c r="AX22" s="78">
        <v>0.85</v>
      </c>
      <c r="AY22" s="310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10</v>
      </c>
      <c r="BF22" s="8">
        <v>1.4239999999999999</v>
      </c>
      <c r="BG22" s="291">
        <v>7</v>
      </c>
      <c r="BH22" s="292">
        <v>0.99680000000000002</v>
      </c>
      <c r="BI22" s="291"/>
      <c r="BJ22" s="292"/>
      <c r="BK22" s="293">
        <v>3</v>
      </c>
      <c r="BL22" s="8">
        <v>0.42720000000000002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9"/>
      <c r="CI22" s="91">
        <v>20.6</v>
      </c>
      <c r="CJ22" s="319">
        <v>6.5</v>
      </c>
      <c r="CK22" s="294"/>
      <c r="CL22" s="294"/>
      <c r="CM22" s="320">
        <v>5.15</v>
      </c>
      <c r="CN22" s="321">
        <v>1.5</v>
      </c>
      <c r="CO22" s="8">
        <f t="shared" si="22"/>
        <v>25.75</v>
      </c>
      <c r="CP22" s="8">
        <f t="shared" si="23"/>
        <v>8</v>
      </c>
      <c r="CQ22" s="336">
        <v>247.40625</v>
      </c>
      <c r="CR22" s="336"/>
      <c r="CS22" s="336"/>
      <c r="CT22" s="346"/>
      <c r="CU22" s="337">
        <v>18.556701030927837</v>
      </c>
      <c r="CV22" s="196"/>
      <c r="CW22" s="338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2">
        <v>41.103092783505154</v>
      </c>
      <c r="DL22" s="322">
        <v>13.701030927835051</v>
      </c>
      <c r="DM22" s="320">
        <f t="shared" si="28"/>
        <v>41.103092783505154</v>
      </c>
      <c r="DN22" s="320">
        <f t="shared" si="29"/>
        <v>13.701030927835051</v>
      </c>
      <c r="DO22" s="322">
        <v>39.869999999999997</v>
      </c>
      <c r="DP22" s="322">
        <v>13.29</v>
      </c>
      <c r="DQ22" s="323"/>
      <c r="DR22" s="323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4">
        <v>31.96</v>
      </c>
      <c r="EH22" s="325">
        <v>7.99</v>
      </c>
      <c r="EI22" s="94">
        <v>116.36</v>
      </c>
      <c r="EJ22" s="94">
        <v>29.09</v>
      </c>
      <c r="EK22" s="320">
        <v>40.340000000000003</v>
      </c>
      <c r="EL22" s="326">
        <v>10.085000000000001</v>
      </c>
      <c r="EM22" s="327"/>
      <c r="EN22" s="327"/>
      <c r="EO22" s="327"/>
      <c r="EP22" s="327"/>
      <c r="EQ22" s="8">
        <f t="shared" si="31"/>
        <v>188.66</v>
      </c>
      <c r="ER22" s="8">
        <f t="shared" si="32"/>
        <v>47.164999999999999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1">
        <v>29</v>
      </c>
      <c r="FB22" s="328"/>
      <c r="FC22" s="114">
        <v>0</v>
      </c>
      <c r="FD22" s="321"/>
      <c r="FE22" s="8"/>
      <c r="FF22" s="8"/>
      <c r="FG22" s="300"/>
      <c r="FH22" s="301"/>
      <c r="FI22" s="8"/>
      <c r="FJ22" s="8"/>
      <c r="FK22" s="8"/>
      <c r="FL22" s="8"/>
      <c r="FM22" s="321"/>
      <c r="FN22" s="321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321">
        <v>6</v>
      </c>
      <c r="GL22" s="321"/>
      <c r="GM22" s="304"/>
      <c r="GN22" s="305"/>
      <c r="GO22" s="329">
        <v>6</v>
      </c>
      <c r="GP22" s="365"/>
      <c r="GQ22" s="306"/>
      <c r="GR22" s="306"/>
      <c r="GS22" s="305"/>
      <c r="GT22" s="305"/>
      <c r="GU22" s="93">
        <v>5</v>
      </c>
      <c r="GV22" s="93"/>
      <c r="GW22" s="93">
        <v>2</v>
      </c>
      <c r="GX22" s="93"/>
      <c r="GY22" s="93">
        <v>2.4</v>
      </c>
      <c r="GZ22" s="93"/>
      <c r="HA22" s="8">
        <f t="shared" si="39"/>
        <v>21.4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400</v>
      </c>
      <c r="HR22" s="284"/>
      <c r="HS22" s="91">
        <v>400</v>
      </c>
      <c r="HT22" s="8"/>
      <c r="HU22" s="8">
        <f t="shared" si="43"/>
        <v>400</v>
      </c>
      <c r="HV22" s="8">
        <f t="shared" si="44"/>
        <v>0</v>
      </c>
      <c r="HW22" s="8"/>
      <c r="HX22" s="8"/>
      <c r="HY22" s="376"/>
      <c r="HZ22" s="376"/>
      <c r="IA22" s="307"/>
      <c r="IB22" s="299"/>
      <c r="IC22" s="196">
        <v>8.5</v>
      </c>
      <c r="ID22" s="329">
        <v>2.125</v>
      </c>
      <c r="IE22" s="308"/>
      <c r="IF22" s="308"/>
      <c r="IG22" s="8">
        <f t="shared" si="45"/>
        <v>8.5</v>
      </c>
      <c r="IH22" s="8">
        <f t="shared" si="46"/>
        <v>2.125</v>
      </c>
      <c r="II22" s="8">
        <v>205</v>
      </c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4"/>
      <c r="JD22" s="284"/>
      <c r="JE22" s="378">
        <v>10.31</v>
      </c>
      <c r="JF22" s="378">
        <v>0</v>
      </c>
      <c r="JG22" s="8">
        <f t="shared" si="47"/>
        <v>20.62</v>
      </c>
      <c r="JH22" s="8">
        <f t="shared" si="48"/>
        <v>0</v>
      </c>
      <c r="JI22" s="329">
        <v>6.5372000000000003</v>
      </c>
      <c r="JJ22" s="329">
        <v>1</v>
      </c>
      <c r="JK22" s="329">
        <v>6.5373000000000001</v>
      </c>
      <c r="JL22" s="329">
        <v>1</v>
      </c>
      <c r="JM22" s="329">
        <v>0</v>
      </c>
      <c r="JN22" s="329">
        <v>0</v>
      </c>
      <c r="JO22" s="91">
        <v>51.55</v>
      </c>
      <c r="JP22" s="329">
        <v>11</v>
      </c>
      <c r="JQ22" s="91">
        <v>26.8</v>
      </c>
      <c r="JR22" s="329">
        <v>5</v>
      </c>
      <c r="JS22" s="71">
        <v>17.53</v>
      </c>
      <c r="JT22" s="71">
        <v>4</v>
      </c>
      <c r="JU22" s="8"/>
      <c r="JV22" s="8"/>
      <c r="JW22" s="8">
        <f t="shared" si="85"/>
        <v>108.9545</v>
      </c>
      <c r="JX22" s="8">
        <f t="shared" si="86"/>
        <v>22</v>
      </c>
      <c r="JY22" s="8"/>
      <c r="JZ22" s="8"/>
      <c r="KA22" s="284"/>
      <c r="KB22" s="284"/>
      <c r="KC22" s="8">
        <f t="shared" si="49"/>
        <v>0</v>
      </c>
      <c r="KD22" s="8">
        <f t="shared" si="50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1"/>
        <v>0</v>
      </c>
      <c r="KP22" s="4">
        <f t="shared" si="51"/>
        <v>0</v>
      </c>
      <c r="KQ22" s="321">
        <v>6.19</v>
      </c>
      <c r="KR22" s="4"/>
      <c r="KS22" s="4"/>
      <c r="KT22" s="4"/>
      <c r="KU22" s="1">
        <f t="shared" si="52"/>
        <v>6.19</v>
      </c>
      <c r="KV22" s="1">
        <f t="shared" si="53"/>
        <v>0</v>
      </c>
      <c r="KW22" s="4"/>
      <c r="KX22" s="4"/>
      <c r="KY22" s="4">
        <f t="shared" si="54"/>
        <v>0</v>
      </c>
      <c r="KZ22" s="4">
        <f t="shared" si="55"/>
        <v>0</v>
      </c>
      <c r="LA22" s="4"/>
      <c r="LB22" s="4"/>
      <c r="LC22" s="4"/>
      <c r="LD22" s="4"/>
      <c r="LE22" s="4">
        <f t="shared" si="56"/>
        <v>0</v>
      </c>
      <c r="LF22" s="4">
        <f t="shared" si="57"/>
        <v>0</v>
      </c>
      <c r="LG22" s="4"/>
      <c r="LH22" s="4"/>
      <c r="LI22" s="4">
        <f t="shared" si="58"/>
        <v>0</v>
      </c>
      <c r="LJ22" s="4">
        <f t="shared" si="59"/>
        <v>0</v>
      </c>
      <c r="LK22" s="71">
        <v>24.2</v>
      </c>
      <c r="LL22" s="329">
        <v>0</v>
      </c>
      <c r="LM22" s="79">
        <v>24.02</v>
      </c>
      <c r="LN22" s="348">
        <v>0</v>
      </c>
      <c r="LO22" s="79">
        <v>6.5750000000000002</v>
      </c>
      <c r="LP22" s="332">
        <v>0</v>
      </c>
      <c r="LQ22" s="75"/>
      <c r="LR22" s="342"/>
      <c r="LS22" s="317"/>
      <c r="LT22" s="317"/>
      <c r="LU22" s="4">
        <f t="shared" si="60"/>
        <v>54.795000000000002</v>
      </c>
      <c r="LV22" s="4">
        <f t="shared" si="61"/>
        <v>0</v>
      </c>
      <c r="LW22" s="318"/>
      <c r="LX22" s="4"/>
      <c r="LY22" s="4"/>
      <c r="LZ22" s="4"/>
      <c r="MA22" s="4">
        <f t="shared" si="62"/>
        <v>0</v>
      </c>
      <c r="MB22" s="4">
        <f t="shared" si="63"/>
        <v>0</v>
      </c>
      <c r="MC22" s="114"/>
      <c r="MD22" s="4"/>
      <c r="ME22" s="339">
        <v>25.75</v>
      </c>
      <c r="MF22" s="366"/>
      <c r="MG22" s="75">
        <v>35.020000000000003</v>
      </c>
      <c r="MH22" s="4"/>
      <c r="MI22" s="9"/>
      <c r="MJ22" s="4"/>
      <c r="MK22" s="4">
        <f t="shared" si="64"/>
        <v>60.77</v>
      </c>
      <c r="ML22" s="4">
        <f t="shared" si="65"/>
        <v>0</v>
      </c>
      <c r="MM22" s="333">
        <v>0</v>
      </c>
      <c r="MN22" s="92"/>
      <c r="MO22" s="114">
        <v>0</v>
      </c>
      <c r="MP22" s="334"/>
      <c r="MQ22" s="4">
        <f t="shared" si="66"/>
        <v>0</v>
      </c>
      <c r="MR22" s="4">
        <f t="shared" si="67"/>
        <v>0</v>
      </c>
      <c r="MS22" s="4"/>
      <c r="MT22" s="4"/>
      <c r="MU22" s="4">
        <f t="shared" si="68"/>
        <v>0</v>
      </c>
      <c r="MV22" s="4">
        <f t="shared" si="69"/>
        <v>0</v>
      </c>
      <c r="MW22" s="4"/>
      <c r="MX22" s="4"/>
      <c r="MY22" s="4">
        <f t="shared" si="70"/>
        <v>0</v>
      </c>
      <c r="MZ22" s="4">
        <f t="shared" si="71"/>
        <v>0</v>
      </c>
      <c r="NA22" s="92">
        <v>6.56</v>
      </c>
      <c r="NB22" s="335">
        <v>0.9</v>
      </c>
      <c r="NC22" s="4">
        <f t="shared" si="72"/>
        <v>6.56</v>
      </c>
      <c r="ND22" s="4">
        <f t="shared" si="73"/>
        <v>0.9</v>
      </c>
      <c r="NE22" s="296"/>
      <c r="NF22" s="296"/>
      <c r="NG22" s="296">
        <f t="shared" si="74"/>
        <v>0</v>
      </c>
      <c r="NH22" s="296">
        <f t="shared" si="75"/>
        <v>0</v>
      </c>
      <c r="NI22" s="296"/>
      <c r="NJ22" s="296"/>
      <c r="NK22" s="296">
        <f t="shared" si="76"/>
        <v>0</v>
      </c>
      <c r="NL22" s="296">
        <f t="shared" si="77"/>
        <v>0</v>
      </c>
      <c r="NM22" s="293"/>
      <c r="NN22" s="296"/>
      <c r="NO22" s="296">
        <f t="shared" si="78"/>
        <v>0</v>
      </c>
      <c r="NP22" s="296">
        <f t="shared" si="79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41">
        <v>0</v>
      </c>
      <c r="NX22" s="341"/>
      <c r="NY22" s="341">
        <v>0</v>
      </c>
      <c r="NZ22" s="341"/>
      <c r="OA22" s="4">
        <f t="shared" si="80"/>
        <v>0</v>
      </c>
      <c r="OB22" s="4">
        <f t="shared" si="12"/>
        <v>0</v>
      </c>
      <c r="OC22" s="74">
        <v>0</v>
      </c>
      <c r="OD22" s="74"/>
      <c r="OE22" s="347">
        <v>0</v>
      </c>
      <c r="OF22" s="74"/>
      <c r="OG22" s="347">
        <v>0</v>
      </c>
      <c r="OH22" s="74"/>
      <c r="OI22" s="74">
        <v>0</v>
      </c>
      <c r="OJ22" s="74"/>
      <c r="OK22" s="4">
        <f t="shared" si="81"/>
        <v>0</v>
      </c>
      <c r="OL22" s="4">
        <f t="shared" si="82"/>
        <v>0</v>
      </c>
      <c r="OM22" s="196">
        <v>0</v>
      </c>
      <c r="ON22" s="296"/>
      <c r="OO22" s="340">
        <v>0</v>
      </c>
      <c r="OP22" s="296"/>
      <c r="OQ22" s="196">
        <v>0</v>
      </c>
      <c r="OR22" s="296"/>
      <c r="OS22" s="296">
        <f t="shared" si="83"/>
        <v>0</v>
      </c>
      <c r="OT22" s="296">
        <f t="shared" si="84"/>
        <v>0</v>
      </c>
      <c r="OU22" s="296"/>
      <c r="OV22" s="296"/>
      <c r="OW22" s="296">
        <f t="shared" si="13"/>
        <v>0</v>
      </c>
      <c r="OX22" s="296">
        <f t="shared" si="14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0"/>
      <c r="L23" s="320"/>
      <c r="M23" s="71"/>
      <c r="N23" s="71"/>
      <c r="O23" s="75"/>
      <c r="P23" s="71"/>
      <c r="Q23" s="122"/>
      <c r="R23" s="78"/>
      <c r="S23" s="320"/>
      <c r="T23" s="320"/>
      <c r="U23" s="78"/>
      <c r="V23" s="78"/>
      <c r="W23" s="78">
        <f t="shared" si="15"/>
        <v>0</v>
      </c>
      <c r="X23" s="78">
        <f t="shared" si="16"/>
        <v>0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49"/>
      <c r="AL23" s="350"/>
      <c r="AM23" s="352"/>
      <c r="AN23" s="352"/>
      <c r="AO23" s="353"/>
      <c r="AP23" s="353"/>
      <c r="AQ23" s="353"/>
      <c r="AR23" s="353"/>
      <c r="AS23" s="353"/>
      <c r="AT23" s="353"/>
      <c r="AU23" s="74">
        <f t="shared" si="19"/>
        <v>0</v>
      </c>
      <c r="AV23" s="74">
        <f t="shared" si="2"/>
        <v>0</v>
      </c>
      <c r="AW23" s="78">
        <v>2</v>
      </c>
      <c r="AX23" s="78">
        <v>0.85</v>
      </c>
      <c r="AY23" s="354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10</v>
      </c>
      <c r="BF23" s="78">
        <v>1.4239999999999999</v>
      </c>
      <c r="BG23" s="355">
        <v>7</v>
      </c>
      <c r="BH23" s="356">
        <v>0.99680000000000002</v>
      </c>
      <c r="BI23" s="355"/>
      <c r="BJ23" s="356"/>
      <c r="BK23" s="321">
        <v>3</v>
      </c>
      <c r="BL23" s="78">
        <v>0.42720000000000002</v>
      </c>
      <c r="BM23" s="78"/>
      <c r="BN23" s="78"/>
      <c r="BO23" s="78"/>
      <c r="BP23" s="78"/>
      <c r="BQ23" s="78"/>
      <c r="BR23" s="78"/>
      <c r="BS23" s="320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9"/>
      <c r="CI23" s="91">
        <v>20.6</v>
      </c>
      <c r="CJ23" s="319">
        <v>6.5</v>
      </c>
      <c r="CK23" s="329"/>
      <c r="CL23" s="329"/>
      <c r="CM23" s="320">
        <v>5.15</v>
      </c>
      <c r="CN23" s="321">
        <v>1.5</v>
      </c>
      <c r="CO23" s="78">
        <f t="shared" si="22"/>
        <v>25.75</v>
      </c>
      <c r="CP23" s="78">
        <f t="shared" si="23"/>
        <v>8</v>
      </c>
      <c r="CQ23" s="336">
        <v>247.40625</v>
      </c>
      <c r="CR23" s="336"/>
      <c r="CS23" s="336"/>
      <c r="CT23" s="346"/>
      <c r="CU23" s="337">
        <v>18.556701030927837</v>
      </c>
      <c r="CV23" s="196"/>
      <c r="CW23" s="338">
        <v>63.814432989690722</v>
      </c>
      <c r="CX23" s="346"/>
      <c r="CY23" s="346"/>
      <c r="CZ23" s="346"/>
      <c r="DA23" s="35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2">
        <v>41.103092783505154</v>
      </c>
      <c r="DL23" s="322">
        <v>13.701030927835051</v>
      </c>
      <c r="DM23" s="320">
        <f t="shared" si="28"/>
        <v>41.103092783505154</v>
      </c>
      <c r="DN23" s="320">
        <f t="shared" si="29"/>
        <v>13.701030927835051</v>
      </c>
      <c r="DO23" s="322">
        <v>39.869999999999997</v>
      </c>
      <c r="DP23" s="322">
        <v>13.29</v>
      </c>
      <c r="DQ23" s="323"/>
      <c r="DR23" s="323"/>
      <c r="DS23" s="78"/>
      <c r="DT23" s="78"/>
      <c r="DU23" s="326"/>
      <c r="DV23" s="358"/>
      <c r="DW23" s="358"/>
      <c r="DX23" s="35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4">
        <v>31.96</v>
      </c>
      <c r="EH23" s="325">
        <v>7.99</v>
      </c>
      <c r="EI23" s="94">
        <v>116.36</v>
      </c>
      <c r="EJ23" s="94">
        <v>29.09</v>
      </c>
      <c r="EK23" s="320">
        <v>40.340000000000003</v>
      </c>
      <c r="EL23" s="326">
        <v>10.085000000000001</v>
      </c>
      <c r="EM23" s="327"/>
      <c r="EN23" s="327"/>
      <c r="EO23" s="327"/>
      <c r="EP23" s="327"/>
      <c r="EQ23" s="78">
        <f t="shared" si="31"/>
        <v>188.66</v>
      </c>
      <c r="ER23" s="78">
        <f t="shared" si="32"/>
        <v>47.164999999999999</v>
      </c>
      <c r="ES23" s="196"/>
      <c r="ET23" s="196"/>
      <c r="EU23" s="359"/>
      <c r="EV23" s="359"/>
      <c r="EW23" s="74">
        <f t="shared" si="33"/>
        <v>0</v>
      </c>
      <c r="EX23" s="74">
        <f t="shared" si="34"/>
        <v>0</v>
      </c>
      <c r="EY23" s="78"/>
      <c r="EZ23" s="78"/>
      <c r="FA23" s="351">
        <v>29</v>
      </c>
      <c r="FB23" s="328"/>
      <c r="FC23" s="114">
        <v>0</v>
      </c>
      <c r="FD23" s="321"/>
      <c r="FE23" s="78"/>
      <c r="FF23" s="78"/>
      <c r="FG23" s="360"/>
      <c r="FH23" s="361"/>
      <c r="FI23" s="78"/>
      <c r="FJ23" s="78"/>
      <c r="FK23" s="78"/>
      <c r="FL23" s="78"/>
      <c r="FM23" s="321"/>
      <c r="FN23" s="321"/>
      <c r="FO23" s="74"/>
      <c r="FP23" s="78"/>
      <c r="FQ23" s="36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3"/>
      <c r="GJ23" s="363"/>
      <c r="GK23" s="321">
        <v>6</v>
      </c>
      <c r="GL23" s="321"/>
      <c r="GM23" s="364"/>
      <c r="GN23" s="93"/>
      <c r="GO23" s="329">
        <v>6</v>
      </c>
      <c r="GP23" s="365"/>
      <c r="GQ23" s="365"/>
      <c r="GR23" s="365"/>
      <c r="GS23" s="93"/>
      <c r="GT23" s="93"/>
      <c r="GU23" s="93">
        <v>5</v>
      </c>
      <c r="GV23" s="93"/>
      <c r="GW23" s="93">
        <v>2</v>
      </c>
      <c r="GX23" s="93"/>
      <c r="GY23" s="93">
        <v>2.4</v>
      </c>
      <c r="GZ23" s="93"/>
      <c r="HA23" s="78">
        <f t="shared" si="39"/>
        <v>21.4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8"/>
      <c r="HO23" s="78">
        <f t="shared" si="41"/>
        <v>0</v>
      </c>
      <c r="HP23" s="78">
        <f t="shared" si="42"/>
        <v>0</v>
      </c>
      <c r="HQ23" s="91">
        <v>400</v>
      </c>
      <c r="HR23" s="71"/>
      <c r="HS23" s="91">
        <v>400</v>
      </c>
      <c r="HT23" s="78"/>
      <c r="HU23" s="78">
        <f t="shared" si="43"/>
        <v>400</v>
      </c>
      <c r="HV23" s="78">
        <f t="shared" si="44"/>
        <v>0</v>
      </c>
      <c r="HW23" s="78"/>
      <c r="HX23" s="78"/>
      <c r="HY23" s="377"/>
      <c r="HZ23" s="377"/>
      <c r="IA23" s="96"/>
      <c r="IB23" s="94"/>
      <c r="IC23" s="196">
        <v>8.5</v>
      </c>
      <c r="ID23" s="329">
        <v>2.125</v>
      </c>
      <c r="IE23" s="208"/>
      <c r="IF23" s="208"/>
      <c r="IG23" s="8">
        <f t="shared" si="45"/>
        <v>8.5</v>
      </c>
      <c r="IH23" s="8">
        <f t="shared" si="46"/>
        <v>2.125</v>
      </c>
      <c r="II23" s="78">
        <v>205</v>
      </c>
      <c r="IJ23" s="78"/>
      <c r="IK23" s="78"/>
      <c r="IL23" s="78"/>
      <c r="IM23" s="74"/>
      <c r="IN23" s="35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379">
        <v>10.31</v>
      </c>
      <c r="JF23" s="379">
        <v>0</v>
      </c>
      <c r="JG23" s="8">
        <f t="shared" si="47"/>
        <v>20.62</v>
      </c>
      <c r="JH23" s="8">
        <f t="shared" si="48"/>
        <v>0</v>
      </c>
      <c r="JI23" s="329">
        <v>6.5372000000000003</v>
      </c>
      <c r="JJ23" s="329">
        <v>1</v>
      </c>
      <c r="JK23" s="329">
        <v>6.5373000000000001</v>
      </c>
      <c r="JL23" s="329">
        <v>1</v>
      </c>
      <c r="JM23" s="329">
        <v>0</v>
      </c>
      <c r="JN23" s="329">
        <v>0</v>
      </c>
      <c r="JO23" s="91">
        <v>51.55</v>
      </c>
      <c r="JP23" s="329">
        <v>11</v>
      </c>
      <c r="JQ23" s="91">
        <v>26.8</v>
      </c>
      <c r="JR23" s="329">
        <v>5</v>
      </c>
      <c r="JS23" s="71">
        <v>17.53</v>
      </c>
      <c r="JT23" s="71">
        <v>4</v>
      </c>
      <c r="JU23" s="78"/>
      <c r="JV23" s="78"/>
      <c r="JW23" s="78">
        <f t="shared" si="85"/>
        <v>108.9545</v>
      </c>
      <c r="JX23" s="78">
        <f t="shared" si="86"/>
        <v>22</v>
      </c>
      <c r="JY23" s="78"/>
      <c r="JZ23" s="78"/>
      <c r="KA23" s="71"/>
      <c r="KB23" s="71"/>
      <c r="KC23" s="78">
        <f t="shared" si="49"/>
        <v>0</v>
      </c>
      <c r="KD23" s="78">
        <f t="shared" si="50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1"/>
        <v>0</v>
      </c>
      <c r="KP23" s="74">
        <f t="shared" si="51"/>
        <v>0</v>
      </c>
      <c r="KQ23" s="321">
        <v>6.19</v>
      </c>
      <c r="KR23" s="74"/>
      <c r="KS23" s="74"/>
      <c r="KT23" s="74"/>
      <c r="KU23" s="122">
        <f t="shared" si="52"/>
        <v>6.19</v>
      </c>
      <c r="KV23" s="122">
        <f t="shared" si="53"/>
        <v>0</v>
      </c>
      <c r="KW23" s="74"/>
      <c r="KX23" s="74"/>
      <c r="KY23" s="74">
        <f t="shared" si="54"/>
        <v>0</v>
      </c>
      <c r="KZ23" s="74">
        <f t="shared" si="55"/>
        <v>0</v>
      </c>
      <c r="LA23" s="74"/>
      <c r="LB23" s="74"/>
      <c r="LC23" s="74"/>
      <c r="LD23" s="74"/>
      <c r="LE23" s="74">
        <f t="shared" si="56"/>
        <v>0</v>
      </c>
      <c r="LF23" s="74">
        <f t="shared" si="57"/>
        <v>0</v>
      </c>
      <c r="LG23" s="74"/>
      <c r="LH23" s="74"/>
      <c r="LI23" s="74">
        <f t="shared" si="58"/>
        <v>0</v>
      </c>
      <c r="LJ23" s="74">
        <f t="shared" si="59"/>
        <v>0</v>
      </c>
      <c r="LK23" s="71">
        <v>24.2</v>
      </c>
      <c r="LL23" s="329">
        <v>0</v>
      </c>
      <c r="LM23" s="79">
        <v>24.02</v>
      </c>
      <c r="LN23" s="348">
        <v>0</v>
      </c>
      <c r="LO23" s="79">
        <v>6.5750000000000002</v>
      </c>
      <c r="LP23" s="332">
        <v>0</v>
      </c>
      <c r="LQ23" s="75"/>
      <c r="LR23" s="342"/>
      <c r="LS23" s="342"/>
      <c r="LT23" s="342"/>
      <c r="LU23" s="74">
        <f t="shared" si="60"/>
        <v>54.795000000000002</v>
      </c>
      <c r="LV23" s="74">
        <f t="shared" si="61"/>
        <v>0</v>
      </c>
      <c r="LW23" s="149"/>
      <c r="LX23" s="74"/>
      <c r="LY23" s="74"/>
      <c r="LZ23" s="74"/>
      <c r="MA23" s="74">
        <f t="shared" si="62"/>
        <v>0</v>
      </c>
      <c r="MB23" s="74">
        <f t="shared" si="63"/>
        <v>0</v>
      </c>
      <c r="MC23" s="114"/>
      <c r="MD23" s="74"/>
      <c r="ME23" s="339">
        <v>25.75</v>
      </c>
      <c r="MF23" s="366"/>
      <c r="MG23" s="75">
        <v>35.020000000000003</v>
      </c>
      <c r="MH23" s="74"/>
      <c r="MI23" s="75"/>
      <c r="MJ23" s="74"/>
      <c r="MK23" s="74">
        <f t="shared" si="64"/>
        <v>60.77</v>
      </c>
      <c r="ML23" s="74">
        <f t="shared" si="65"/>
        <v>0</v>
      </c>
      <c r="MM23" s="333">
        <v>0</v>
      </c>
      <c r="MN23" s="92"/>
      <c r="MO23" s="114">
        <v>0</v>
      </c>
      <c r="MP23" s="334"/>
      <c r="MQ23" s="74">
        <f t="shared" si="66"/>
        <v>0</v>
      </c>
      <c r="MR23" s="74">
        <f t="shared" si="67"/>
        <v>0</v>
      </c>
      <c r="MS23" s="74"/>
      <c r="MT23" s="74"/>
      <c r="MU23" s="74">
        <f t="shared" si="68"/>
        <v>0</v>
      </c>
      <c r="MV23" s="74">
        <f t="shared" si="69"/>
        <v>0</v>
      </c>
      <c r="MW23" s="74"/>
      <c r="MX23" s="74"/>
      <c r="MY23" s="74">
        <f t="shared" si="70"/>
        <v>0</v>
      </c>
      <c r="MZ23" s="74">
        <f t="shared" si="71"/>
        <v>0</v>
      </c>
      <c r="NA23" s="92">
        <v>6.56</v>
      </c>
      <c r="NB23" s="335">
        <v>0.9</v>
      </c>
      <c r="NC23" s="74">
        <f t="shared" si="72"/>
        <v>6.56</v>
      </c>
      <c r="ND23" s="74">
        <f t="shared" si="73"/>
        <v>0.9</v>
      </c>
      <c r="NE23" s="196"/>
      <c r="NF23" s="196"/>
      <c r="NG23" s="196">
        <f t="shared" si="74"/>
        <v>0</v>
      </c>
      <c r="NH23" s="196">
        <f t="shared" si="75"/>
        <v>0</v>
      </c>
      <c r="NI23" s="196"/>
      <c r="NJ23" s="196"/>
      <c r="NK23" s="196">
        <f t="shared" si="76"/>
        <v>0</v>
      </c>
      <c r="NL23" s="196">
        <f t="shared" si="77"/>
        <v>0</v>
      </c>
      <c r="NM23" s="321"/>
      <c r="NN23" s="196"/>
      <c r="NO23" s="196">
        <f t="shared" si="78"/>
        <v>0</v>
      </c>
      <c r="NP23" s="196">
        <f t="shared" si="79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41">
        <v>0</v>
      </c>
      <c r="NX23" s="341"/>
      <c r="NY23" s="341">
        <v>0</v>
      </c>
      <c r="NZ23" s="341"/>
      <c r="OA23" s="74">
        <f t="shared" si="80"/>
        <v>0</v>
      </c>
      <c r="OB23" s="74">
        <f t="shared" si="12"/>
        <v>0</v>
      </c>
      <c r="OC23" s="74">
        <v>0</v>
      </c>
      <c r="OD23" s="74"/>
      <c r="OE23" s="347">
        <v>0</v>
      </c>
      <c r="OF23" s="74"/>
      <c r="OG23" s="347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40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3"/>
        <v>0</v>
      </c>
      <c r="OX23" s="196">
        <f t="shared" si="14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22"/>
      <c r="R24" s="78"/>
      <c r="S24" s="320"/>
      <c r="T24" s="320"/>
      <c r="U24" s="78"/>
      <c r="V24" s="78"/>
      <c r="W24" s="78">
        <f t="shared" si="15"/>
        <v>0</v>
      </c>
      <c r="X24" s="78">
        <f t="shared" si="16"/>
        <v>0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49"/>
      <c r="AL24" s="350"/>
      <c r="AM24" s="289"/>
      <c r="AN24" s="289"/>
      <c r="AO24" s="290"/>
      <c r="AP24" s="290"/>
      <c r="AQ24" s="290"/>
      <c r="AR24" s="290"/>
      <c r="AS24" s="290"/>
      <c r="AT24" s="290"/>
      <c r="AU24" s="4">
        <f t="shared" si="19"/>
        <v>0</v>
      </c>
      <c r="AV24" s="4">
        <f t="shared" si="2"/>
        <v>0</v>
      </c>
      <c r="AW24" s="78">
        <v>2</v>
      </c>
      <c r="AX24" s="78">
        <v>0.85</v>
      </c>
      <c r="AY24" s="310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10</v>
      </c>
      <c r="BF24" s="8">
        <v>1.4239999999999999</v>
      </c>
      <c r="BG24" s="291">
        <v>7</v>
      </c>
      <c r="BH24" s="292">
        <v>0.99680000000000002</v>
      </c>
      <c r="BI24" s="291"/>
      <c r="BJ24" s="292"/>
      <c r="BK24" s="293">
        <v>3</v>
      </c>
      <c r="BL24" s="8">
        <v>0.42720000000000002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9"/>
      <c r="CI24" s="91">
        <v>20.6</v>
      </c>
      <c r="CJ24" s="319">
        <v>6.5</v>
      </c>
      <c r="CK24" s="294"/>
      <c r="CL24" s="294"/>
      <c r="CM24" s="320">
        <v>5.15</v>
      </c>
      <c r="CN24" s="321">
        <v>1.5</v>
      </c>
      <c r="CO24" s="8">
        <f t="shared" si="22"/>
        <v>25.75</v>
      </c>
      <c r="CP24" s="8">
        <f t="shared" si="23"/>
        <v>8</v>
      </c>
      <c r="CQ24" s="336">
        <v>247.40625</v>
      </c>
      <c r="CR24" s="336"/>
      <c r="CS24" s="336"/>
      <c r="CT24" s="346"/>
      <c r="CU24" s="337">
        <v>18.556701030927837</v>
      </c>
      <c r="CV24" s="196"/>
      <c r="CW24" s="338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2">
        <v>41.103092783505154</v>
      </c>
      <c r="DL24" s="322">
        <v>13.701030927835051</v>
      </c>
      <c r="DM24" s="320">
        <f t="shared" si="28"/>
        <v>41.103092783505154</v>
      </c>
      <c r="DN24" s="320">
        <f t="shared" si="29"/>
        <v>13.701030927835051</v>
      </c>
      <c r="DO24" s="322">
        <v>39.869999999999997</v>
      </c>
      <c r="DP24" s="322">
        <v>13.29</v>
      </c>
      <c r="DQ24" s="323"/>
      <c r="DR24" s="323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4">
        <v>31.96</v>
      </c>
      <c r="EH24" s="325">
        <v>7.99</v>
      </c>
      <c r="EI24" s="94">
        <v>116.36</v>
      </c>
      <c r="EJ24" s="94">
        <v>29.09</v>
      </c>
      <c r="EK24" s="320">
        <v>40.340000000000003</v>
      </c>
      <c r="EL24" s="326">
        <v>10.085000000000001</v>
      </c>
      <c r="EM24" s="327"/>
      <c r="EN24" s="327"/>
      <c r="EO24" s="327"/>
      <c r="EP24" s="327"/>
      <c r="EQ24" s="8">
        <f t="shared" si="31"/>
        <v>188.66</v>
      </c>
      <c r="ER24" s="8">
        <f t="shared" si="32"/>
        <v>47.164999999999999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1">
        <v>29</v>
      </c>
      <c r="FB24" s="328"/>
      <c r="FC24" s="114">
        <v>0</v>
      </c>
      <c r="FD24" s="321"/>
      <c r="FE24" s="8"/>
      <c r="FF24" s="8"/>
      <c r="FG24" s="300"/>
      <c r="FH24" s="301"/>
      <c r="FI24" s="8"/>
      <c r="FJ24" s="8"/>
      <c r="FK24" s="8"/>
      <c r="FL24" s="8"/>
      <c r="FM24" s="321"/>
      <c r="FN24" s="321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321">
        <v>6</v>
      </c>
      <c r="GL24" s="321"/>
      <c r="GM24" s="304"/>
      <c r="GN24" s="305"/>
      <c r="GO24" s="329">
        <v>6</v>
      </c>
      <c r="GP24" s="365"/>
      <c r="GQ24" s="306"/>
      <c r="GR24" s="306"/>
      <c r="GS24" s="305"/>
      <c r="GT24" s="305"/>
      <c r="GU24" s="93">
        <v>5</v>
      </c>
      <c r="GV24" s="93"/>
      <c r="GW24" s="93">
        <v>2</v>
      </c>
      <c r="GX24" s="93"/>
      <c r="GY24" s="93">
        <v>2.4</v>
      </c>
      <c r="GZ24" s="93"/>
      <c r="HA24" s="8">
        <f t="shared" si="39"/>
        <v>21.4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4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376"/>
      <c r="HZ24" s="376"/>
      <c r="IA24" s="307"/>
      <c r="IB24" s="299"/>
      <c r="IC24" s="196">
        <v>8.5</v>
      </c>
      <c r="ID24" s="329">
        <v>2.125</v>
      </c>
      <c r="IE24" s="308"/>
      <c r="IF24" s="308"/>
      <c r="IG24" s="8">
        <f t="shared" si="45"/>
        <v>8.5</v>
      </c>
      <c r="IH24" s="8">
        <f t="shared" si="46"/>
        <v>2.125</v>
      </c>
      <c r="II24" s="8">
        <v>205</v>
      </c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4"/>
      <c r="JD24" s="284"/>
      <c r="JE24" s="378">
        <v>10.31</v>
      </c>
      <c r="JF24" s="378">
        <v>0</v>
      </c>
      <c r="JG24" s="8">
        <f t="shared" si="47"/>
        <v>20.62</v>
      </c>
      <c r="JH24" s="8">
        <f t="shared" si="48"/>
        <v>0</v>
      </c>
      <c r="JI24" s="329">
        <v>6.5372000000000003</v>
      </c>
      <c r="JJ24" s="329">
        <v>1</v>
      </c>
      <c r="JK24" s="329">
        <v>6.5373000000000001</v>
      </c>
      <c r="JL24" s="329">
        <v>1</v>
      </c>
      <c r="JM24" s="329">
        <v>0</v>
      </c>
      <c r="JN24" s="329">
        <v>0</v>
      </c>
      <c r="JO24" s="91">
        <v>51.55</v>
      </c>
      <c r="JP24" s="329">
        <v>11</v>
      </c>
      <c r="JQ24" s="91">
        <v>26.8</v>
      </c>
      <c r="JR24" s="329">
        <v>5</v>
      </c>
      <c r="JS24" s="71">
        <v>17.53</v>
      </c>
      <c r="JT24" s="71">
        <v>4</v>
      </c>
      <c r="JU24" s="8"/>
      <c r="JV24" s="8"/>
      <c r="JW24" s="8">
        <f t="shared" si="85"/>
        <v>108.9545</v>
      </c>
      <c r="JX24" s="8">
        <f t="shared" si="86"/>
        <v>22</v>
      </c>
      <c r="JY24" s="8"/>
      <c r="JZ24" s="8"/>
      <c r="KA24" s="284"/>
      <c r="KB24" s="284"/>
      <c r="KC24" s="8">
        <f t="shared" si="49"/>
        <v>0</v>
      </c>
      <c r="KD24" s="8">
        <f t="shared" si="50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1"/>
        <v>0</v>
      </c>
      <c r="KP24" s="4">
        <f t="shared" si="51"/>
        <v>0</v>
      </c>
      <c r="KQ24" s="321">
        <v>6.19</v>
      </c>
      <c r="KR24" s="4"/>
      <c r="KS24" s="4"/>
      <c r="KT24" s="4"/>
      <c r="KU24" s="1">
        <f t="shared" si="52"/>
        <v>6.19</v>
      </c>
      <c r="KV24" s="1">
        <f t="shared" si="53"/>
        <v>0</v>
      </c>
      <c r="KW24" s="4"/>
      <c r="KX24" s="4"/>
      <c r="KY24" s="4">
        <f t="shared" si="54"/>
        <v>0</v>
      </c>
      <c r="KZ24" s="4">
        <f t="shared" si="55"/>
        <v>0</v>
      </c>
      <c r="LA24" s="4"/>
      <c r="LB24" s="4"/>
      <c r="LC24" s="4"/>
      <c r="LD24" s="4"/>
      <c r="LE24" s="4">
        <f t="shared" si="56"/>
        <v>0</v>
      </c>
      <c r="LF24" s="4">
        <f t="shared" si="57"/>
        <v>0</v>
      </c>
      <c r="LG24" s="4"/>
      <c r="LH24" s="4"/>
      <c r="LI24" s="4">
        <f t="shared" si="58"/>
        <v>0</v>
      </c>
      <c r="LJ24" s="4">
        <f t="shared" si="59"/>
        <v>0</v>
      </c>
      <c r="LK24" s="71">
        <v>24.2</v>
      </c>
      <c r="LL24" s="329">
        <v>0</v>
      </c>
      <c r="LM24" s="79">
        <v>24.02</v>
      </c>
      <c r="LN24" s="348">
        <v>0</v>
      </c>
      <c r="LO24" s="79">
        <v>6.5750000000000002</v>
      </c>
      <c r="LP24" s="332">
        <v>0</v>
      </c>
      <c r="LQ24" s="75"/>
      <c r="LR24" s="342"/>
      <c r="LS24" s="317"/>
      <c r="LT24" s="317"/>
      <c r="LU24" s="4">
        <f t="shared" si="60"/>
        <v>54.795000000000002</v>
      </c>
      <c r="LV24" s="4">
        <f t="shared" si="61"/>
        <v>0</v>
      </c>
      <c r="LW24" s="318"/>
      <c r="LX24" s="4"/>
      <c r="LY24" s="4"/>
      <c r="LZ24" s="4"/>
      <c r="MA24" s="4">
        <f t="shared" si="62"/>
        <v>0</v>
      </c>
      <c r="MB24" s="4">
        <f t="shared" si="63"/>
        <v>0</v>
      </c>
      <c r="MC24" s="114"/>
      <c r="MD24" s="4"/>
      <c r="ME24" s="339">
        <v>25.75</v>
      </c>
      <c r="MF24" s="366"/>
      <c r="MG24" s="75">
        <v>35.020000000000003</v>
      </c>
      <c r="MH24" s="4"/>
      <c r="MI24" s="9"/>
      <c r="MJ24" s="4"/>
      <c r="MK24" s="4">
        <f t="shared" si="64"/>
        <v>60.77</v>
      </c>
      <c r="ML24" s="4">
        <f t="shared" si="65"/>
        <v>0</v>
      </c>
      <c r="MM24" s="333">
        <v>0</v>
      </c>
      <c r="MN24" s="92"/>
      <c r="MO24" s="114">
        <v>0</v>
      </c>
      <c r="MP24" s="334"/>
      <c r="MQ24" s="4">
        <f t="shared" si="66"/>
        <v>0</v>
      </c>
      <c r="MR24" s="4">
        <f t="shared" si="67"/>
        <v>0</v>
      </c>
      <c r="MS24" s="4"/>
      <c r="MT24" s="4"/>
      <c r="MU24" s="4">
        <f t="shared" si="68"/>
        <v>0</v>
      </c>
      <c r="MV24" s="4">
        <f t="shared" si="69"/>
        <v>0</v>
      </c>
      <c r="MW24" s="4"/>
      <c r="MX24" s="4"/>
      <c r="MY24" s="4">
        <f t="shared" si="70"/>
        <v>0</v>
      </c>
      <c r="MZ24" s="4">
        <f t="shared" si="71"/>
        <v>0</v>
      </c>
      <c r="NA24" s="92">
        <v>6.56</v>
      </c>
      <c r="NB24" s="335">
        <v>0.9</v>
      </c>
      <c r="NC24" s="4">
        <f t="shared" si="72"/>
        <v>6.56</v>
      </c>
      <c r="ND24" s="4">
        <f t="shared" si="73"/>
        <v>0.9</v>
      </c>
      <c r="NE24" s="296"/>
      <c r="NF24" s="296"/>
      <c r="NG24" s="296">
        <f t="shared" si="74"/>
        <v>0</v>
      </c>
      <c r="NH24" s="296">
        <f t="shared" si="75"/>
        <v>0</v>
      </c>
      <c r="NI24" s="296"/>
      <c r="NJ24" s="296"/>
      <c r="NK24" s="296">
        <f t="shared" si="76"/>
        <v>0</v>
      </c>
      <c r="NL24" s="296">
        <f t="shared" si="77"/>
        <v>0</v>
      </c>
      <c r="NM24" s="293"/>
      <c r="NN24" s="296"/>
      <c r="NO24" s="296">
        <f t="shared" si="78"/>
        <v>0</v>
      </c>
      <c r="NP24" s="296">
        <f t="shared" si="79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41">
        <v>0</v>
      </c>
      <c r="NX24" s="341"/>
      <c r="NY24" s="341">
        <v>0</v>
      </c>
      <c r="NZ24" s="341"/>
      <c r="OA24" s="4">
        <f t="shared" si="80"/>
        <v>0</v>
      </c>
      <c r="OB24" s="4">
        <f t="shared" si="12"/>
        <v>0</v>
      </c>
      <c r="OC24" s="74">
        <v>0</v>
      </c>
      <c r="OD24" s="74"/>
      <c r="OE24" s="347">
        <v>0</v>
      </c>
      <c r="OF24" s="74"/>
      <c r="OG24" s="347">
        <v>0</v>
      </c>
      <c r="OH24" s="74"/>
      <c r="OI24" s="74">
        <v>0</v>
      </c>
      <c r="OJ24" s="74"/>
      <c r="OK24" s="4">
        <f t="shared" si="81"/>
        <v>0</v>
      </c>
      <c r="OL24" s="4">
        <f t="shared" si="82"/>
        <v>0</v>
      </c>
      <c r="OM24" s="196">
        <v>0</v>
      </c>
      <c r="ON24" s="296"/>
      <c r="OO24" s="340">
        <v>0</v>
      </c>
      <c r="OP24" s="296"/>
      <c r="OQ24" s="196">
        <v>0</v>
      </c>
      <c r="OR24" s="296"/>
      <c r="OS24" s="296">
        <f t="shared" si="83"/>
        <v>0</v>
      </c>
      <c r="OT24" s="296">
        <f t="shared" si="84"/>
        <v>0</v>
      </c>
      <c r="OU24" s="296"/>
      <c r="OV24" s="296"/>
      <c r="OW24" s="296">
        <f t="shared" si="13"/>
        <v>0</v>
      </c>
      <c r="OX24" s="296">
        <f t="shared" si="14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22"/>
      <c r="R25" s="78"/>
      <c r="S25" s="320"/>
      <c r="T25" s="320"/>
      <c r="U25" s="78"/>
      <c r="V25" s="78"/>
      <c r="W25" s="78">
        <f t="shared" si="15"/>
        <v>0</v>
      </c>
      <c r="X25" s="78">
        <f t="shared" si="16"/>
        <v>0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49"/>
      <c r="AL25" s="350"/>
      <c r="AM25" s="289"/>
      <c r="AN25" s="289"/>
      <c r="AO25" s="290"/>
      <c r="AP25" s="290"/>
      <c r="AQ25" s="290"/>
      <c r="AR25" s="290"/>
      <c r="AS25" s="290"/>
      <c r="AT25" s="290"/>
      <c r="AU25" s="4">
        <f t="shared" si="19"/>
        <v>0</v>
      </c>
      <c r="AV25" s="4">
        <f t="shared" si="2"/>
        <v>0</v>
      </c>
      <c r="AW25" s="78">
        <v>2</v>
      </c>
      <c r="AX25" s="78">
        <v>0.85</v>
      </c>
      <c r="AY25" s="310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10</v>
      </c>
      <c r="BF25" s="8">
        <v>1.4239999999999999</v>
      </c>
      <c r="BG25" s="291">
        <v>7</v>
      </c>
      <c r="BH25" s="292">
        <v>0.99680000000000002</v>
      </c>
      <c r="BI25" s="291"/>
      <c r="BJ25" s="292"/>
      <c r="BK25" s="293">
        <v>3</v>
      </c>
      <c r="BL25" s="8">
        <v>0.42720000000000002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9"/>
      <c r="CI25" s="91">
        <v>20.6</v>
      </c>
      <c r="CJ25" s="319">
        <v>6.5</v>
      </c>
      <c r="CK25" s="294"/>
      <c r="CL25" s="294"/>
      <c r="CM25" s="320">
        <v>5.15</v>
      </c>
      <c r="CN25" s="321">
        <v>1.5</v>
      </c>
      <c r="CO25" s="8">
        <f t="shared" si="22"/>
        <v>25.75</v>
      </c>
      <c r="CP25" s="8">
        <f t="shared" si="23"/>
        <v>8</v>
      </c>
      <c r="CQ25" s="336">
        <v>247.40625</v>
      </c>
      <c r="CR25" s="336"/>
      <c r="CS25" s="336"/>
      <c r="CT25" s="346"/>
      <c r="CU25" s="337">
        <v>18.556701030927837</v>
      </c>
      <c r="CV25" s="196"/>
      <c r="CW25" s="338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2">
        <v>31.134020618556701</v>
      </c>
      <c r="DL25" s="322">
        <v>10.378006872852234</v>
      </c>
      <c r="DM25" s="320">
        <f t="shared" si="28"/>
        <v>31.134020618556701</v>
      </c>
      <c r="DN25" s="320">
        <f t="shared" si="29"/>
        <v>10.378006872852234</v>
      </c>
      <c r="DO25" s="322">
        <v>30.2</v>
      </c>
      <c r="DP25" s="322">
        <v>10.066666666666666</v>
      </c>
      <c r="DQ25" s="323"/>
      <c r="DR25" s="323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4">
        <v>31.96</v>
      </c>
      <c r="EH25" s="325">
        <v>7.99</v>
      </c>
      <c r="EI25" s="94">
        <v>116.36</v>
      </c>
      <c r="EJ25" s="94">
        <v>29.09</v>
      </c>
      <c r="EK25" s="320">
        <v>40.340000000000003</v>
      </c>
      <c r="EL25" s="326">
        <v>10.085000000000001</v>
      </c>
      <c r="EM25" s="327"/>
      <c r="EN25" s="327"/>
      <c r="EO25" s="327"/>
      <c r="EP25" s="327"/>
      <c r="EQ25" s="8">
        <f t="shared" si="31"/>
        <v>188.66</v>
      </c>
      <c r="ER25" s="8">
        <f t="shared" si="32"/>
        <v>47.164999999999999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1">
        <v>29</v>
      </c>
      <c r="FB25" s="328"/>
      <c r="FC25" s="114">
        <v>0</v>
      </c>
      <c r="FD25" s="321"/>
      <c r="FE25" s="8"/>
      <c r="FF25" s="8"/>
      <c r="FG25" s="300"/>
      <c r="FH25" s="301"/>
      <c r="FI25" s="8"/>
      <c r="FJ25" s="8"/>
      <c r="FK25" s="8"/>
      <c r="FL25" s="8"/>
      <c r="FM25" s="321"/>
      <c r="FN25" s="321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321">
        <v>6</v>
      </c>
      <c r="GL25" s="321"/>
      <c r="GM25" s="304"/>
      <c r="GN25" s="305"/>
      <c r="GO25" s="329">
        <v>6</v>
      </c>
      <c r="GP25" s="365"/>
      <c r="GQ25" s="306"/>
      <c r="GR25" s="306"/>
      <c r="GS25" s="305"/>
      <c r="GT25" s="305"/>
      <c r="GU25" s="93">
        <v>5</v>
      </c>
      <c r="GV25" s="93"/>
      <c r="GW25" s="93">
        <v>2</v>
      </c>
      <c r="GX25" s="93"/>
      <c r="GY25" s="93">
        <v>2.4</v>
      </c>
      <c r="GZ25" s="93"/>
      <c r="HA25" s="8">
        <f t="shared" si="39"/>
        <v>21.4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4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376"/>
      <c r="HZ25" s="376"/>
      <c r="IA25" s="307"/>
      <c r="IB25" s="299"/>
      <c r="IC25" s="196">
        <v>8.5</v>
      </c>
      <c r="ID25" s="329">
        <v>2.125</v>
      </c>
      <c r="IE25" s="308"/>
      <c r="IF25" s="308"/>
      <c r="IG25" s="8">
        <f t="shared" si="45"/>
        <v>8.5</v>
      </c>
      <c r="IH25" s="8">
        <f t="shared" si="46"/>
        <v>2.125</v>
      </c>
      <c r="II25" s="8">
        <v>205</v>
      </c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4"/>
      <c r="JD25" s="284"/>
      <c r="JE25" s="378">
        <v>10.31</v>
      </c>
      <c r="JF25" s="378">
        <v>0</v>
      </c>
      <c r="JG25" s="8">
        <f t="shared" si="47"/>
        <v>20.62</v>
      </c>
      <c r="JH25" s="8">
        <f t="shared" si="48"/>
        <v>0</v>
      </c>
      <c r="JI25" s="329">
        <v>6.5372000000000003</v>
      </c>
      <c r="JJ25" s="329">
        <v>1</v>
      </c>
      <c r="JK25" s="329">
        <v>6.5373000000000001</v>
      </c>
      <c r="JL25" s="329">
        <v>1</v>
      </c>
      <c r="JM25" s="329">
        <v>0</v>
      </c>
      <c r="JN25" s="329">
        <v>0</v>
      </c>
      <c r="JO25" s="91">
        <v>51.55</v>
      </c>
      <c r="JP25" s="329">
        <v>11</v>
      </c>
      <c r="JQ25" s="91">
        <v>26.8</v>
      </c>
      <c r="JR25" s="329">
        <v>5</v>
      </c>
      <c r="JS25" s="71">
        <v>17.53</v>
      </c>
      <c r="JT25" s="71">
        <v>4</v>
      </c>
      <c r="JU25" s="8"/>
      <c r="JV25" s="8"/>
      <c r="JW25" s="8">
        <f t="shared" si="85"/>
        <v>108.9545</v>
      </c>
      <c r="JX25" s="8">
        <f t="shared" si="86"/>
        <v>22</v>
      </c>
      <c r="JY25" s="8"/>
      <c r="JZ25" s="8"/>
      <c r="KA25" s="284"/>
      <c r="KB25" s="284"/>
      <c r="KC25" s="8">
        <f t="shared" si="49"/>
        <v>0</v>
      </c>
      <c r="KD25" s="8">
        <f t="shared" si="50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1"/>
        <v>0</v>
      </c>
      <c r="KP25" s="4">
        <f t="shared" si="51"/>
        <v>0</v>
      </c>
      <c r="KQ25" s="321">
        <v>6.19</v>
      </c>
      <c r="KR25" s="4"/>
      <c r="KS25" s="4"/>
      <c r="KT25" s="4"/>
      <c r="KU25" s="1">
        <f t="shared" si="52"/>
        <v>6.19</v>
      </c>
      <c r="KV25" s="1">
        <f t="shared" si="53"/>
        <v>0</v>
      </c>
      <c r="KW25" s="4"/>
      <c r="KX25" s="4"/>
      <c r="KY25" s="4">
        <f t="shared" si="54"/>
        <v>0</v>
      </c>
      <c r="KZ25" s="4">
        <f t="shared" si="55"/>
        <v>0</v>
      </c>
      <c r="LA25" s="4"/>
      <c r="LB25" s="4"/>
      <c r="LC25" s="4"/>
      <c r="LD25" s="4"/>
      <c r="LE25" s="4">
        <f t="shared" si="56"/>
        <v>0</v>
      </c>
      <c r="LF25" s="4">
        <f t="shared" si="57"/>
        <v>0</v>
      </c>
      <c r="LG25" s="4"/>
      <c r="LH25" s="4"/>
      <c r="LI25" s="4">
        <f t="shared" si="58"/>
        <v>0</v>
      </c>
      <c r="LJ25" s="4">
        <f t="shared" si="59"/>
        <v>0</v>
      </c>
      <c r="LK25" s="71">
        <v>24.2</v>
      </c>
      <c r="LL25" s="329">
        <v>0</v>
      </c>
      <c r="LM25" s="79">
        <v>24.02</v>
      </c>
      <c r="LN25" s="348">
        <v>0</v>
      </c>
      <c r="LO25" s="79">
        <v>6.5750000000000002</v>
      </c>
      <c r="LP25" s="332">
        <v>0</v>
      </c>
      <c r="LQ25" s="75"/>
      <c r="LR25" s="342"/>
      <c r="LS25" s="317"/>
      <c r="LT25" s="317"/>
      <c r="LU25" s="4">
        <f t="shared" si="60"/>
        <v>54.795000000000002</v>
      </c>
      <c r="LV25" s="4">
        <f t="shared" si="61"/>
        <v>0</v>
      </c>
      <c r="LW25" s="318"/>
      <c r="LX25" s="4"/>
      <c r="LY25" s="4"/>
      <c r="LZ25" s="4"/>
      <c r="MA25" s="4">
        <f t="shared" si="62"/>
        <v>0</v>
      </c>
      <c r="MB25" s="4">
        <f t="shared" si="63"/>
        <v>0</v>
      </c>
      <c r="MC25" s="114"/>
      <c r="MD25" s="4"/>
      <c r="ME25" s="339">
        <v>25.75</v>
      </c>
      <c r="MF25" s="366"/>
      <c r="MG25" s="75">
        <v>35.020000000000003</v>
      </c>
      <c r="MH25" s="4"/>
      <c r="MI25" s="9"/>
      <c r="MJ25" s="4"/>
      <c r="MK25" s="4">
        <f t="shared" si="64"/>
        <v>60.77</v>
      </c>
      <c r="ML25" s="4">
        <f t="shared" si="65"/>
        <v>0</v>
      </c>
      <c r="MM25" s="333">
        <v>0</v>
      </c>
      <c r="MN25" s="92"/>
      <c r="MO25" s="114">
        <v>0</v>
      </c>
      <c r="MP25" s="334"/>
      <c r="MQ25" s="4">
        <f t="shared" si="66"/>
        <v>0</v>
      </c>
      <c r="MR25" s="4">
        <f t="shared" si="67"/>
        <v>0</v>
      </c>
      <c r="MS25" s="4"/>
      <c r="MT25" s="4"/>
      <c r="MU25" s="4">
        <f t="shared" si="68"/>
        <v>0</v>
      </c>
      <c r="MV25" s="4">
        <f t="shared" si="69"/>
        <v>0</v>
      </c>
      <c r="MW25" s="4"/>
      <c r="MX25" s="4"/>
      <c r="MY25" s="4">
        <f t="shared" si="70"/>
        <v>0</v>
      </c>
      <c r="MZ25" s="4">
        <f t="shared" si="71"/>
        <v>0</v>
      </c>
      <c r="NA25" s="92">
        <v>6.56</v>
      </c>
      <c r="NB25" s="335">
        <v>0.9</v>
      </c>
      <c r="NC25" s="4">
        <f t="shared" si="72"/>
        <v>6.56</v>
      </c>
      <c r="ND25" s="4">
        <f t="shared" si="73"/>
        <v>0.9</v>
      </c>
      <c r="NE25" s="296"/>
      <c r="NF25" s="296"/>
      <c r="NG25" s="296">
        <f t="shared" si="74"/>
        <v>0</v>
      </c>
      <c r="NH25" s="296">
        <f t="shared" si="75"/>
        <v>0</v>
      </c>
      <c r="NI25" s="296"/>
      <c r="NJ25" s="296"/>
      <c r="NK25" s="296">
        <f t="shared" si="76"/>
        <v>0</v>
      </c>
      <c r="NL25" s="296">
        <f t="shared" si="77"/>
        <v>0</v>
      </c>
      <c r="NM25" s="293"/>
      <c r="NN25" s="296"/>
      <c r="NO25" s="296">
        <f t="shared" si="78"/>
        <v>0</v>
      </c>
      <c r="NP25" s="296">
        <f t="shared" si="79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41">
        <v>0</v>
      </c>
      <c r="NX25" s="341"/>
      <c r="NY25" s="341">
        <v>0</v>
      </c>
      <c r="NZ25" s="341"/>
      <c r="OA25" s="4">
        <f t="shared" si="80"/>
        <v>0</v>
      </c>
      <c r="OB25" s="4">
        <f t="shared" si="12"/>
        <v>0</v>
      </c>
      <c r="OC25" s="74">
        <v>0</v>
      </c>
      <c r="OD25" s="74"/>
      <c r="OE25" s="347">
        <v>0</v>
      </c>
      <c r="OF25" s="74"/>
      <c r="OG25" s="347">
        <v>0</v>
      </c>
      <c r="OH25" s="74"/>
      <c r="OI25" s="74">
        <v>0</v>
      </c>
      <c r="OJ25" s="74"/>
      <c r="OK25" s="4">
        <f t="shared" si="81"/>
        <v>0</v>
      </c>
      <c r="OL25" s="4">
        <f t="shared" si="82"/>
        <v>0</v>
      </c>
      <c r="OM25" s="196">
        <v>0</v>
      </c>
      <c r="ON25" s="296"/>
      <c r="OO25" s="340">
        <v>0</v>
      </c>
      <c r="OP25" s="296"/>
      <c r="OQ25" s="196">
        <v>0</v>
      </c>
      <c r="OR25" s="296"/>
      <c r="OS25" s="296">
        <f t="shared" si="83"/>
        <v>0</v>
      </c>
      <c r="OT25" s="296">
        <f t="shared" si="84"/>
        <v>0</v>
      </c>
      <c r="OU25" s="296"/>
      <c r="OV25" s="296"/>
      <c r="OW25" s="296">
        <f t="shared" si="13"/>
        <v>0</v>
      </c>
      <c r="OX25" s="296">
        <f t="shared" si="14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22"/>
      <c r="R26" s="78"/>
      <c r="S26" s="320"/>
      <c r="T26" s="320"/>
      <c r="U26" s="78"/>
      <c r="V26" s="78"/>
      <c r="W26" s="78">
        <f t="shared" si="15"/>
        <v>0</v>
      </c>
      <c r="X26" s="78">
        <f t="shared" si="16"/>
        <v>0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49"/>
      <c r="AL26" s="350"/>
      <c r="AM26" s="289"/>
      <c r="AN26" s="289"/>
      <c r="AO26" s="290"/>
      <c r="AP26" s="290"/>
      <c r="AQ26" s="290"/>
      <c r="AR26" s="290"/>
      <c r="AS26" s="290"/>
      <c r="AT26" s="290"/>
      <c r="AU26" s="4">
        <f t="shared" si="19"/>
        <v>0</v>
      </c>
      <c r="AV26" s="4">
        <f t="shared" si="2"/>
        <v>0</v>
      </c>
      <c r="AW26" s="78">
        <v>2</v>
      </c>
      <c r="AX26" s="78">
        <v>0.85</v>
      </c>
      <c r="AY26" s="310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10</v>
      </c>
      <c r="BF26" s="8">
        <v>1.4239999999999999</v>
      </c>
      <c r="BG26" s="291">
        <v>7</v>
      </c>
      <c r="BH26" s="292">
        <v>0.99680000000000002</v>
      </c>
      <c r="BI26" s="291"/>
      <c r="BJ26" s="292"/>
      <c r="BK26" s="293">
        <v>3</v>
      </c>
      <c r="BL26" s="8">
        <v>0.42720000000000002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9"/>
      <c r="CI26" s="91">
        <v>20.6</v>
      </c>
      <c r="CJ26" s="319">
        <v>6.5</v>
      </c>
      <c r="CK26" s="294"/>
      <c r="CL26" s="294"/>
      <c r="CM26" s="320">
        <v>5.15</v>
      </c>
      <c r="CN26" s="321">
        <v>1.5</v>
      </c>
      <c r="CO26" s="8">
        <f t="shared" si="22"/>
        <v>25.75</v>
      </c>
      <c r="CP26" s="8">
        <f t="shared" si="23"/>
        <v>8</v>
      </c>
      <c r="CQ26" s="336">
        <v>247.40625</v>
      </c>
      <c r="CR26" s="336"/>
      <c r="CS26" s="336"/>
      <c r="CT26" s="346"/>
      <c r="CU26" s="337">
        <v>18.556701030927837</v>
      </c>
      <c r="CV26" s="196"/>
      <c r="CW26" s="338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2">
        <v>39.381443298969074</v>
      </c>
      <c r="DL26" s="322">
        <v>13.127147766323025</v>
      </c>
      <c r="DM26" s="320">
        <f t="shared" si="28"/>
        <v>39.381443298969074</v>
      </c>
      <c r="DN26" s="320">
        <f t="shared" si="29"/>
        <v>13.127147766323025</v>
      </c>
      <c r="DO26" s="322">
        <v>38.200000000000003</v>
      </c>
      <c r="DP26" s="322">
        <v>12.733333333333334</v>
      </c>
      <c r="DQ26" s="323"/>
      <c r="DR26" s="323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4">
        <v>31.96</v>
      </c>
      <c r="EH26" s="325">
        <v>7.99</v>
      </c>
      <c r="EI26" s="94">
        <v>116.36</v>
      </c>
      <c r="EJ26" s="94">
        <v>29.09</v>
      </c>
      <c r="EK26" s="320">
        <v>40.340000000000003</v>
      </c>
      <c r="EL26" s="326">
        <v>10.085000000000001</v>
      </c>
      <c r="EM26" s="327"/>
      <c r="EN26" s="327"/>
      <c r="EO26" s="327"/>
      <c r="EP26" s="327"/>
      <c r="EQ26" s="8">
        <f t="shared" si="31"/>
        <v>188.66</v>
      </c>
      <c r="ER26" s="8">
        <f t="shared" si="32"/>
        <v>47.164999999999999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1">
        <v>29</v>
      </c>
      <c r="FB26" s="328"/>
      <c r="FC26" s="114">
        <v>0</v>
      </c>
      <c r="FD26" s="321"/>
      <c r="FE26" s="8"/>
      <c r="FF26" s="8"/>
      <c r="FG26" s="300"/>
      <c r="FH26" s="301"/>
      <c r="FI26" s="8"/>
      <c r="FJ26" s="8"/>
      <c r="FK26" s="8"/>
      <c r="FL26" s="8"/>
      <c r="FM26" s="321"/>
      <c r="FN26" s="321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321">
        <v>6</v>
      </c>
      <c r="GL26" s="321"/>
      <c r="GM26" s="304"/>
      <c r="GN26" s="305"/>
      <c r="GO26" s="329">
        <v>6</v>
      </c>
      <c r="GP26" s="365"/>
      <c r="GQ26" s="306"/>
      <c r="GR26" s="306"/>
      <c r="GS26" s="305"/>
      <c r="GT26" s="305"/>
      <c r="GU26" s="93">
        <v>5</v>
      </c>
      <c r="GV26" s="93"/>
      <c r="GW26" s="93">
        <v>2</v>
      </c>
      <c r="GX26" s="93"/>
      <c r="GY26" s="93">
        <v>2.4</v>
      </c>
      <c r="GZ26" s="93"/>
      <c r="HA26" s="8">
        <f t="shared" si="39"/>
        <v>21.4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4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376"/>
      <c r="HZ26" s="376"/>
      <c r="IA26" s="307"/>
      <c r="IB26" s="299"/>
      <c r="IC26" s="196">
        <v>8.5</v>
      </c>
      <c r="ID26" s="329">
        <v>2.125</v>
      </c>
      <c r="IE26" s="308"/>
      <c r="IF26" s="308"/>
      <c r="IG26" s="8">
        <f t="shared" si="45"/>
        <v>8.5</v>
      </c>
      <c r="IH26" s="8">
        <f t="shared" si="46"/>
        <v>2.125</v>
      </c>
      <c r="II26" s="8">
        <v>205</v>
      </c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4"/>
      <c r="JD26" s="284"/>
      <c r="JE26" s="378">
        <v>10.31</v>
      </c>
      <c r="JF26" s="378">
        <v>0</v>
      </c>
      <c r="JG26" s="8">
        <f t="shared" si="47"/>
        <v>20.62</v>
      </c>
      <c r="JH26" s="8">
        <f t="shared" si="48"/>
        <v>0</v>
      </c>
      <c r="JI26" s="329">
        <v>6.5372000000000003</v>
      </c>
      <c r="JJ26" s="329">
        <v>1</v>
      </c>
      <c r="JK26" s="329">
        <v>6.5373000000000001</v>
      </c>
      <c r="JL26" s="329">
        <v>1</v>
      </c>
      <c r="JM26" s="329">
        <v>0</v>
      </c>
      <c r="JN26" s="329">
        <v>0</v>
      </c>
      <c r="JO26" s="91">
        <v>51.55</v>
      </c>
      <c r="JP26" s="329">
        <v>11</v>
      </c>
      <c r="JQ26" s="91">
        <v>26.8</v>
      </c>
      <c r="JR26" s="329">
        <v>5</v>
      </c>
      <c r="JS26" s="71">
        <v>17.53</v>
      </c>
      <c r="JT26" s="71">
        <v>4</v>
      </c>
      <c r="JU26" s="8"/>
      <c r="JV26" s="8"/>
      <c r="JW26" s="8">
        <f t="shared" si="85"/>
        <v>108.9545</v>
      </c>
      <c r="JX26" s="8">
        <f t="shared" si="86"/>
        <v>22</v>
      </c>
      <c r="JY26" s="8"/>
      <c r="JZ26" s="8"/>
      <c r="KA26" s="284"/>
      <c r="KB26" s="284"/>
      <c r="KC26" s="8">
        <f t="shared" si="49"/>
        <v>0</v>
      </c>
      <c r="KD26" s="8">
        <f t="shared" si="50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1"/>
        <v>0</v>
      </c>
      <c r="KP26" s="4">
        <f t="shared" si="51"/>
        <v>0</v>
      </c>
      <c r="KQ26" s="321">
        <v>6.19</v>
      </c>
      <c r="KR26" s="4"/>
      <c r="KS26" s="4"/>
      <c r="KT26" s="4"/>
      <c r="KU26" s="1">
        <f t="shared" si="52"/>
        <v>6.19</v>
      </c>
      <c r="KV26" s="1">
        <f t="shared" si="53"/>
        <v>0</v>
      </c>
      <c r="KW26" s="4"/>
      <c r="KX26" s="4"/>
      <c r="KY26" s="4">
        <f t="shared" si="54"/>
        <v>0</v>
      </c>
      <c r="KZ26" s="4">
        <f t="shared" si="55"/>
        <v>0</v>
      </c>
      <c r="LA26" s="4"/>
      <c r="LB26" s="4"/>
      <c r="LC26" s="4"/>
      <c r="LD26" s="4"/>
      <c r="LE26" s="4">
        <f t="shared" si="56"/>
        <v>0</v>
      </c>
      <c r="LF26" s="4">
        <f t="shared" si="57"/>
        <v>0</v>
      </c>
      <c r="LG26" s="4"/>
      <c r="LH26" s="4"/>
      <c r="LI26" s="4">
        <f t="shared" si="58"/>
        <v>0</v>
      </c>
      <c r="LJ26" s="4">
        <f t="shared" si="59"/>
        <v>0</v>
      </c>
      <c r="LK26" s="71">
        <v>24.2</v>
      </c>
      <c r="LL26" s="329">
        <v>0</v>
      </c>
      <c r="LM26" s="79">
        <v>24.02</v>
      </c>
      <c r="LN26" s="348">
        <v>0</v>
      </c>
      <c r="LO26" s="79">
        <v>6.5750000000000002</v>
      </c>
      <c r="LP26" s="332">
        <v>0</v>
      </c>
      <c r="LQ26" s="75"/>
      <c r="LR26" s="342"/>
      <c r="LS26" s="317"/>
      <c r="LT26" s="317"/>
      <c r="LU26" s="4">
        <f t="shared" si="60"/>
        <v>54.795000000000002</v>
      </c>
      <c r="LV26" s="4">
        <f t="shared" si="61"/>
        <v>0</v>
      </c>
      <c r="LW26" s="318"/>
      <c r="LX26" s="4"/>
      <c r="LY26" s="4"/>
      <c r="LZ26" s="4"/>
      <c r="MA26" s="4">
        <f t="shared" si="62"/>
        <v>0</v>
      </c>
      <c r="MB26" s="4">
        <f t="shared" si="63"/>
        <v>0</v>
      </c>
      <c r="MC26" s="114"/>
      <c r="MD26" s="4"/>
      <c r="ME26" s="339">
        <v>25.75</v>
      </c>
      <c r="MF26" s="366"/>
      <c r="MG26" s="75">
        <v>35.020000000000003</v>
      </c>
      <c r="MH26" s="4"/>
      <c r="MI26" s="9"/>
      <c r="MJ26" s="4"/>
      <c r="MK26" s="4">
        <f t="shared" si="64"/>
        <v>60.77</v>
      </c>
      <c r="ML26" s="4">
        <f t="shared" si="65"/>
        <v>0</v>
      </c>
      <c r="MM26" s="333">
        <v>0</v>
      </c>
      <c r="MN26" s="92"/>
      <c r="MO26" s="114">
        <v>0</v>
      </c>
      <c r="MP26" s="334"/>
      <c r="MQ26" s="4">
        <f t="shared" si="66"/>
        <v>0</v>
      </c>
      <c r="MR26" s="4">
        <f t="shared" si="67"/>
        <v>0</v>
      </c>
      <c r="MS26" s="4"/>
      <c r="MT26" s="4"/>
      <c r="MU26" s="4">
        <f t="shared" si="68"/>
        <v>0</v>
      </c>
      <c r="MV26" s="4">
        <f t="shared" si="69"/>
        <v>0</v>
      </c>
      <c r="MW26" s="4"/>
      <c r="MX26" s="4"/>
      <c r="MY26" s="4">
        <f t="shared" si="70"/>
        <v>0</v>
      </c>
      <c r="MZ26" s="4">
        <f t="shared" si="71"/>
        <v>0</v>
      </c>
      <c r="NA26" s="92">
        <v>6.56</v>
      </c>
      <c r="NB26" s="335">
        <v>0.9</v>
      </c>
      <c r="NC26" s="4">
        <f t="shared" si="72"/>
        <v>6.56</v>
      </c>
      <c r="ND26" s="4">
        <f t="shared" si="73"/>
        <v>0.9</v>
      </c>
      <c r="NE26" s="296"/>
      <c r="NF26" s="296"/>
      <c r="NG26" s="296">
        <f t="shared" si="74"/>
        <v>0</v>
      </c>
      <c r="NH26" s="296">
        <f t="shared" si="75"/>
        <v>0</v>
      </c>
      <c r="NI26" s="296"/>
      <c r="NJ26" s="296"/>
      <c r="NK26" s="296">
        <f t="shared" si="76"/>
        <v>0</v>
      </c>
      <c r="NL26" s="296">
        <f t="shared" si="77"/>
        <v>0</v>
      </c>
      <c r="NM26" s="293"/>
      <c r="NN26" s="296"/>
      <c r="NO26" s="296">
        <f t="shared" si="78"/>
        <v>0</v>
      </c>
      <c r="NP26" s="296">
        <f t="shared" si="79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41">
        <v>0</v>
      </c>
      <c r="NX26" s="341"/>
      <c r="NY26" s="341">
        <v>0</v>
      </c>
      <c r="NZ26" s="341"/>
      <c r="OA26" s="4">
        <f t="shared" si="80"/>
        <v>0</v>
      </c>
      <c r="OB26" s="4">
        <f t="shared" si="12"/>
        <v>0</v>
      </c>
      <c r="OC26" s="74">
        <v>0</v>
      </c>
      <c r="OD26" s="74"/>
      <c r="OE26" s="347">
        <v>0</v>
      </c>
      <c r="OF26" s="74"/>
      <c r="OG26" s="347">
        <v>0</v>
      </c>
      <c r="OH26" s="74"/>
      <c r="OI26" s="74">
        <v>0</v>
      </c>
      <c r="OJ26" s="74"/>
      <c r="OK26" s="4">
        <f t="shared" si="81"/>
        <v>0</v>
      </c>
      <c r="OL26" s="4">
        <f t="shared" si="82"/>
        <v>0</v>
      </c>
      <c r="OM26" s="196">
        <v>0</v>
      </c>
      <c r="ON26" s="296"/>
      <c r="OO26" s="340">
        <v>0</v>
      </c>
      <c r="OP26" s="296"/>
      <c r="OQ26" s="196">
        <v>0</v>
      </c>
      <c r="OR26" s="296"/>
      <c r="OS26" s="296">
        <f t="shared" si="83"/>
        <v>0</v>
      </c>
      <c r="OT26" s="296">
        <f t="shared" si="84"/>
        <v>0</v>
      </c>
      <c r="OU26" s="296"/>
      <c r="OV26" s="296"/>
      <c r="OW26" s="296">
        <f t="shared" si="13"/>
        <v>0</v>
      </c>
      <c r="OX26" s="296">
        <f t="shared" si="14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22"/>
      <c r="R27" s="78"/>
      <c r="S27" s="320"/>
      <c r="T27" s="320"/>
      <c r="U27" s="78"/>
      <c r="V27" s="78"/>
      <c r="W27" s="78">
        <f t="shared" si="15"/>
        <v>0</v>
      </c>
      <c r="X27" s="78">
        <f t="shared" si="16"/>
        <v>0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49"/>
      <c r="AL27" s="350"/>
      <c r="AM27" s="289"/>
      <c r="AN27" s="289"/>
      <c r="AO27" s="290"/>
      <c r="AP27" s="290"/>
      <c r="AQ27" s="290"/>
      <c r="AR27" s="290"/>
      <c r="AS27" s="290"/>
      <c r="AT27" s="290"/>
      <c r="AU27" s="4">
        <f t="shared" si="19"/>
        <v>0</v>
      </c>
      <c r="AV27" s="4">
        <f t="shared" si="2"/>
        <v>0</v>
      </c>
      <c r="AW27" s="78">
        <v>2</v>
      </c>
      <c r="AX27" s="78">
        <v>0.85</v>
      </c>
      <c r="AY27" s="310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10</v>
      </c>
      <c r="BF27" s="8">
        <v>1.4239999999999999</v>
      </c>
      <c r="BG27" s="291">
        <v>7</v>
      </c>
      <c r="BH27" s="292">
        <v>0.99680000000000002</v>
      </c>
      <c r="BI27" s="291"/>
      <c r="BJ27" s="292"/>
      <c r="BK27" s="293">
        <v>3</v>
      </c>
      <c r="BL27" s="8">
        <v>0.42720000000000002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9"/>
      <c r="CI27" s="91">
        <v>20.6</v>
      </c>
      <c r="CJ27" s="319">
        <v>6.5</v>
      </c>
      <c r="CK27" s="294"/>
      <c r="CL27" s="294"/>
      <c r="CM27" s="320">
        <v>5.15</v>
      </c>
      <c r="CN27" s="321">
        <v>1.5</v>
      </c>
      <c r="CO27" s="8">
        <f t="shared" si="22"/>
        <v>25.75</v>
      </c>
      <c r="CP27" s="8">
        <f t="shared" si="23"/>
        <v>8</v>
      </c>
      <c r="CQ27" s="336">
        <v>247.40625</v>
      </c>
      <c r="CR27" s="336"/>
      <c r="CS27" s="336"/>
      <c r="CT27" s="346"/>
      <c r="CU27" s="337">
        <v>18.556701030927837</v>
      </c>
      <c r="CV27" s="196"/>
      <c r="CW27" s="338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2">
        <v>40.412371134020624</v>
      </c>
      <c r="DL27" s="322">
        <v>13.470790378006875</v>
      </c>
      <c r="DM27" s="320">
        <f t="shared" si="28"/>
        <v>40.412371134020624</v>
      </c>
      <c r="DN27" s="320">
        <f t="shared" si="29"/>
        <v>13.470790378006875</v>
      </c>
      <c r="DO27" s="322">
        <v>39.200000000000003</v>
      </c>
      <c r="DP27" s="322">
        <v>13.066666666666668</v>
      </c>
      <c r="DQ27" s="323"/>
      <c r="DR27" s="323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4">
        <v>31.96</v>
      </c>
      <c r="EH27" s="325">
        <v>7.99</v>
      </c>
      <c r="EI27" s="94">
        <v>116.36</v>
      </c>
      <c r="EJ27" s="94">
        <v>29.09</v>
      </c>
      <c r="EK27" s="320">
        <v>40.340000000000003</v>
      </c>
      <c r="EL27" s="326">
        <v>10.085000000000001</v>
      </c>
      <c r="EM27" s="327"/>
      <c r="EN27" s="327"/>
      <c r="EO27" s="327"/>
      <c r="EP27" s="327"/>
      <c r="EQ27" s="8">
        <f t="shared" si="31"/>
        <v>188.66</v>
      </c>
      <c r="ER27" s="8">
        <f t="shared" si="32"/>
        <v>47.164999999999999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1">
        <v>29</v>
      </c>
      <c r="FB27" s="328"/>
      <c r="FC27" s="114">
        <v>0</v>
      </c>
      <c r="FD27" s="321"/>
      <c r="FE27" s="8"/>
      <c r="FF27" s="8"/>
      <c r="FG27" s="300"/>
      <c r="FH27" s="301"/>
      <c r="FI27" s="8"/>
      <c r="FJ27" s="8"/>
      <c r="FK27" s="8"/>
      <c r="FL27" s="8"/>
      <c r="FM27" s="321"/>
      <c r="FN27" s="321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321">
        <v>6</v>
      </c>
      <c r="GL27" s="321"/>
      <c r="GM27" s="304"/>
      <c r="GN27" s="305"/>
      <c r="GO27" s="329">
        <v>6</v>
      </c>
      <c r="GP27" s="365"/>
      <c r="GQ27" s="306"/>
      <c r="GR27" s="306"/>
      <c r="GS27" s="305"/>
      <c r="GT27" s="305"/>
      <c r="GU27" s="93">
        <v>5</v>
      </c>
      <c r="GV27" s="93"/>
      <c r="GW27" s="93">
        <v>2</v>
      </c>
      <c r="GX27" s="93"/>
      <c r="GY27" s="93">
        <v>2.4</v>
      </c>
      <c r="GZ27" s="93"/>
      <c r="HA27" s="8">
        <f t="shared" si="39"/>
        <v>21.4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4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376"/>
      <c r="HZ27" s="376"/>
      <c r="IA27" s="307"/>
      <c r="IB27" s="299"/>
      <c r="IC27" s="196">
        <v>8.5</v>
      </c>
      <c r="ID27" s="329">
        <v>2.125</v>
      </c>
      <c r="IE27" s="308"/>
      <c r="IF27" s="308"/>
      <c r="IG27" s="8">
        <f t="shared" si="45"/>
        <v>8.5</v>
      </c>
      <c r="IH27" s="8">
        <f t="shared" si="46"/>
        <v>2.125</v>
      </c>
      <c r="II27" s="8">
        <v>205</v>
      </c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4"/>
      <c r="JD27" s="284"/>
      <c r="JE27" s="378">
        <v>10.31</v>
      </c>
      <c r="JF27" s="378">
        <v>0</v>
      </c>
      <c r="JG27" s="8">
        <f t="shared" si="47"/>
        <v>20.62</v>
      </c>
      <c r="JH27" s="8">
        <f t="shared" si="48"/>
        <v>0</v>
      </c>
      <c r="JI27" s="329">
        <v>6.5372000000000003</v>
      </c>
      <c r="JJ27" s="329">
        <v>1</v>
      </c>
      <c r="JK27" s="329">
        <v>6.5373000000000001</v>
      </c>
      <c r="JL27" s="329">
        <v>1</v>
      </c>
      <c r="JM27" s="329">
        <v>0</v>
      </c>
      <c r="JN27" s="329">
        <v>0</v>
      </c>
      <c r="JO27" s="91">
        <v>51.55</v>
      </c>
      <c r="JP27" s="329">
        <v>11</v>
      </c>
      <c r="JQ27" s="91">
        <v>26.8</v>
      </c>
      <c r="JR27" s="329">
        <v>5</v>
      </c>
      <c r="JS27" s="71">
        <v>17.53</v>
      </c>
      <c r="JT27" s="71">
        <v>4</v>
      </c>
      <c r="JU27" s="8"/>
      <c r="JV27" s="8"/>
      <c r="JW27" s="8">
        <f t="shared" si="85"/>
        <v>108.9545</v>
      </c>
      <c r="JX27" s="8">
        <f t="shared" si="86"/>
        <v>22</v>
      </c>
      <c r="JY27" s="8"/>
      <c r="JZ27" s="8"/>
      <c r="KA27" s="284"/>
      <c r="KB27" s="284"/>
      <c r="KC27" s="8">
        <f t="shared" si="49"/>
        <v>0</v>
      </c>
      <c r="KD27" s="8">
        <f t="shared" si="50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1"/>
        <v>0</v>
      </c>
      <c r="KP27" s="4">
        <f t="shared" si="51"/>
        <v>0</v>
      </c>
      <c r="KQ27" s="320">
        <v>6.19</v>
      </c>
      <c r="KR27" s="4"/>
      <c r="KS27" s="4"/>
      <c r="KT27" s="4"/>
      <c r="KU27" s="1">
        <f t="shared" si="52"/>
        <v>6.19</v>
      </c>
      <c r="KV27" s="1">
        <f t="shared" si="53"/>
        <v>0</v>
      </c>
      <c r="KW27" s="4"/>
      <c r="KX27" s="4"/>
      <c r="KY27" s="4">
        <f t="shared" si="54"/>
        <v>0</v>
      </c>
      <c r="KZ27" s="4">
        <f t="shared" si="55"/>
        <v>0</v>
      </c>
      <c r="LA27" s="4"/>
      <c r="LB27" s="4"/>
      <c r="LC27" s="4"/>
      <c r="LD27" s="4"/>
      <c r="LE27" s="4">
        <f t="shared" si="56"/>
        <v>0</v>
      </c>
      <c r="LF27" s="4">
        <f t="shared" si="57"/>
        <v>0</v>
      </c>
      <c r="LG27" s="4"/>
      <c r="LH27" s="4"/>
      <c r="LI27" s="4">
        <f t="shared" si="58"/>
        <v>0</v>
      </c>
      <c r="LJ27" s="4">
        <f t="shared" si="59"/>
        <v>0</v>
      </c>
      <c r="LK27" s="71">
        <v>24.2</v>
      </c>
      <c r="LL27" s="329">
        <v>0</v>
      </c>
      <c r="LM27" s="79">
        <v>24.02</v>
      </c>
      <c r="LN27" s="348">
        <v>0</v>
      </c>
      <c r="LO27" s="79">
        <v>6.5750000000000002</v>
      </c>
      <c r="LP27" s="332">
        <v>0</v>
      </c>
      <c r="LQ27" s="75"/>
      <c r="LR27" s="342"/>
      <c r="LS27" s="317"/>
      <c r="LT27" s="317"/>
      <c r="LU27" s="4">
        <f t="shared" si="60"/>
        <v>54.795000000000002</v>
      </c>
      <c r="LV27" s="4">
        <f t="shared" si="61"/>
        <v>0</v>
      </c>
      <c r="LW27" s="318"/>
      <c r="LX27" s="4"/>
      <c r="LY27" s="4"/>
      <c r="LZ27" s="4"/>
      <c r="MA27" s="4">
        <f t="shared" si="62"/>
        <v>0</v>
      </c>
      <c r="MB27" s="4">
        <f t="shared" si="63"/>
        <v>0</v>
      </c>
      <c r="MC27" s="114"/>
      <c r="MD27" s="4"/>
      <c r="ME27" s="339">
        <v>25.75</v>
      </c>
      <c r="MF27" s="366"/>
      <c r="MG27" s="75">
        <v>35.020000000000003</v>
      </c>
      <c r="MH27" s="4"/>
      <c r="MI27" s="9"/>
      <c r="MJ27" s="4"/>
      <c r="MK27" s="4">
        <f t="shared" si="64"/>
        <v>60.77</v>
      </c>
      <c r="ML27" s="4">
        <f t="shared" si="65"/>
        <v>0</v>
      </c>
      <c r="MM27" s="333">
        <v>0</v>
      </c>
      <c r="MN27" s="92"/>
      <c r="MO27" s="114">
        <v>0</v>
      </c>
      <c r="MP27" s="334"/>
      <c r="MQ27" s="4">
        <f t="shared" si="66"/>
        <v>0</v>
      </c>
      <c r="MR27" s="4">
        <f t="shared" si="67"/>
        <v>0</v>
      </c>
      <c r="MS27" s="4"/>
      <c r="MT27" s="4"/>
      <c r="MU27" s="4">
        <f t="shared" si="68"/>
        <v>0</v>
      </c>
      <c r="MV27" s="4">
        <f t="shared" si="69"/>
        <v>0</v>
      </c>
      <c r="MW27" s="4"/>
      <c r="MX27" s="4"/>
      <c r="MY27" s="4">
        <f t="shared" si="70"/>
        <v>0</v>
      </c>
      <c r="MZ27" s="4">
        <f t="shared" si="71"/>
        <v>0</v>
      </c>
      <c r="NA27" s="92">
        <v>6.56</v>
      </c>
      <c r="NB27" s="335">
        <v>0.9</v>
      </c>
      <c r="NC27" s="4">
        <f t="shared" si="72"/>
        <v>6.56</v>
      </c>
      <c r="ND27" s="4">
        <f t="shared" si="73"/>
        <v>0.9</v>
      </c>
      <c r="NE27" s="296"/>
      <c r="NF27" s="296"/>
      <c r="NG27" s="296">
        <f t="shared" si="74"/>
        <v>0</v>
      </c>
      <c r="NH27" s="296">
        <f t="shared" si="75"/>
        <v>0</v>
      </c>
      <c r="NI27" s="296"/>
      <c r="NJ27" s="296"/>
      <c r="NK27" s="296">
        <f t="shared" si="76"/>
        <v>0</v>
      </c>
      <c r="NL27" s="296">
        <f t="shared" si="77"/>
        <v>0</v>
      </c>
      <c r="NM27" s="293"/>
      <c r="NN27" s="296"/>
      <c r="NO27" s="296">
        <f t="shared" si="78"/>
        <v>0</v>
      </c>
      <c r="NP27" s="296">
        <f t="shared" si="79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41">
        <v>0</v>
      </c>
      <c r="NX27" s="341"/>
      <c r="NY27" s="341">
        <v>0</v>
      </c>
      <c r="NZ27" s="341"/>
      <c r="OA27" s="4">
        <f t="shared" si="80"/>
        <v>0</v>
      </c>
      <c r="OB27" s="4">
        <f t="shared" si="12"/>
        <v>0</v>
      </c>
      <c r="OC27" s="74">
        <v>0</v>
      </c>
      <c r="OD27" s="74"/>
      <c r="OE27" s="347">
        <v>0</v>
      </c>
      <c r="OF27" s="74"/>
      <c r="OG27" s="347">
        <v>0</v>
      </c>
      <c r="OH27" s="74"/>
      <c r="OI27" s="74">
        <v>0</v>
      </c>
      <c r="OJ27" s="74"/>
      <c r="OK27" s="4">
        <f t="shared" si="81"/>
        <v>0</v>
      </c>
      <c r="OL27" s="4">
        <f t="shared" si="82"/>
        <v>0</v>
      </c>
      <c r="OM27" s="196">
        <v>0</v>
      </c>
      <c r="ON27" s="296"/>
      <c r="OO27" s="340">
        <v>0</v>
      </c>
      <c r="OP27" s="296"/>
      <c r="OQ27" s="196">
        <v>0</v>
      </c>
      <c r="OR27" s="296"/>
      <c r="OS27" s="296">
        <f t="shared" si="83"/>
        <v>0</v>
      </c>
      <c r="OT27" s="296">
        <f t="shared" si="84"/>
        <v>0</v>
      </c>
      <c r="OU27" s="296"/>
      <c r="OV27" s="296"/>
      <c r="OW27" s="296">
        <f t="shared" si="13"/>
        <v>0</v>
      </c>
      <c r="OX27" s="296">
        <f t="shared" si="14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22"/>
      <c r="R28" s="78"/>
      <c r="S28" s="320"/>
      <c r="T28" s="320"/>
      <c r="U28" s="78"/>
      <c r="V28" s="78"/>
      <c r="W28" s="78">
        <f t="shared" si="15"/>
        <v>0</v>
      </c>
      <c r="X28" s="78">
        <f t="shared" si="16"/>
        <v>0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49"/>
      <c r="AL28" s="350"/>
      <c r="AM28" s="289"/>
      <c r="AN28" s="289"/>
      <c r="AO28" s="290"/>
      <c r="AP28" s="290"/>
      <c r="AQ28" s="290"/>
      <c r="AR28" s="290"/>
      <c r="AS28" s="290"/>
      <c r="AT28" s="290"/>
      <c r="AU28" s="4">
        <f t="shared" si="19"/>
        <v>0</v>
      </c>
      <c r="AV28" s="4">
        <f t="shared" si="2"/>
        <v>0</v>
      </c>
      <c r="AW28" s="78">
        <v>2</v>
      </c>
      <c r="AX28" s="78">
        <v>0.85</v>
      </c>
      <c r="AY28" s="310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10</v>
      </c>
      <c r="BF28" s="8">
        <v>1.4239999999999999</v>
      </c>
      <c r="BG28" s="291">
        <v>7</v>
      </c>
      <c r="BH28" s="292">
        <v>0.99680000000000002</v>
      </c>
      <c r="BI28" s="291"/>
      <c r="BJ28" s="292"/>
      <c r="BK28" s="293">
        <v>3</v>
      </c>
      <c r="BL28" s="8">
        <v>0.42720000000000002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9"/>
      <c r="CI28" s="91">
        <v>20.6</v>
      </c>
      <c r="CJ28" s="319">
        <v>6.5</v>
      </c>
      <c r="CK28" s="294"/>
      <c r="CL28" s="294"/>
      <c r="CM28" s="320">
        <v>5.15</v>
      </c>
      <c r="CN28" s="321">
        <v>1.5</v>
      </c>
      <c r="CO28" s="8">
        <f t="shared" si="22"/>
        <v>25.75</v>
      </c>
      <c r="CP28" s="8">
        <f t="shared" si="23"/>
        <v>8</v>
      </c>
      <c r="CQ28" s="336">
        <v>247.40625</v>
      </c>
      <c r="CR28" s="336"/>
      <c r="CS28" s="336"/>
      <c r="CT28" s="346"/>
      <c r="CU28" s="337">
        <v>18.556701030927837</v>
      </c>
      <c r="CV28" s="196"/>
      <c r="CW28" s="338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2">
        <v>40.412371134020624</v>
      </c>
      <c r="DL28" s="322">
        <v>13.470790378006875</v>
      </c>
      <c r="DM28" s="320">
        <f t="shared" si="28"/>
        <v>40.412371134020624</v>
      </c>
      <c r="DN28" s="320">
        <f t="shared" si="29"/>
        <v>13.470790378006875</v>
      </c>
      <c r="DO28" s="322">
        <v>39.200000000000003</v>
      </c>
      <c r="DP28" s="322">
        <v>13.066666666666668</v>
      </c>
      <c r="DQ28" s="323"/>
      <c r="DR28" s="323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4">
        <v>31.96</v>
      </c>
      <c r="EH28" s="325">
        <v>7.99</v>
      </c>
      <c r="EI28" s="94">
        <v>116.36</v>
      </c>
      <c r="EJ28" s="94">
        <v>29.09</v>
      </c>
      <c r="EK28" s="320">
        <v>40.340000000000003</v>
      </c>
      <c r="EL28" s="326">
        <v>10.085000000000001</v>
      </c>
      <c r="EM28" s="327"/>
      <c r="EN28" s="327"/>
      <c r="EO28" s="327"/>
      <c r="EP28" s="327"/>
      <c r="EQ28" s="8">
        <f t="shared" si="31"/>
        <v>188.66</v>
      </c>
      <c r="ER28" s="8">
        <f t="shared" si="32"/>
        <v>47.164999999999999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1">
        <v>29</v>
      </c>
      <c r="FB28" s="328"/>
      <c r="FC28" s="114">
        <v>0</v>
      </c>
      <c r="FD28" s="321"/>
      <c r="FE28" s="8"/>
      <c r="FF28" s="8"/>
      <c r="FG28" s="300"/>
      <c r="FH28" s="301"/>
      <c r="FI28" s="8"/>
      <c r="FJ28" s="8"/>
      <c r="FK28" s="8"/>
      <c r="FL28" s="8"/>
      <c r="FM28" s="321"/>
      <c r="FN28" s="321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321">
        <v>6</v>
      </c>
      <c r="GL28" s="321"/>
      <c r="GM28" s="304"/>
      <c r="GN28" s="305"/>
      <c r="GO28" s="329">
        <v>6</v>
      </c>
      <c r="GP28" s="365"/>
      <c r="GQ28" s="306"/>
      <c r="GR28" s="306"/>
      <c r="GS28" s="305"/>
      <c r="GT28" s="305"/>
      <c r="GU28" s="93">
        <v>5</v>
      </c>
      <c r="GV28" s="93"/>
      <c r="GW28" s="93">
        <v>2</v>
      </c>
      <c r="GX28" s="93"/>
      <c r="GY28" s="93">
        <v>2.4</v>
      </c>
      <c r="GZ28" s="93"/>
      <c r="HA28" s="8">
        <f t="shared" si="39"/>
        <v>21.4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4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376"/>
      <c r="HZ28" s="376"/>
      <c r="IA28" s="307"/>
      <c r="IB28" s="299"/>
      <c r="IC28" s="196">
        <v>8.5</v>
      </c>
      <c r="ID28" s="329">
        <v>2.125</v>
      </c>
      <c r="IE28" s="308"/>
      <c r="IF28" s="308"/>
      <c r="IG28" s="8">
        <f t="shared" si="45"/>
        <v>8.5</v>
      </c>
      <c r="IH28" s="8">
        <f t="shared" si="46"/>
        <v>2.125</v>
      </c>
      <c r="II28" s="8">
        <v>205</v>
      </c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4"/>
      <c r="JD28" s="284"/>
      <c r="JE28" s="378">
        <v>10.31</v>
      </c>
      <c r="JF28" s="378">
        <v>0</v>
      </c>
      <c r="JG28" s="8">
        <f t="shared" si="47"/>
        <v>20.62</v>
      </c>
      <c r="JH28" s="8">
        <f t="shared" si="48"/>
        <v>0</v>
      </c>
      <c r="JI28" s="329">
        <v>6.5372000000000003</v>
      </c>
      <c r="JJ28" s="329">
        <v>1</v>
      </c>
      <c r="JK28" s="329">
        <v>6.5373000000000001</v>
      </c>
      <c r="JL28" s="329">
        <v>1</v>
      </c>
      <c r="JM28" s="329">
        <v>0</v>
      </c>
      <c r="JN28" s="329">
        <v>0</v>
      </c>
      <c r="JO28" s="91">
        <v>51.55</v>
      </c>
      <c r="JP28" s="329">
        <v>11</v>
      </c>
      <c r="JQ28" s="91">
        <v>26.8</v>
      </c>
      <c r="JR28" s="329">
        <v>5</v>
      </c>
      <c r="JS28" s="71">
        <v>17.53</v>
      </c>
      <c r="JT28" s="71">
        <v>4</v>
      </c>
      <c r="JU28" s="8"/>
      <c r="JV28" s="8"/>
      <c r="JW28" s="8">
        <f t="shared" si="85"/>
        <v>108.9545</v>
      </c>
      <c r="JX28" s="8">
        <f t="shared" si="86"/>
        <v>22</v>
      </c>
      <c r="JY28" s="8"/>
      <c r="JZ28" s="8"/>
      <c r="KA28" s="284"/>
      <c r="KB28" s="284"/>
      <c r="KC28" s="8">
        <f t="shared" si="49"/>
        <v>0</v>
      </c>
      <c r="KD28" s="8">
        <f t="shared" si="50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1"/>
        <v>0</v>
      </c>
      <c r="KP28" s="4">
        <f t="shared" si="51"/>
        <v>0</v>
      </c>
      <c r="KQ28" s="320">
        <v>6.19</v>
      </c>
      <c r="KR28" s="4"/>
      <c r="KS28" s="4"/>
      <c r="KT28" s="4"/>
      <c r="KU28" s="1">
        <f t="shared" si="52"/>
        <v>6.19</v>
      </c>
      <c r="KV28" s="1">
        <f t="shared" si="53"/>
        <v>0</v>
      </c>
      <c r="KW28" s="4"/>
      <c r="KX28" s="4"/>
      <c r="KY28" s="4">
        <f t="shared" si="54"/>
        <v>0</v>
      </c>
      <c r="KZ28" s="4">
        <f t="shared" si="55"/>
        <v>0</v>
      </c>
      <c r="LA28" s="4"/>
      <c r="LB28" s="4"/>
      <c r="LC28" s="4"/>
      <c r="LD28" s="4"/>
      <c r="LE28" s="4">
        <f t="shared" si="56"/>
        <v>0</v>
      </c>
      <c r="LF28" s="4">
        <f t="shared" si="57"/>
        <v>0</v>
      </c>
      <c r="LG28" s="4"/>
      <c r="LH28" s="4"/>
      <c r="LI28" s="4">
        <f t="shared" si="58"/>
        <v>0</v>
      </c>
      <c r="LJ28" s="4">
        <f t="shared" si="59"/>
        <v>0</v>
      </c>
      <c r="LK28" s="71">
        <v>24.2</v>
      </c>
      <c r="LL28" s="329">
        <v>0</v>
      </c>
      <c r="LM28" s="79">
        <v>24.02</v>
      </c>
      <c r="LN28" s="348">
        <v>0</v>
      </c>
      <c r="LO28" s="79">
        <v>6.5750000000000002</v>
      </c>
      <c r="LP28" s="332">
        <v>0</v>
      </c>
      <c r="LQ28" s="75"/>
      <c r="LR28" s="342"/>
      <c r="LS28" s="317"/>
      <c r="LT28" s="317"/>
      <c r="LU28" s="4">
        <f t="shared" si="60"/>
        <v>54.795000000000002</v>
      </c>
      <c r="LV28" s="4">
        <f t="shared" si="61"/>
        <v>0</v>
      </c>
      <c r="LW28" s="318"/>
      <c r="LX28" s="4"/>
      <c r="LY28" s="4"/>
      <c r="LZ28" s="4"/>
      <c r="MA28" s="4">
        <f t="shared" si="62"/>
        <v>0</v>
      </c>
      <c r="MB28" s="4">
        <f t="shared" si="63"/>
        <v>0</v>
      </c>
      <c r="MC28" s="114"/>
      <c r="MD28" s="4"/>
      <c r="ME28" s="339">
        <v>25.75</v>
      </c>
      <c r="MF28" s="366"/>
      <c r="MG28" s="75">
        <v>35.020000000000003</v>
      </c>
      <c r="MH28" s="4"/>
      <c r="MI28" s="9"/>
      <c r="MJ28" s="4"/>
      <c r="MK28" s="4">
        <f t="shared" si="64"/>
        <v>60.77</v>
      </c>
      <c r="ML28" s="4">
        <f t="shared" si="65"/>
        <v>0</v>
      </c>
      <c r="MM28" s="333">
        <v>0</v>
      </c>
      <c r="MN28" s="92"/>
      <c r="MO28" s="114">
        <v>0</v>
      </c>
      <c r="MP28" s="334"/>
      <c r="MQ28" s="4">
        <f t="shared" si="66"/>
        <v>0</v>
      </c>
      <c r="MR28" s="4">
        <f t="shared" si="67"/>
        <v>0</v>
      </c>
      <c r="MS28" s="4"/>
      <c r="MT28" s="4"/>
      <c r="MU28" s="4">
        <f t="shared" si="68"/>
        <v>0</v>
      </c>
      <c r="MV28" s="4">
        <f t="shared" si="69"/>
        <v>0</v>
      </c>
      <c r="MW28" s="4"/>
      <c r="MX28" s="4"/>
      <c r="MY28" s="4">
        <f t="shared" si="70"/>
        <v>0</v>
      </c>
      <c r="MZ28" s="4">
        <f t="shared" si="71"/>
        <v>0</v>
      </c>
      <c r="NA28" s="92">
        <v>6.56</v>
      </c>
      <c r="NB28" s="335">
        <v>0.9</v>
      </c>
      <c r="NC28" s="4">
        <f t="shared" si="72"/>
        <v>6.56</v>
      </c>
      <c r="ND28" s="4">
        <f t="shared" si="73"/>
        <v>0.9</v>
      </c>
      <c r="NE28" s="296"/>
      <c r="NF28" s="296"/>
      <c r="NG28" s="296">
        <f t="shared" si="74"/>
        <v>0</v>
      </c>
      <c r="NH28" s="296">
        <f t="shared" si="75"/>
        <v>0</v>
      </c>
      <c r="NI28" s="296"/>
      <c r="NJ28" s="296"/>
      <c r="NK28" s="296">
        <f t="shared" si="76"/>
        <v>0</v>
      </c>
      <c r="NL28" s="296">
        <f t="shared" si="77"/>
        <v>0</v>
      </c>
      <c r="NM28" s="293"/>
      <c r="NN28" s="296"/>
      <c r="NO28" s="296">
        <f t="shared" si="78"/>
        <v>0</v>
      </c>
      <c r="NP28" s="296">
        <f t="shared" si="79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41">
        <v>0</v>
      </c>
      <c r="NX28" s="341"/>
      <c r="NY28" s="341">
        <v>0</v>
      </c>
      <c r="NZ28" s="341"/>
      <c r="OA28" s="4">
        <f t="shared" si="80"/>
        <v>0</v>
      </c>
      <c r="OB28" s="4">
        <f t="shared" si="12"/>
        <v>0</v>
      </c>
      <c r="OC28" s="74">
        <v>0</v>
      </c>
      <c r="OD28" s="74"/>
      <c r="OE28" s="347">
        <v>0</v>
      </c>
      <c r="OF28" s="74"/>
      <c r="OG28" s="347">
        <v>0</v>
      </c>
      <c r="OH28" s="74"/>
      <c r="OI28" s="74">
        <v>0</v>
      </c>
      <c r="OJ28" s="74"/>
      <c r="OK28" s="4">
        <f t="shared" si="81"/>
        <v>0</v>
      </c>
      <c r="OL28" s="4">
        <f t="shared" si="82"/>
        <v>0</v>
      </c>
      <c r="OM28" s="196">
        <v>0</v>
      </c>
      <c r="ON28" s="296"/>
      <c r="OO28" s="340">
        <v>0</v>
      </c>
      <c r="OP28" s="296"/>
      <c r="OQ28" s="196">
        <v>0</v>
      </c>
      <c r="OR28" s="296"/>
      <c r="OS28" s="296">
        <f t="shared" si="83"/>
        <v>0</v>
      </c>
      <c r="OT28" s="296">
        <f t="shared" si="84"/>
        <v>0</v>
      </c>
      <c r="OU28" s="296"/>
      <c r="OV28" s="296"/>
      <c r="OW28" s="296">
        <f t="shared" si="13"/>
        <v>0</v>
      </c>
      <c r="OX28" s="296">
        <f t="shared" si="14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22"/>
      <c r="R29" s="78"/>
      <c r="S29" s="320"/>
      <c r="T29" s="320"/>
      <c r="U29" s="78"/>
      <c r="V29" s="78"/>
      <c r="W29" s="78">
        <f t="shared" si="15"/>
        <v>0</v>
      </c>
      <c r="X29" s="78">
        <f t="shared" si="16"/>
        <v>0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49"/>
      <c r="AL29" s="350"/>
      <c r="AM29" s="289"/>
      <c r="AN29" s="289"/>
      <c r="AO29" s="290"/>
      <c r="AP29" s="290"/>
      <c r="AQ29" s="290"/>
      <c r="AR29" s="290"/>
      <c r="AS29" s="290"/>
      <c r="AT29" s="290"/>
      <c r="AU29" s="4">
        <f t="shared" si="19"/>
        <v>0</v>
      </c>
      <c r="AV29" s="4">
        <f t="shared" si="2"/>
        <v>0</v>
      </c>
      <c r="AW29" s="78">
        <v>2</v>
      </c>
      <c r="AX29" s="78">
        <v>0.85</v>
      </c>
      <c r="AY29" s="310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10</v>
      </c>
      <c r="BF29" s="8">
        <v>1.4239999999999999</v>
      </c>
      <c r="BG29" s="291">
        <v>7</v>
      </c>
      <c r="BH29" s="292">
        <v>0.99680000000000002</v>
      </c>
      <c r="BI29" s="291"/>
      <c r="BJ29" s="292"/>
      <c r="BK29" s="293">
        <v>3</v>
      </c>
      <c r="BL29" s="8">
        <v>0.42720000000000002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9"/>
      <c r="CI29" s="91">
        <v>20.6</v>
      </c>
      <c r="CJ29" s="319">
        <v>6.5</v>
      </c>
      <c r="CK29" s="294"/>
      <c r="CL29" s="294"/>
      <c r="CM29" s="320">
        <v>5.15</v>
      </c>
      <c r="CN29" s="321">
        <v>1.5</v>
      </c>
      <c r="CO29" s="8">
        <f t="shared" si="22"/>
        <v>25.75</v>
      </c>
      <c r="CP29" s="8">
        <f t="shared" si="23"/>
        <v>8</v>
      </c>
      <c r="CQ29" s="336">
        <v>247.40625</v>
      </c>
      <c r="CR29" s="336"/>
      <c r="CS29" s="336"/>
      <c r="CT29" s="346"/>
      <c r="CU29" s="337">
        <v>18.556701030927837</v>
      </c>
      <c r="CV29" s="196"/>
      <c r="CW29" s="338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2">
        <v>41.103092783505154</v>
      </c>
      <c r="DL29" s="322">
        <v>13.701030927835051</v>
      </c>
      <c r="DM29" s="320">
        <f t="shared" si="28"/>
        <v>41.103092783505154</v>
      </c>
      <c r="DN29" s="320">
        <f t="shared" si="29"/>
        <v>13.701030927835051</v>
      </c>
      <c r="DO29" s="322">
        <v>39.869999999999997</v>
      </c>
      <c r="DP29" s="322">
        <v>13.29</v>
      </c>
      <c r="DQ29" s="323"/>
      <c r="DR29" s="323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4">
        <v>31.96</v>
      </c>
      <c r="EH29" s="325">
        <v>7.99</v>
      </c>
      <c r="EI29" s="94">
        <v>116.36</v>
      </c>
      <c r="EJ29" s="94">
        <v>29.09</v>
      </c>
      <c r="EK29" s="320">
        <v>40.340000000000003</v>
      </c>
      <c r="EL29" s="326">
        <v>10.085000000000001</v>
      </c>
      <c r="EM29" s="327"/>
      <c r="EN29" s="327"/>
      <c r="EO29" s="327"/>
      <c r="EP29" s="327"/>
      <c r="EQ29" s="8">
        <f t="shared" si="31"/>
        <v>188.66</v>
      </c>
      <c r="ER29" s="8">
        <f t="shared" si="32"/>
        <v>47.164999999999999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1">
        <v>29</v>
      </c>
      <c r="FB29" s="328"/>
      <c r="FC29" s="114">
        <v>0</v>
      </c>
      <c r="FD29" s="321"/>
      <c r="FE29" s="8"/>
      <c r="FF29" s="8"/>
      <c r="FG29" s="300"/>
      <c r="FH29" s="301"/>
      <c r="FI29" s="8"/>
      <c r="FJ29" s="8"/>
      <c r="FK29" s="8"/>
      <c r="FL29" s="8"/>
      <c r="FM29" s="321"/>
      <c r="FN29" s="321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321">
        <v>6</v>
      </c>
      <c r="GL29" s="321"/>
      <c r="GM29" s="304"/>
      <c r="GN29" s="305"/>
      <c r="GO29" s="329">
        <v>6</v>
      </c>
      <c r="GP29" s="365"/>
      <c r="GQ29" s="306"/>
      <c r="GR29" s="306"/>
      <c r="GS29" s="305"/>
      <c r="GT29" s="305"/>
      <c r="GU29" s="93">
        <v>5</v>
      </c>
      <c r="GV29" s="93"/>
      <c r="GW29" s="93">
        <v>2</v>
      </c>
      <c r="GX29" s="93"/>
      <c r="GY29" s="93">
        <v>2.4</v>
      </c>
      <c r="GZ29" s="93"/>
      <c r="HA29" s="8">
        <f t="shared" si="39"/>
        <v>21.4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4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376"/>
      <c r="HZ29" s="376"/>
      <c r="IA29" s="307"/>
      <c r="IB29" s="299"/>
      <c r="IC29" s="196">
        <v>8.5</v>
      </c>
      <c r="ID29" s="329">
        <v>2.125</v>
      </c>
      <c r="IE29" s="308"/>
      <c r="IF29" s="308"/>
      <c r="IG29" s="8">
        <f t="shared" si="45"/>
        <v>8.5</v>
      </c>
      <c r="IH29" s="8">
        <f t="shared" si="46"/>
        <v>2.125</v>
      </c>
      <c r="II29" s="8">
        <v>205</v>
      </c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4"/>
      <c r="JD29" s="284"/>
      <c r="JE29" s="378">
        <v>10.31</v>
      </c>
      <c r="JF29" s="378">
        <v>0</v>
      </c>
      <c r="JG29" s="8">
        <f t="shared" si="47"/>
        <v>20.62</v>
      </c>
      <c r="JH29" s="8">
        <f t="shared" si="48"/>
        <v>0</v>
      </c>
      <c r="JI29" s="329">
        <v>6.5372000000000003</v>
      </c>
      <c r="JJ29" s="329">
        <v>1</v>
      </c>
      <c r="JK29" s="329">
        <v>6.5373000000000001</v>
      </c>
      <c r="JL29" s="329">
        <v>1</v>
      </c>
      <c r="JM29" s="329">
        <v>0</v>
      </c>
      <c r="JN29" s="329">
        <v>0</v>
      </c>
      <c r="JO29" s="91">
        <v>51.55</v>
      </c>
      <c r="JP29" s="329">
        <v>11</v>
      </c>
      <c r="JQ29" s="91">
        <v>26.8</v>
      </c>
      <c r="JR29" s="329">
        <v>5</v>
      </c>
      <c r="JS29" s="71">
        <v>17.53</v>
      </c>
      <c r="JT29" s="71">
        <v>4</v>
      </c>
      <c r="JU29" s="8"/>
      <c r="JV29" s="8"/>
      <c r="JW29" s="8">
        <f t="shared" si="85"/>
        <v>108.9545</v>
      </c>
      <c r="JX29" s="8">
        <f t="shared" si="86"/>
        <v>22</v>
      </c>
      <c r="JY29" s="8"/>
      <c r="JZ29" s="8"/>
      <c r="KA29" s="284"/>
      <c r="KB29" s="284"/>
      <c r="KC29" s="8">
        <f t="shared" si="49"/>
        <v>0</v>
      </c>
      <c r="KD29" s="8">
        <f t="shared" si="50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1"/>
        <v>0</v>
      </c>
      <c r="KP29" s="4">
        <f t="shared" si="51"/>
        <v>0</v>
      </c>
      <c r="KQ29" s="320">
        <v>6.19</v>
      </c>
      <c r="KR29" s="4"/>
      <c r="KS29" s="4"/>
      <c r="KT29" s="4"/>
      <c r="KU29" s="1">
        <f t="shared" si="52"/>
        <v>6.19</v>
      </c>
      <c r="KV29" s="1">
        <f t="shared" si="53"/>
        <v>0</v>
      </c>
      <c r="KW29" s="4"/>
      <c r="KX29" s="4"/>
      <c r="KY29" s="4">
        <f t="shared" si="54"/>
        <v>0</v>
      </c>
      <c r="KZ29" s="4">
        <f t="shared" si="55"/>
        <v>0</v>
      </c>
      <c r="LA29" s="4"/>
      <c r="LB29" s="4"/>
      <c r="LC29" s="4"/>
      <c r="LD29" s="4"/>
      <c r="LE29" s="4">
        <f t="shared" si="56"/>
        <v>0</v>
      </c>
      <c r="LF29" s="4">
        <f t="shared" si="57"/>
        <v>0</v>
      </c>
      <c r="LG29" s="4"/>
      <c r="LH29" s="4"/>
      <c r="LI29" s="4">
        <f t="shared" si="58"/>
        <v>0</v>
      </c>
      <c r="LJ29" s="4">
        <f t="shared" si="59"/>
        <v>0</v>
      </c>
      <c r="LK29" s="71">
        <v>24.2</v>
      </c>
      <c r="LL29" s="329">
        <v>0</v>
      </c>
      <c r="LM29" s="79">
        <v>24.02</v>
      </c>
      <c r="LN29" s="348">
        <v>0</v>
      </c>
      <c r="LO29" s="79">
        <v>6.5750000000000002</v>
      </c>
      <c r="LP29" s="332">
        <v>0</v>
      </c>
      <c r="LQ29" s="75"/>
      <c r="LR29" s="342"/>
      <c r="LS29" s="317"/>
      <c r="LT29" s="317"/>
      <c r="LU29" s="4">
        <f t="shared" si="60"/>
        <v>54.795000000000002</v>
      </c>
      <c r="LV29" s="4">
        <f t="shared" si="61"/>
        <v>0</v>
      </c>
      <c r="LW29" s="318"/>
      <c r="LX29" s="4"/>
      <c r="LY29" s="4"/>
      <c r="LZ29" s="4"/>
      <c r="MA29" s="4">
        <f t="shared" si="62"/>
        <v>0</v>
      </c>
      <c r="MB29" s="4">
        <f t="shared" si="63"/>
        <v>0</v>
      </c>
      <c r="MC29" s="114"/>
      <c r="MD29" s="4"/>
      <c r="ME29" s="339">
        <v>25.75</v>
      </c>
      <c r="MF29" s="366"/>
      <c r="MG29" s="75">
        <v>35.020000000000003</v>
      </c>
      <c r="MH29" s="4"/>
      <c r="MI29" s="9"/>
      <c r="MJ29" s="4"/>
      <c r="MK29" s="4">
        <f t="shared" si="64"/>
        <v>60.77</v>
      </c>
      <c r="ML29" s="4">
        <f t="shared" si="65"/>
        <v>0</v>
      </c>
      <c r="MM29" s="333">
        <v>0</v>
      </c>
      <c r="MN29" s="92"/>
      <c r="MO29" s="114">
        <v>0</v>
      </c>
      <c r="MP29" s="334"/>
      <c r="MQ29" s="4">
        <f t="shared" si="66"/>
        <v>0</v>
      </c>
      <c r="MR29" s="4">
        <f t="shared" si="67"/>
        <v>0</v>
      </c>
      <c r="MS29" s="4"/>
      <c r="MT29" s="4"/>
      <c r="MU29" s="4">
        <f t="shared" si="68"/>
        <v>0</v>
      </c>
      <c r="MV29" s="4">
        <f t="shared" si="69"/>
        <v>0</v>
      </c>
      <c r="MW29" s="4"/>
      <c r="MX29" s="4"/>
      <c r="MY29" s="4">
        <f t="shared" si="70"/>
        <v>0</v>
      </c>
      <c r="MZ29" s="4">
        <f t="shared" si="71"/>
        <v>0</v>
      </c>
      <c r="NA29" s="92">
        <v>6.56</v>
      </c>
      <c r="NB29" s="335">
        <v>0.9</v>
      </c>
      <c r="NC29" s="4">
        <f t="shared" si="72"/>
        <v>6.56</v>
      </c>
      <c r="ND29" s="4">
        <f t="shared" si="73"/>
        <v>0.9</v>
      </c>
      <c r="NE29" s="296"/>
      <c r="NF29" s="296"/>
      <c r="NG29" s="296">
        <f t="shared" si="74"/>
        <v>0</v>
      </c>
      <c r="NH29" s="296">
        <f t="shared" si="75"/>
        <v>0</v>
      </c>
      <c r="NI29" s="296"/>
      <c r="NJ29" s="296"/>
      <c r="NK29" s="296">
        <f t="shared" si="76"/>
        <v>0</v>
      </c>
      <c r="NL29" s="296">
        <f t="shared" si="77"/>
        <v>0</v>
      </c>
      <c r="NM29" s="293"/>
      <c r="NN29" s="296"/>
      <c r="NO29" s="296">
        <f t="shared" si="78"/>
        <v>0</v>
      </c>
      <c r="NP29" s="296">
        <f t="shared" si="79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41">
        <v>0</v>
      </c>
      <c r="NX29" s="341"/>
      <c r="NY29" s="341">
        <v>0</v>
      </c>
      <c r="NZ29" s="341"/>
      <c r="OA29" s="4">
        <f t="shared" si="80"/>
        <v>0</v>
      </c>
      <c r="OB29" s="4">
        <f t="shared" si="12"/>
        <v>0</v>
      </c>
      <c r="OC29" s="74">
        <v>0</v>
      </c>
      <c r="OD29" s="74"/>
      <c r="OE29" s="347">
        <v>0</v>
      </c>
      <c r="OF29" s="74"/>
      <c r="OG29" s="347">
        <v>0</v>
      </c>
      <c r="OH29" s="74"/>
      <c r="OI29" s="74">
        <v>0</v>
      </c>
      <c r="OJ29" s="74"/>
      <c r="OK29" s="4">
        <f t="shared" si="81"/>
        <v>0</v>
      </c>
      <c r="OL29" s="4">
        <f t="shared" si="82"/>
        <v>0</v>
      </c>
      <c r="OM29" s="196">
        <v>0</v>
      </c>
      <c r="ON29" s="296"/>
      <c r="OO29" s="340">
        <v>0</v>
      </c>
      <c r="OP29" s="296"/>
      <c r="OQ29" s="196">
        <v>0</v>
      </c>
      <c r="OR29" s="296"/>
      <c r="OS29" s="296">
        <f t="shared" si="83"/>
        <v>0</v>
      </c>
      <c r="OT29" s="296">
        <f t="shared" si="84"/>
        <v>0</v>
      </c>
      <c r="OU29" s="296"/>
      <c r="OV29" s="296"/>
      <c r="OW29" s="296">
        <f t="shared" si="13"/>
        <v>0</v>
      </c>
      <c r="OX29" s="296">
        <f t="shared" si="14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22"/>
      <c r="R30" s="78"/>
      <c r="S30" s="320"/>
      <c r="T30" s="320"/>
      <c r="U30" s="78"/>
      <c r="V30" s="78"/>
      <c r="W30" s="78">
        <f t="shared" si="15"/>
        <v>0</v>
      </c>
      <c r="X30" s="78">
        <f t="shared" si="16"/>
        <v>0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49"/>
      <c r="AL30" s="350"/>
      <c r="AM30" s="289"/>
      <c r="AN30" s="289"/>
      <c r="AO30" s="290"/>
      <c r="AP30" s="290"/>
      <c r="AQ30" s="290"/>
      <c r="AR30" s="290"/>
      <c r="AS30" s="290"/>
      <c r="AT30" s="290"/>
      <c r="AU30" s="4">
        <f t="shared" si="19"/>
        <v>0</v>
      </c>
      <c r="AV30" s="4">
        <f t="shared" si="2"/>
        <v>0</v>
      </c>
      <c r="AW30" s="78">
        <v>2</v>
      </c>
      <c r="AX30" s="78">
        <v>0.85</v>
      </c>
      <c r="AY30" s="310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10</v>
      </c>
      <c r="BF30" s="8">
        <v>1.4239999999999999</v>
      </c>
      <c r="BG30" s="291">
        <v>7</v>
      </c>
      <c r="BH30" s="292">
        <v>0.99680000000000002</v>
      </c>
      <c r="BI30" s="291"/>
      <c r="BJ30" s="292"/>
      <c r="BK30" s="293">
        <v>3</v>
      </c>
      <c r="BL30" s="8">
        <v>0.42720000000000002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9"/>
      <c r="CI30" s="91">
        <v>20.6</v>
      </c>
      <c r="CJ30" s="319">
        <v>6.5</v>
      </c>
      <c r="CK30" s="294"/>
      <c r="CL30" s="294"/>
      <c r="CM30" s="320">
        <v>5.15</v>
      </c>
      <c r="CN30" s="321">
        <v>1.5</v>
      </c>
      <c r="CO30" s="8">
        <f t="shared" si="22"/>
        <v>25.75</v>
      </c>
      <c r="CP30" s="8">
        <f t="shared" si="23"/>
        <v>8</v>
      </c>
      <c r="CQ30" s="336">
        <v>247.40625</v>
      </c>
      <c r="CR30" s="336"/>
      <c r="CS30" s="336"/>
      <c r="CT30" s="346"/>
      <c r="CU30" s="337">
        <v>18.556701030927837</v>
      </c>
      <c r="CV30" s="196"/>
      <c r="CW30" s="338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2">
        <v>41.103092783505154</v>
      </c>
      <c r="DL30" s="322">
        <v>13.701030927835051</v>
      </c>
      <c r="DM30" s="320">
        <f t="shared" si="28"/>
        <v>41.103092783505154</v>
      </c>
      <c r="DN30" s="320">
        <f t="shared" si="29"/>
        <v>13.701030927835051</v>
      </c>
      <c r="DO30" s="322">
        <v>39.869999999999997</v>
      </c>
      <c r="DP30" s="322">
        <v>13.29</v>
      </c>
      <c r="DQ30" s="323"/>
      <c r="DR30" s="323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4">
        <v>31.96</v>
      </c>
      <c r="EH30" s="325">
        <v>7.99</v>
      </c>
      <c r="EI30" s="94">
        <v>116.36</v>
      </c>
      <c r="EJ30" s="94">
        <v>29.09</v>
      </c>
      <c r="EK30" s="320">
        <v>40.340000000000003</v>
      </c>
      <c r="EL30" s="326">
        <v>10.085000000000001</v>
      </c>
      <c r="EM30" s="327"/>
      <c r="EN30" s="327"/>
      <c r="EO30" s="327"/>
      <c r="EP30" s="327"/>
      <c r="EQ30" s="8">
        <f t="shared" si="31"/>
        <v>188.66</v>
      </c>
      <c r="ER30" s="8">
        <f t="shared" si="32"/>
        <v>47.164999999999999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1">
        <v>29</v>
      </c>
      <c r="FB30" s="328"/>
      <c r="FC30" s="114">
        <v>0</v>
      </c>
      <c r="FD30" s="321"/>
      <c r="FE30" s="8"/>
      <c r="FF30" s="8"/>
      <c r="FG30" s="300"/>
      <c r="FH30" s="301"/>
      <c r="FI30" s="8"/>
      <c r="FJ30" s="8"/>
      <c r="FK30" s="8"/>
      <c r="FL30" s="8"/>
      <c r="FM30" s="321"/>
      <c r="FN30" s="321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321">
        <v>6</v>
      </c>
      <c r="GL30" s="321"/>
      <c r="GM30" s="304"/>
      <c r="GN30" s="305"/>
      <c r="GO30" s="329">
        <v>6</v>
      </c>
      <c r="GP30" s="365"/>
      <c r="GQ30" s="306"/>
      <c r="GR30" s="306"/>
      <c r="GS30" s="305"/>
      <c r="GT30" s="305"/>
      <c r="GU30" s="93">
        <v>5</v>
      </c>
      <c r="GV30" s="93"/>
      <c r="GW30" s="93">
        <v>2</v>
      </c>
      <c r="GX30" s="93"/>
      <c r="GY30" s="93">
        <v>2.4</v>
      </c>
      <c r="GZ30" s="93"/>
      <c r="HA30" s="8">
        <f t="shared" si="39"/>
        <v>21.4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4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376"/>
      <c r="HZ30" s="376"/>
      <c r="IA30" s="307"/>
      <c r="IB30" s="299"/>
      <c r="IC30" s="196">
        <v>8.5</v>
      </c>
      <c r="ID30" s="329">
        <v>2.125</v>
      </c>
      <c r="IE30" s="308"/>
      <c r="IF30" s="308"/>
      <c r="IG30" s="8">
        <f t="shared" si="45"/>
        <v>8.5</v>
      </c>
      <c r="IH30" s="8">
        <f t="shared" si="46"/>
        <v>2.125</v>
      </c>
      <c r="II30" s="8">
        <v>205</v>
      </c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4"/>
      <c r="JD30" s="284"/>
      <c r="JE30" s="378">
        <v>10.31</v>
      </c>
      <c r="JF30" s="378">
        <v>0</v>
      </c>
      <c r="JG30" s="8">
        <f t="shared" si="47"/>
        <v>20.62</v>
      </c>
      <c r="JH30" s="8">
        <f t="shared" si="48"/>
        <v>0</v>
      </c>
      <c r="JI30" s="329">
        <v>6.5372000000000003</v>
      </c>
      <c r="JJ30" s="329">
        <v>1</v>
      </c>
      <c r="JK30" s="329">
        <v>6.5373000000000001</v>
      </c>
      <c r="JL30" s="329">
        <v>1</v>
      </c>
      <c r="JM30" s="329">
        <v>0</v>
      </c>
      <c r="JN30" s="329">
        <v>0</v>
      </c>
      <c r="JO30" s="91">
        <v>51.55</v>
      </c>
      <c r="JP30" s="329">
        <v>11</v>
      </c>
      <c r="JQ30" s="91">
        <v>26.8</v>
      </c>
      <c r="JR30" s="329">
        <v>5</v>
      </c>
      <c r="JS30" s="71">
        <v>17.53</v>
      </c>
      <c r="JT30" s="71">
        <v>4</v>
      </c>
      <c r="JU30" s="8"/>
      <c r="JV30" s="8"/>
      <c r="JW30" s="8">
        <f t="shared" si="85"/>
        <v>108.9545</v>
      </c>
      <c r="JX30" s="8">
        <f t="shared" si="86"/>
        <v>22</v>
      </c>
      <c r="JY30" s="8"/>
      <c r="JZ30" s="8"/>
      <c r="KA30" s="284"/>
      <c r="KB30" s="284"/>
      <c r="KC30" s="8">
        <f t="shared" si="49"/>
        <v>0</v>
      </c>
      <c r="KD30" s="8">
        <f t="shared" si="50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1"/>
        <v>0</v>
      </c>
      <c r="KP30" s="4">
        <f t="shared" si="51"/>
        <v>0</v>
      </c>
      <c r="KQ30" s="320">
        <v>6.19</v>
      </c>
      <c r="KR30" s="4"/>
      <c r="KS30" s="4"/>
      <c r="KT30" s="4"/>
      <c r="KU30" s="1">
        <f t="shared" si="52"/>
        <v>6.19</v>
      </c>
      <c r="KV30" s="1">
        <f t="shared" si="53"/>
        <v>0</v>
      </c>
      <c r="KW30" s="4"/>
      <c r="KX30" s="4"/>
      <c r="KY30" s="4">
        <f t="shared" si="54"/>
        <v>0</v>
      </c>
      <c r="KZ30" s="4">
        <f t="shared" si="55"/>
        <v>0</v>
      </c>
      <c r="LA30" s="4"/>
      <c r="LB30" s="4"/>
      <c r="LC30" s="4"/>
      <c r="LD30" s="4"/>
      <c r="LE30" s="4">
        <f t="shared" si="56"/>
        <v>0</v>
      </c>
      <c r="LF30" s="4">
        <f t="shared" si="57"/>
        <v>0</v>
      </c>
      <c r="LG30" s="4"/>
      <c r="LH30" s="4"/>
      <c r="LI30" s="4">
        <f t="shared" si="58"/>
        <v>0</v>
      </c>
      <c r="LJ30" s="4">
        <f t="shared" si="59"/>
        <v>0</v>
      </c>
      <c r="LK30" s="71">
        <v>24.2</v>
      </c>
      <c r="LL30" s="329">
        <v>0</v>
      </c>
      <c r="LM30" s="79">
        <v>24.02</v>
      </c>
      <c r="LN30" s="348">
        <v>0</v>
      </c>
      <c r="LO30" s="79">
        <v>6.5750000000000002</v>
      </c>
      <c r="LP30" s="332">
        <v>0</v>
      </c>
      <c r="LQ30" s="75"/>
      <c r="LR30" s="342"/>
      <c r="LS30" s="317"/>
      <c r="LT30" s="317"/>
      <c r="LU30" s="4">
        <f t="shared" si="60"/>
        <v>54.795000000000002</v>
      </c>
      <c r="LV30" s="4">
        <f t="shared" si="61"/>
        <v>0</v>
      </c>
      <c r="LW30" s="318"/>
      <c r="LX30" s="4"/>
      <c r="LY30" s="4"/>
      <c r="LZ30" s="4"/>
      <c r="MA30" s="4">
        <f t="shared" si="62"/>
        <v>0</v>
      </c>
      <c r="MB30" s="4">
        <f t="shared" si="63"/>
        <v>0</v>
      </c>
      <c r="MC30" s="114"/>
      <c r="MD30" s="4"/>
      <c r="ME30" s="339">
        <v>25.75</v>
      </c>
      <c r="MF30" s="366"/>
      <c r="MG30" s="75">
        <v>35.020000000000003</v>
      </c>
      <c r="MH30" s="4"/>
      <c r="MI30" s="9"/>
      <c r="MJ30" s="4"/>
      <c r="MK30" s="4">
        <f t="shared" si="64"/>
        <v>60.77</v>
      </c>
      <c r="ML30" s="4">
        <f t="shared" si="65"/>
        <v>0</v>
      </c>
      <c r="MM30" s="333">
        <v>0</v>
      </c>
      <c r="MN30" s="92"/>
      <c r="MO30" s="114">
        <v>0</v>
      </c>
      <c r="MP30" s="334"/>
      <c r="MQ30" s="4">
        <f t="shared" si="66"/>
        <v>0</v>
      </c>
      <c r="MR30" s="4">
        <f t="shared" si="67"/>
        <v>0</v>
      </c>
      <c r="MS30" s="4"/>
      <c r="MT30" s="4"/>
      <c r="MU30" s="4">
        <f t="shared" si="68"/>
        <v>0</v>
      </c>
      <c r="MV30" s="4">
        <f t="shared" si="69"/>
        <v>0</v>
      </c>
      <c r="MW30" s="4"/>
      <c r="MX30" s="4"/>
      <c r="MY30" s="4">
        <f t="shared" si="70"/>
        <v>0</v>
      </c>
      <c r="MZ30" s="4">
        <f t="shared" si="71"/>
        <v>0</v>
      </c>
      <c r="NA30" s="92">
        <v>6.56</v>
      </c>
      <c r="NB30" s="335">
        <v>0.9</v>
      </c>
      <c r="NC30" s="4">
        <f t="shared" si="72"/>
        <v>6.56</v>
      </c>
      <c r="ND30" s="4">
        <f t="shared" si="73"/>
        <v>0.9</v>
      </c>
      <c r="NE30" s="296"/>
      <c r="NF30" s="296"/>
      <c r="NG30" s="296">
        <f t="shared" si="74"/>
        <v>0</v>
      </c>
      <c r="NH30" s="296">
        <f t="shared" si="75"/>
        <v>0</v>
      </c>
      <c r="NI30" s="296"/>
      <c r="NJ30" s="296"/>
      <c r="NK30" s="296">
        <f t="shared" si="76"/>
        <v>0</v>
      </c>
      <c r="NL30" s="296">
        <f t="shared" si="77"/>
        <v>0</v>
      </c>
      <c r="NM30" s="293"/>
      <c r="NN30" s="296"/>
      <c r="NO30" s="296">
        <f t="shared" si="78"/>
        <v>0</v>
      </c>
      <c r="NP30" s="296">
        <f t="shared" si="79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41">
        <v>0</v>
      </c>
      <c r="NX30" s="341"/>
      <c r="NY30" s="341">
        <v>0</v>
      </c>
      <c r="NZ30" s="341"/>
      <c r="OA30" s="4">
        <f t="shared" si="80"/>
        <v>0</v>
      </c>
      <c r="OB30" s="4">
        <f t="shared" si="12"/>
        <v>0</v>
      </c>
      <c r="OC30" s="74">
        <v>0</v>
      </c>
      <c r="OD30" s="74"/>
      <c r="OE30" s="347">
        <v>0</v>
      </c>
      <c r="OF30" s="74"/>
      <c r="OG30" s="347">
        <v>0</v>
      </c>
      <c r="OH30" s="74"/>
      <c r="OI30" s="74">
        <v>0</v>
      </c>
      <c r="OJ30" s="74"/>
      <c r="OK30" s="4">
        <f t="shared" si="81"/>
        <v>0</v>
      </c>
      <c r="OL30" s="4">
        <f t="shared" si="82"/>
        <v>0</v>
      </c>
      <c r="OM30" s="196">
        <v>0</v>
      </c>
      <c r="ON30" s="296"/>
      <c r="OO30" s="340">
        <v>0</v>
      </c>
      <c r="OP30" s="296"/>
      <c r="OQ30" s="196">
        <v>0</v>
      </c>
      <c r="OR30" s="296"/>
      <c r="OS30" s="296">
        <f t="shared" si="83"/>
        <v>0</v>
      </c>
      <c r="OT30" s="296">
        <f t="shared" si="84"/>
        <v>0</v>
      </c>
      <c r="OU30" s="296"/>
      <c r="OV30" s="296"/>
      <c r="OW30" s="296">
        <f t="shared" si="13"/>
        <v>0</v>
      </c>
      <c r="OX30" s="296">
        <f t="shared" si="14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22"/>
      <c r="R31" s="78"/>
      <c r="S31" s="320"/>
      <c r="T31" s="320"/>
      <c r="U31" s="78"/>
      <c r="V31" s="78"/>
      <c r="W31" s="78">
        <f t="shared" si="15"/>
        <v>0</v>
      </c>
      <c r="X31" s="78">
        <f t="shared" si="16"/>
        <v>0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49"/>
      <c r="AL31" s="350"/>
      <c r="AM31" s="289"/>
      <c r="AN31" s="289"/>
      <c r="AO31" s="290"/>
      <c r="AP31" s="290"/>
      <c r="AQ31" s="290"/>
      <c r="AR31" s="290"/>
      <c r="AS31" s="290"/>
      <c r="AT31" s="290"/>
      <c r="AU31" s="4">
        <f t="shared" si="19"/>
        <v>0</v>
      </c>
      <c r="AV31" s="4">
        <f t="shared" si="2"/>
        <v>0</v>
      </c>
      <c r="AW31" s="78">
        <v>2</v>
      </c>
      <c r="AX31" s="78">
        <v>0.85</v>
      </c>
      <c r="AY31" s="310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10</v>
      </c>
      <c r="BF31" s="8">
        <v>1.4239999999999999</v>
      </c>
      <c r="BG31" s="291">
        <v>7</v>
      </c>
      <c r="BH31" s="292">
        <v>0.99680000000000002</v>
      </c>
      <c r="BI31" s="291"/>
      <c r="BJ31" s="292"/>
      <c r="BK31" s="293">
        <v>3</v>
      </c>
      <c r="BL31" s="8">
        <v>0.42720000000000002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9"/>
      <c r="CI31" s="91">
        <v>20.6</v>
      </c>
      <c r="CJ31" s="319">
        <v>6.5</v>
      </c>
      <c r="CK31" s="294"/>
      <c r="CL31" s="294"/>
      <c r="CM31" s="320">
        <v>5.15</v>
      </c>
      <c r="CN31" s="321">
        <v>1.5</v>
      </c>
      <c r="CO31" s="8">
        <f t="shared" si="22"/>
        <v>25.75</v>
      </c>
      <c r="CP31" s="8">
        <f t="shared" si="23"/>
        <v>8</v>
      </c>
      <c r="CQ31" s="336">
        <v>247.40625</v>
      </c>
      <c r="CR31" s="336"/>
      <c r="CS31" s="336"/>
      <c r="CT31" s="346"/>
      <c r="CU31" s="337">
        <v>18.556701030927837</v>
      </c>
      <c r="CV31" s="196"/>
      <c r="CW31" s="338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2">
        <v>41.103092783505154</v>
      </c>
      <c r="DL31" s="322">
        <v>13.701030927835051</v>
      </c>
      <c r="DM31" s="320">
        <f t="shared" si="28"/>
        <v>41.103092783505154</v>
      </c>
      <c r="DN31" s="320">
        <f t="shared" si="29"/>
        <v>13.701030927835051</v>
      </c>
      <c r="DO31" s="322">
        <v>39.869999999999997</v>
      </c>
      <c r="DP31" s="322">
        <v>13.29</v>
      </c>
      <c r="DQ31" s="323"/>
      <c r="DR31" s="323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4">
        <v>31.96</v>
      </c>
      <c r="EH31" s="325">
        <v>7.99</v>
      </c>
      <c r="EI31" s="94">
        <v>116.36</v>
      </c>
      <c r="EJ31" s="94">
        <v>29.09</v>
      </c>
      <c r="EK31" s="320">
        <v>40.340000000000003</v>
      </c>
      <c r="EL31" s="326">
        <v>10.085000000000001</v>
      </c>
      <c r="EM31" s="327"/>
      <c r="EN31" s="327"/>
      <c r="EO31" s="327"/>
      <c r="EP31" s="327"/>
      <c r="EQ31" s="8">
        <f t="shared" si="31"/>
        <v>188.66</v>
      </c>
      <c r="ER31" s="8">
        <f t="shared" si="32"/>
        <v>47.164999999999999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1">
        <v>29</v>
      </c>
      <c r="FB31" s="328"/>
      <c r="FC31" s="114">
        <v>0</v>
      </c>
      <c r="FD31" s="321"/>
      <c r="FE31" s="8"/>
      <c r="FF31" s="8"/>
      <c r="FG31" s="300"/>
      <c r="FH31" s="301"/>
      <c r="FI31" s="8"/>
      <c r="FJ31" s="8"/>
      <c r="FK31" s="8"/>
      <c r="FL31" s="8"/>
      <c r="FM31" s="321"/>
      <c r="FN31" s="321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321">
        <v>6</v>
      </c>
      <c r="GL31" s="321"/>
      <c r="GM31" s="304"/>
      <c r="GN31" s="305"/>
      <c r="GO31" s="329">
        <v>6</v>
      </c>
      <c r="GP31" s="365"/>
      <c r="GQ31" s="306"/>
      <c r="GR31" s="306"/>
      <c r="GS31" s="305"/>
      <c r="GT31" s="305"/>
      <c r="GU31" s="93">
        <v>5</v>
      </c>
      <c r="GV31" s="93"/>
      <c r="GW31" s="93">
        <v>2</v>
      </c>
      <c r="GX31" s="93"/>
      <c r="GY31" s="93">
        <v>2.4</v>
      </c>
      <c r="GZ31" s="93"/>
      <c r="HA31" s="8">
        <f t="shared" si="39"/>
        <v>21.4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4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376"/>
      <c r="HZ31" s="376"/>
      <c r="IA31" s="307"/>
      <c r="IB31" s="299"/>
      <c r="IC31" s="196">
        <v>8.5</v>
      </c>
      <c r="ID31" s="329">
        <v>2.125</v>
      </c>
      <c r="IE31" s="308"/>
      <c r="IF31" s="308"/>
      <c r="IG31" s="8">
        <f t="shared" si="45"/>
        <v>8.5</v>
      </c>
      <c r="IH31" s="8">
        <f t="shared" si="46"/>
        <v>2.125</v>
      </c>
      <c r="II31" s="8">
        <v>205</v>
      </c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4"/>
      <c r="JD31" s="284"/>
      <c r="JE31" s="378">
        <v>0</v>
      </c>
      <c r="JF31" s="378">
        <v>0</v>
      </c>
      <c r="JG31" s="8">
        <f t="shared" si="47"/>
        <v>10.31</v>
      </c>
      <c r="JH31" s="8">
        <f t="shared" si="48"/>
        <v>0</v>
      </c>
      <c r="JI31" s="329">
        <v>6.4991000000000003</v>
      </c>
      <c r="JJ31" s="329">
        <v>1</v>
      </c>
      <c r="JK31" s="329">
        <v>6.4991000000000003</v>
      </c>
      <c r="JL31" s="329">
        <v>1</v>
      </c>
      <c r="JM31" s="329">
        <v>18</v>
      </c>
      <c r="JN31" s="329">
        <v>4</v>
      </c>
      <c r="JO31" s="91">
        <v>51.55</v>
      </c>
      <c r="JP31" s="329">
        <v>11</v>
      </c>
      <c r="JQ31" s="91">
        <v>0</v>
      </c>
      <c r="JR31" s="329">
        <v>0</v>
      </c>
      <c r="JS31" s="71">
        <v>0</v>
      </c>
      <c r="JT31" s="71">
        <v>0</v>
      </c>
      <c r="JU31" s="8"/>
      <c r="JV31" s="8"/>
      <c r="JW31" s="8">
        <f t="shared" si="85"/>
        <v>82.548199999999994</v>
      </c>
      <c r="JX31" s="8">
        <f t="shared" si="86"/>
        <v>17</v>
      </c>
      <c r="JY31" s="8"/>
      <c r="JZ31" s="8"/>
      <c r="KA31" s="284"/>
      <c r="KB31" s="284"/>
      <c r="KC31" s="8">
        <f t="shared" si="49"/>
        <v>0</v>
      </c>
      <c r="KD31" s="8">
        <f t="shared" si="50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1"/>
        <v>0</v>
      </c>
      <c r="KP31" s="4">
        <f t="shared" si="51"/>
        <v>0</v>
      </c>
      <c r="KQ31" s="320">
        <v>6.19</v>
      </c>
      <c r="KR31" s="4"/>
      <c r="KS31" s="4"/>
      <c r="KT31" s="4"/>
      <c r="KU31" s="1">
        <f t="shared" si="52"/>
        <v>6.19</v>
      </c>
      <c r="KV31" s="1">
        <f t="shared" si="53"/>
        <v>0</v>
      </c>
      <c r="KW31" s="4"/>
      <c r="KX31" s="4"/>
      <c r="KY31" s="4">
        <f t="shared" si="54"/>
        <v>0</v>
      </c>
      <c r="KZ31" s="4">
        <f t="shared" si="55"/>
        <v>0</v>
      </c>
      <c r="LA31" s="4"/>
      <c r="LB31" s="4"/>
      <c r="LC31" s="4"/>
      <c r="LD31" s="4"/>
      <c r="LE31" s="4">
        <f t="shared" si="56"/>
        <v>0</v>
      </c>
      <c r="LF31" s="4">
        <f t="shared" si="57"/>
        <v>0</v>
      </c>
      <c r="LG31" s="4"/>
      <c r="LH31" s="4"/>
      <c r="LI31" s="4">
        <f t="shared" si="58"/>
        <v>0</v>
      </c>
      <c r="LJ31" s="4">
        <f t="shared" si="59"/>
        <v>0</v>
      </c>
      <c r="LK31" s="71">
        <v>24.2</v>
      </c>
      <c r="LL31" s="329">
        <v>0</v>
      </c>
      <c r="LM31" s="79">
        <v>24.02</v>
      </c>
      <c r="LN31" s="348">
        <v>0</v>
      </c>
      <c r="LO31" s="79">
        <v>6.5750000000000002</v>
      </c>
      <c r="LP31" s="332">
        <v>0</v>
      </c>
      <c r="LQ31" s="75"/>
      <c r="LR31" s="342"/>
      <c r="LS31" s="317"/>
      <c r="LT31" s="317"/>
      <c r="LU31" s="4">
        <f t="shared" si="60"/>
        <v>54.795000000000002</v>
      </c>
      <c r="LV31" s="4">
        <f t="shared" si="61"/>
        <v>0</v>
      </c>
      <c r="LW31" s="318"/>
      <c r="LX31" s="4"/>
      <c r="LY31" s="4"/>
      <c r="LZ31" s="4"/>
      <c r="MA31" s="4">
        <f t="shared" si="62"/>
        <v>0</v>
      </c>
      <c r="MB31" s="4">
        <f t="shared" si="63"/>
        <v>0</v>
      </c>
      <c r="MC31" s="114"/>
      <c r="MD31" s="4"/>
      <c r="ME31" s="339">
        <v>25.75</v>
      </c>
      <c r="MF31" s="366"/>
      <c r="MG31" s="75">
        <v>35.020000000000003</v>
      </c>
      <c r="MH31" s="4"/>
      <c r="MI31" s="9"/>
      <c r="MJ31" s="4"/>
      <c r="MK31" s="4">
        <f t="shared" si="64"/>
        <v>60.77</v>
      </c>
      <c r="ML31" s="4">
        <f t="shared" si="65"/>
        <v>0</v>
      </c>
      <c r="MM31" s="333">
        <v>0</v>
      </c>
      <c r="MN31" s="92"/>
      <c r="MO31" s="114">
        <v>0</v>
      </c>
      <c r="MP31" s="334"/>
      <c r="MQ31" s="4">
        <f t="shared" si="66"/>
        <v>0</v>
      </c>
      <c r="MR31" s="4">
        <f t="shared" si="67"/>
        <v>0</v>
      </c>
      <c r="MS31" s="4"/>
      <c r="MT31" s="4"/>
      <c r="MU31" s="4">
        <f t="shared" si="68"/>
        <v>0</v>
      </c>
      <c r="MV31" s="4">
        <f t="shared" si="69"/>
        <v>0</v>
      </c>
      <c r="MW31" s="4"/>
      <c r="MX31" s="4"/>
      <c r="MY31" s="4">
        <f t="shared" si="70"/>
        <v>0</v>
      </c>
      <c r="MZ31" s="4">
        <f t="shared" si="71"/>
        <v>0</v>
      </c>
      <c r="NA31" s="92">
        <v>6.56</v>
      </c>
      <c r="NB31" s="335">
        <v>0.9</v>
      </c>
      <c r="NC31" s="4">
        <f t="shared" si="72"/>
        <v>6.56</v>
      </c>
      <c r="ND31" s="4">
        <f t="shared" si="73"/>
        <v>0.9</v>
      </c>
      <c r="NE31" s="296"/>
      <c r="NF31" s="296"/>
      <c r="NG31" s="296">
        <f t="shared" si="74"/>
        <v>0</v>
      </c>
      <c r="NH31" s="296">
        <f t="shared" si="75"/>
        <v>0</v>
      </c>
      <c r="NI31" s="296"/>
      <c r="NJ31" s="296"/>
      <c r="NK31" s="296">
        <f t="shared" si="76"/>
        <v>0</v>
      </c>
      <c r="NL31" s="296">
        <f t="shared" si="77"/>
        <v>0</v>
      </c>
      <c r="NM31" s="293"/>
      <c r="NN31" s="296"/>
      <c r="NO31" s="296">
        <f t="shared" si="78"/>
        <v>0</v>
      </c>
      <c r="NP31" s="296">
        <f t="shared" si="79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41">
        <v>0</v>
      </c>
      <c r="NX31" s="341"/>
      <c r="NY31" s="341">
        <v>0</v>
      </c>
      <c r="NZ31" s="341"/>
      <c r="OA31" s="4">
        <f t="shared" si="80"/>
        <v>0</v>
      </c>
      <c r="OB31" s="4">
        <f t="shared" si="12"/>
        <v>0</v>
      </c>
      <c r="OC31" s="74">
        <v>0</v>
      </c>
      <c r="OD31" s="74"/>
      <c r="OE31" s="347">
        <v>0</v>
      </c>
      <c r="OF31" s="74"/>
      <c r="OG31" s="347">
        <v>0</v>
      </c>
      <c r="OH31" s="74"/>
      <c r="OI31" s="74">
        <v>0</v>
      </c>
      <c r="OJ31" s="74"/>
      <c r="OK31" s="4">
        <f t="shared" si="81"/>
        <v>0</v>
      </c>
      <c r="OL31" s="4">
        <f t="shared" si="82"/>
        <v>0</v>
      </c>
      <c r="OM31" s="196">
        <v>0</v>
      </c>
      <c r="ON31" s="296"/>
      <c r="OO31" s="340">
        <v>0</v>
      </c>
      <c r="OP31" s="296"/>
      <c r="OQ31" s="196">
        <v>0</v>
      </c>
      <c r="OR31" s="296"/>
      <c r="OS31" s="296">
        <f t="shared" si="83"/>
        <v>0</v>
      </c>
      <c r="OT31" s="296">
        <f t="shared" si="84"/>
        <v>0</v>
      </c>
      <c r="OU31" s="296"/>
      <c r="OV31" s="296"/>
      <c r="OW31" s="296">
        <f t="shared" si="13"/>
        <v>0</v>
      </c>
      <c r="OX31" s="296">
        <f t="shared" si="14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22"/>
      <c r="R32" s="78"/>
      <c r="S32" s="320"/>
      <c r="T32" s="320"/>
      <c r="U32" s="78"/>
      <c r="V32" s="78"/>
      <c r="W32" s="78">
        <f t="shared" si="15"/>
        <v>0</v>
      </c>
      <c r="X32" s="78">
        <f t="shared" si="16"/>
        <v>0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49"/>
      <c r="AL32" s="350"/>
      <c r="AM32" s="289"/>
      <c r="AN32" s="289"/>
      <c r="AO32" s="290"/>
      <c r="AP32" s="290"/>
      <c r="AQ32" s="290"/>
      <c r="AR32" s="290"/>
      <c r="AS32" s="290"/>
      <c r="AT32" s="290"/>
      <c r="AU32" s="4">
        <f t="shared" si="19"/>
        <v>0</v>
      </c>
      <c r="AV32" s="4">
        <f t="shared" si="2"/>
        <v>0</v>
      </c>
      <c r="AW32" s="78">
        <v>2</v>
      </c>
      <c r="AX32" s="78">
        <v>0.85</v>
      </c>
      <c r="AY32" s="310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10</v>
      </c>
      <c r="BF32" s="8">
        <v>1.4239999999999999</v>
      </c>
      <c r="BG32" s="291">
        <v>7</v>
      </c>
      <c r="BH32" s="292">
        <v>0.99680000000000002</v>
      </c>
      <c r="BI32" s="291"/>
      <c r="BJ32" s="292"/>
      <c r="BK32" s="293">
        <v>3</v>
      </c>
      <c r="BL32" s="8">
        <v>0.42720000000000002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9"/>
      <c r="CI32" s="91">
        <v>20.6</v>
      </c>
      <c r="CJ32" s="319">
        <v>6.5</v>
      </c>
      <c r="CK32" s="294"/>
      <c r="CL32" s="294"/>
      <c r="CM32" s="320">
        <v>5.15</v>
      </c>
      <c r="CN32" s="321">
        <v>1.5</v>
      </c>
      <c r="CO32" s="8">
        <f t="shared" si="22"/>
        <v>25.75</v>
      </c>
      <c r="CP32" s="8">
        <f t="shared" si="23"/>
        <v>8</v>
      </c>
      <c r="CQ32" s="336">
        <v>247.40625</v>
      </c>
      <c r="CR32" s="336"/>
      <c r="CS32" s="336"/>
      <c r="CT32" s="346"/>
      <c r="CU32" s="337">
        <v>18.556701030927837</v>
      </c>
      <c r="CV32" s="196"/>
      <c r="CW32" s="338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2">
        <v>41.103092783505154</v>
      </c>
      <c r="DL32" s="322">
        <v>13.701030927835051</v>
      </c>
      <c r="DM32" s="320">
        <f t="shared" si="28"/>
        <v>41.103092783505154</v>
      </c>
      <c r="DN32" s="320">
        <f t="shared" si="29"/>
        <v>13.701030927835051</v>
      </c>
      <c r="DO32" s="322">
        <v>39.869999999999997</v>
      </c>
      <c r="DP32" s="322">
        <v>13.29</v>
      </c>
      <c r="DQ32" s="323"/>
      <c r="DR32" s="323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4">
        <v>31.96</v>
      </c>
      <c r="EH32" s="325">
        <v>7.99</v>
      </c>
      <c r="EI32" s="94">
        <v>116.36</v>
      </c>
      <c r="EJ32" s="94">
        <v>29.09</v>
      </c>
      <c r="EK32" s="320">
        <v>40.340000000000003</v>
      </c>
      <c r="EL32" s="326">
        <v>10.085000000000001</v>
      </c>
      <c r="EM32" s="327"/>
      <c r="EN32" s="327"/>
      <c r="EO32" s="327"/>
      <c r="EP32" s="327"/>
      <c r="EQ32" s="8">
        <f t="shared" si="31"/>
        <v>188.66</v>
      </c>
      <c r="ER32" s="8">
        <f t="shared" si="32"/>
        <v>47.164999999999999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1">
        <v>29</v>
      </c>
      <c r="FB32" s="328"/>
      <c r="FC32" s="114">
        <v>0</v>
      </c>
      <c r="FD32" s="321"/>
      <c r="FE32" s="8"/>
      <c r="FF32" s="8"/>
      <c r="FG32" s="300"/>
      <c r="FH32" s="301"/>
      <c r="FI32" s="8"/>
      <c r="FJ32" s="8"/>
      <c r="FK32" s="8"/>
      <c r="FL32" s="8"/>
      <c r="FM32" s="321"/>
      <c r="FN32" s="321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321">
        <v>6</v>
      </c>
      <c r="GL32" s="321"/>
      <c r="GM32" s="304"/>
      <c r="GN32" s="305"/>
      <c r="GO32" s="329">
        <v>6</v>
      </c>
      <c r="GP32" s="365"/>
      <c r="GQ32" s="306"/>
      <c r="GR32" s="306"/>
      <c r="GS32" s="305"/>
      <c r="GT32" s="305"/>
      <c r="GU32" s="93">
        <v>5</v>
      </c>
      <c r="GV32" s="93"/>
      <c r="GW32" s="93">
        <v>2</v>
      </c>
      <c r="GX32" s="93"/>
      <c r="GY32" s="93">
        <v>2.4</v>
      </c>
      <c r="GZ32" s="93"/>
      <c r="HA32" s="8">
        <f t="shared" si="39"/>
        <v>21.4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4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376"/>
      <c r="HZ32" s="376"/>
      <c r="IA32" s="307"/>
      <c r="IB32" s="299"/>
      <c r="IC32" s="196">
        <v>8.5</v>
      </c>
      <c r="ID32" s="329">
        <v>2.125</v>
      </c>
      <c r="IE32" s="308"/>
      <c r="IF32" s="308"/>
      <c r="IG32" s="8">
        <f t="shared" si="45"/>
        <v>8.5</v>
      </c>
      <c r="IH32" s="8">
        <f t="shared" si="46"/>
        <v>2.125</v>
      </c>
      <c r="II32" s="8">
        <v>205</v>
      </c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4"/>
      <c r="JD32" s="284"/>
      <c r="JE32" s="378">
        <v>0</v>
      </c>
      <c r="JF32" s="378">
        <v>0</v>
      </c>
      <c r="JG32" s="8">
        <f t="shared" si="47"/>
        <v>10.31</v>
      </c>
      <c r="JH32" s="8">
        <f t="shared" si="48"/>
        <v>0</v>
      </c>
      <c r="JI32" s="329">
        <v>6.4991000000000003</v>
      </c>
      <c r="JJ32" s="329">
        <v>1</v>
      </c>
      <c r="JK32" s="329">
        <v>6.4991000000000003</v>
      </c>
      <c r="JL32" s="329">
        <v>1</v>
      </c>
      <c r="JM32" s="329">
        <v>18</v>
      </c>
      <c r="JN32" s="329">
        <v>4</v>
      </c>
      <c r="JO32" s="91">
        <v>51.55</v>
      </c>
      <c r="JP32" s="329">
        <v>11</v>
      </c>
      <c r="JQ32" s="91">
        <v>0</v>
      </c>
      <c r="JR32" s="329">
        <v>0</v>
      </c>
      <c r="JS32" s="71">
        <v>0</v>
      </c>
      <c r="JT32" s="71">
        <v>0</v>
      </c>
      <c r="JU32" s="8"/>
      <c r="JV32" s="8"/>
      <c r="JW32" s="8">
        <f t="shared" si="85"/>
        <v>82.548199999999994</v>
      </c>
      <c r="JX32" s="8">
        <f t="shared" si="86"/>
        <v>17</v>
      </c>
      <c r="JY32" s="8"/>
      <c r="JZ32" s="8"/>
      <c r="KA32" s="284"/>
      <c r="KB32" s="284"/>
      <c r="KC32" s="8">
        <f t="shared" si="49"/>
        <v>0</v>
      </c>
      <c r="KD32" s="8">
        <f t="shared" si="50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1"/>
        <v>0</v>
      </c>
      <c r="KP32" s="4">
        <f t="shared" si="51"/>
        <v>0</v>
      </c>
      <c r="KQ32" s="320">
        <v>6.19</v>
      </c>
      <c r="KR32" s="4"/>
      <c r="KS32" s="4"/>
      <c r="KT32" s="4"/>
      <c r="KU32" s="1">
        <f t="shared" si="52"/>
        <v>6.19</v>
      </c>
      <c r="KV32" s="1">
        <f t="shared" si="53"/>
        <v>0</v>
      </c>
      <c r="KW32" s="4"/>
      <c r="KX32" s="4"/>
      <c r="KY32" s="4">
        <f t="shared" si="54"/>
        <v>0</v>
      </c>
      <c r="KZ32" s="4">
        <f t="shared" si="55"/>
        <v>0</v>
      </c>
      <c r="LA32" s="4"/>
      <c r="LB32" s="4"/>
      <c r="LC32" s="4"/>
      <c r="LD32" s="4"/>
      <c r="LE32" s="4">
        <f t="shared" si="56"/>
        <v>0</v>
      </c>
      <c r="LF32" s="4">
        <f t="shared" si="57"/>
        <v>0</v>
      </c>
      <c r="LG32" s="4"/>
      <c r="LH32" s="4"/>
      <c r="LI32" s="4">
        <f t="shared" si="58"/>
        <v>0</v>
      </c>
      <c r="LJ32" s="4">
        <f t="shared" si="59"/>
        <v>0</v>
      </c>
      <c r="LK32" s="71">
        <v>24.2</v>
      </c>
      <c r="LL32" s="329">
        <v>0</v>
      </c>
      <c r="LM32" s="79">
        <v>24.02</v>
      </c>
      <c r="LN32" s="348">
        <v>0</v>
      </c>
      <c r="LO32" s="79">
        <v>6.5750000000000002</v>
      </c>
      <c r="LP32" s="332">
        <v>0</v>
      </c>
      <c r="LQ32" s="75"/>
      <c r="LR32" s="342"/>
      <c r="LS32" s="317"/>
      <c r="LT32" s="317"/>
      <c r="LU32" s="4">
        <f t="shared" si="60"/>
        <v>54.795000000000002</v>
      </c>
      <c r="LV32" s="4">
        <f t="shared" si="61"/>
        <v>0</v>
      </c>
      <c r="LW32" s="318"/>
      <c r="LX32" s="4"/>
      <c r="LY32" s="4"/>
      <c r="LZ32" s="4"/>
      <c r="MA32" s="4">
        <f t="shared" si="62"/>
        <v>0</v>
      </c>
      <c r="MB32" s="4">
        <f t="shared" si="63"/>
        <v>0</v>
      </c>
      <c r="MC32" s="114"/>
      <c r="MD32" s="4"/>
      <c r="ME32" s="339">
        <v>25.75</v>
      </c>
      <c r="MF32" s="366"/>
      <c r="MG32" s="75">
        <v>35.020000000000003</v>
      </c>
      <c r="MH32" s="4"/>
      <c r="MI32" s="9"/>
      <c r="MJ32" s="4"/>
      <c r="MK32" s="4">
        <f t="shared" si="64"/>
        <v>60.77</v>
      </c>
      <c r="ML32" s="4">
        <f t="shared" si="65"/>
        <v>0</v>
      </c>
      <c r="MM32" s="333">
        <v>0</v>
      </c>
      <c r="MN32" s="92"/>
      <c r="MO32" s="114">
        <v>0</v>
      </c>
      <c r="MP32" s="334"/>
      <c r="MQ32" s="4">
        <f t="shared" si="66"/>
        <v>0</v>
      </c>
      <c r="MR32" s="4">
        <f t="shared" si="67"/>
        <v>0</v>
      </c>
      <c r="MS32" s="4"/>
      <c r="MT32" s="4"/>
      <c r="MU32" s="4">
        <f t="shared" si="68"/>
        <v>0</v>
      </c>
      <c r="MV32" s="4">
        <f t="shared" si="69"/>
        <v>0</v>
      </c>
      <c r="MW32" s="4"/>
      <c r="MX32" s="4"/>
      <c r="MY32" s="4">
        <f t="shared" si="70"/>
        <v>0</v>
      </c>
      <c r="MZ32" s="4">
        <f t="shared" si="71"/>
        <v>0</v>
      </c>
      <c r="NA32" s="92">
        <v>6.56</v>
      </c>
      <c r="NB32" s="335">
        <v>0.9</v>
      </c>
      <c r="NC32" s="4">
        <f t="shared" si="72"/>
        <v>6.56</v>
      </c>
      <c r="ND32" s="4">
        <f t="shared" si="73"/>
        <v>0.9</v>
      </c>
      <c r="NE32" s="296"/>
      <c r="NF32" s="296"/>
      <c r="NG32" s="296">
        <f t="shared" si="74"/>
        <v>0</v>
      </c>
      <c r="NH32" s="296">
        <f t="shared" si="75"/>
        <v>0</v>
      </c>
      <c r="NI32" s="296"/>
      <c r="NJ32" s="296"/>
      <c r="NK32" s="296">
        <f t="shared" si="76"/>
        <v>0</v>
      </c>
      <c r="NL32" s="296">
        <f t="shared" si="77"/>
        <v>0</v>
      </c>
      <c r="NM32" s="293"/>
      <c r="NN32" s="296"/>
      <c r="NO32" s="296">
        <f t="shared" si="78"/>
        <v>0</v>
      </c>
      <c r="NP32" s="296">
        <f t="shared" si="79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41">
        <v>0</v>
      </c>
      <c r="NX32" s="341"/>
      <c r="NY32" s="341">
        <v>0</v>
      </c>
      <c r="NZ32" s="341"/>
      <c r="OA32" s="4">
        <f t="shared" si="80"/>
        <v>0</v>
      </c>
      <c r="OB32" s="4">
        <f t="shared" si="12"/>
        <v>0</v>
      </c>
      <c r="OC32" s="74">
        <v>0</v>
      </c>
      <c r="OD32" s="74"/>
      <c r="OE32" s="347">
        <v>0</v>
      </c>
      <c r="OF32" s="74"/>
      <c r="OG32" s="347">
        <v>0</v>
      </c>
      <c r="OH32" s="74"/>
      <c r="OI32" s="74">
        <v>0</v>
      </c>
      <c r="OJ32" s="74"/>
      <c r="OK32" s="4">
        <f t="shared" si="81"/>
        <v>0</v>
      </c>
      <c r="OL32" s="4">
        <f t="shared" si="82"/>
        <v>0</v>
      </c>
      <c r="OM32" s="196">
        <v>0</v>
      </c>
      <c r="ON32" s="296"/>
      <c r="OO32" s="340">
        <v>0</v>
      </c>
      <c r="OP32" s="296"/>
      <c r="OQ32" s="196">
        <v>0</v>
      </c>
      <c r="OR32" s="296"/>
      <c r="OS32" s="296">
        <f t="shared" si="83"/>
        <v>0</v>
      </c>
      <c r="OT32" s="296">
        <f t="shared" si="84"/>
        <v>0</v>
      </c>
      <c r="OU32" s="296"/>
      <c r="OV32" s="296"/>
      <c r="OW32" s="296">
        <f t="shared" si="13"/>
        <v>0</v>
      </c>
      <c r="OX32" s="296">
        <f t="shared" si="14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22"/>
      <c r="R33" s="78"/>
      <c r="S33" s="320"/>
      <c r="T33" s="320"/>
      <c r="U33" s="78"/>
      <c r="V33" s="78"/>
      <c r="W33" s="78">
        <f t="shared" si="15"/>
        <v>0</v>
      </c>
      <c r="X33" s="78">
        <f t="shared" si="16"/>
        <v>0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49"/>
      <c r="AL33" s="350"/>
      <c r="AM33" s="289"/>
      <c r="AN33" s="289"/>
      <c r="AO33" s="290"/>
      <c r="AP33" s="290"/>
      <c r="AQ33" s="290"/>
      <c r="AR33" s="290"/>
      <c r="AS33" s="290"/>
      <c r="AT33" s="290"/>
      <c r="AU33" s="4">
        <f t="shared" si="19"/>
        <v>0</v>
      </c>
      <c r="AV33" s="4">
        <f t="shared" si="2"/>
        <v>0</v>
      </c>
      <c r="AW33" s="78">
        <v>2</v>
      </c>
      <c r="AX33" s="78">
        <v>0.85</v>
      </c>
      <c r="AY33" s="310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10</v>
      </c>
      <c r="BF33" s="8">
        <v>1.4239999999999999</v>
      </c>
      <c r="BG33" s="291">
        <v>7</v>
      </c>
      <c r="BH33" s="292">
        <v>0.99680000000000002</v>
      </c>
      <c r="BI33" s="291"/>
      <c r="BJ33" s="292"/>
      <c r="BK33" s="293">
        <v>3</v>
      </c>
      <c r="BL33" s="8">
        <v>0.42720000000000002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9"/>
      <c r="CI33" s="91">
        <v>20.6</v>
      </c>
      <c r="CJ33" s="319">
        <v>6.5</v>
      </c>
      <c r="CK33" s="294"/>
      <c r="CL33" s="294"/>
      <c r="CM33" s="320">
        <v>5.15</v>
      </c>
      <c r="CN33" s="321">
        <v>1.5</v>
      </c>
      <c r="CO33" s="8">
        <f t="shared" si="22"/>
        <v>25.75</v>
      </c>
      <c r="CP33" s="8">
        <f t="shared" si="23"/>
        <v>8</v>
      </c>
      <c r="CQ33" s="336">
        <v>247.40625</v>
      </c>
      <c r="CR33" s="336"/>
      <c r="CS33" s="336"/>
      <c r="CT33" s="346"/>
      <c r="CU33" s="337">
        <v>18.556701030927837</v>
      </c>
      <c r="CV33" s="196"/>
      <c r="CW33" s="338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2">
        <v>41.103092783505154</v>
      </c>
      <c r="DL33" s="322">
        <v>13.701030927835051</v>
      </c>
      <c r="DM33" s="320">
        <f t="shared" si="28"/>
        <v>41.103092783505154</v>
      </c>
      <c r="DN33" s="320">
        <f t="shared" si="29"/>
        <v>13.701030927835051</v>
      </c>
      <c r="DO33" s="322">
        <v>39.869999999999997</v>
      </c>
      <c r="DP33" s="322">
        <v>13.29</v>
      </c>
      <c r="DQ33" s="323"/>
      <c r="DR33" s="323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4">
        <v>31.96</v>
      </c>
      <c r="EH33" s="325">
        <v>7.99</v>
      </c>
      <c r="EI33" s="94">
        <v>116.36</v>
      </c>
      <c r="EJ33" s="94">
        <v>29.09</v>
      </c>
      <c r="EK33" s="320">
        <v>40.340000000000003</v>
      </c>
      <c r="EL33" s="326">
        <v>10.085000000000001</v>
      </c>
      <c r="EM33" s="327"/>
      <c r="EN33" s="327"/>
      <c r="EO33" s="327"/>
      <c r="EP33" s="327"/>
      <c r="EQ33" s="8">
        <f t="shared" si="31"/>
        <v>188.66</v>
      </c>
      <c r="ER33" s="8">
        <f t="shared" si="32"/>
        <v>47.164999999999999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1">
        <v>29</v>
      </c>
      <c r="FB33" s="328"/>
      <c r="FC33" s="114">
        <v>0</v>
      </c>
      <c r="FD33" s="321"/>
      <c r="FE33" s="8"/>
      <c r="FF33" s="8"/>
      <c r="FG33" s="300"/>
      <c r="FH33" s="301"/>
      <c r="FI33" s="8"/>
      <c r="FJ33" s="8"/>
      <c r="FK33" s="8"/>
      <c r="FL33" s="8"/>
      <c r="FM33" s="321"/>
      <c r="FN33" s="321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321">
        <v>6</v>
      </c>
      <c r="GL33" s="321"/>
      <c r="GM33" s="304"/>
      <c r="GN33" s="305"/>
      <c r="GO33" s="329">
        <v>6</v>
      </c>
      <c r="GP33" s="365"/>
      <c r="GQ33" s="306"/>
      <c r="GR33" s="306"/>
      <c r="GS33" s="305"/>
      <c r="GT33" s="305"/>
      <c r="GU33" s="93">
        <v>5</v>
      </c>
      <c r="GV33" s="93"/>
      <c r="GW33" s="93">
        <v>2</v>
      </c>
      <c r="GX33" s="93"/>
      <c r="GY33" s="93">
        <v>2.4</v>
      </c>
      <c r="GZ33" s="93"/>
      <c r="HA33" s="8">
        <f t="shared" si="39"/>
        <v>21.4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4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376"/>
      <c r="HZ33" s="376"/>
      <c r="IA33" s="307"/>
      <c r="IB33" s="299"/>
      <c r="IC33" s="196">
        <v>8.5</v>
      </c>
      <c r="ID33" s="329">
        <v>2.125</v>
      </c>
      <c r="IE33" s="308"/>
      <c r="IF33" s="308"/>
      <c r="IG33" s="8">
        <f t="shared" si="45"/>
        <v>8.5</v>
      </c>
      <c r="IH33" s="8">
        <f t="shared" si="46"/>
        <v>2.125</v>
      </c>
      <c r="II33" s="8">
        <v>205</v>
      </c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4"/>
      <c r="JD33" s="284"/>
      <c r="JE33" s="378">
        <v>0</v>
      </c>
      <c r="JF33" s="378">
        <v>0</v>
      </c>
      <c r="JG33" s="8">
        <f t="shared" si="47"/>
        <v>10.31</v>
      </c>
      <c r="JH33" s="8">
        <f t="shared" si="48"/>
        <v>0</v>
      </c>
      <c r="JI33" s="329">
        <v>6.4991000000000003</v>
      </c>
      <c r="JJ33" s="329">
        <v>1</v>
      </c>
      <c r="JK33" s="329">
        <v>6.4991000000000003</v>
      </c>
      <c r="JL33" s="329">
        <v>1</v>
      </c>
      <c r="JM33" s="329">
        <v>18</v>
      </c>
      <c r="JN33" s="329">
        <v>4</v>
      </c>
      <c r="JO33" s="91">
        <v>51.55</v>
      </c>
      <c r="JP33" s="329">
        <v>11</v>
      </c>
      <c r="JQ33" s="91">
        <v>0</v>
      </c>
      <c r="JR33" s="329">
        <v>0</v>
      </c>
      <c r="JS33" s="71">
        <v>0</v>
      </c>
      <c r="JT33" s="71">
        <v>0</v>
      </c>
      <c r="JU33" s="8"/>
      <c r="JV33" s="8"/>
      <c r="JW33" s="8">
        <f t="shared" si="85"/>
        <v>82.548199999999994</v>
      </c>
      <c r="JX33" s="8">
        <f t="shared" si="86"/>
        <v>17</v>
      </c>
      <c r="JY33" s="8"/>
      <c r="JZ33" s="8"/>
      <c r="KA33" s="284"/>
      <c r="KB33" s="284"/>
      <c r="KC33" s="8">
        <f t="shared" si="49"/>
        <v>0</v>
      </c>
      <c r="KD33" s="8">
        <f t="shared" si="50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1"/>
        <v>0</v>
      </c>
      <c r="KP33" s="4">
        <f t="shared" si="51"/>
        <v>0</v>
      </c>
      <c r="KQ33" s="320">
        <v>6.19</v>
      </c>
      <c r="KR33" s="4"/>
      <c r="KS33" s="4"/>
      <c r="KT33" s="4"/>
      <c r="KU33" s="1">
        <f t="shared" si="52"/>
        <v>6.19</v>
      </c>
      <c r="KV33" s="1">
        <f t="shared" si="53"/>
        <v>0</v>
      </c>
      <c r="KW33" s="4"/>
      <c r="KX33" s="4"/>
      <c r="KY33" s="4">
        <f t="shared" si="54"/>
        <v>0</v>
      </c>
      <c r="KZ33" s="4">
        <f t="shared" si="55"/>
        <v>0</v>
      </c>
      <c r="LA33" s="4"/>
      <c r="LB33" s="4"/>
      <c r="LC33" s="4"/>
      <c r="LD33" s="4"/>
      <c r="LE33" s="4">
        <f t="shared" si="56"/>
        <v>0</v>
      </c>
      <c r="LF33" s="4">
        <f t="shared" si="57"/>
        <v>0</v>
      </c>
      <c r="LG33" s="4"/>
      <c r="LH33" s="4"/>
      <c r="LI33" s="4">
        <f t="shared" si="58"/>
        <v>0</v>
      </c>
      <c r="LJ33" s="4">
        <f t="shared" si="59"/>
        <v>0</v>
      </c>
      <c r="LK33" s="71">
        <v>24.2</v>
      </c>
      <c r="LL33" s="329">
        <v>0</v>
      </c>
      <c r="LM33" s="79">
        <v>24.02</v>
      </c>
      <c r="LN33" s="348">
        <v>0</v>
      </c>
      <c r="LO33" s="79">
        <v>6.5750000000000002</v>
      </c>
      <c r="LP33" s="332">
        <v>0</v>
      </c>
      <c r="LQ33" s="75"/>
      <c r="LR33" s="342"/>
      <c r="LS33" s="317"/>
      <c r="LT33" s="317"/>
      <c r="LU33" s="4">
        <f t="shared" si="60"/>
        <v>54.795000000000002</v>
      </c>
      <c r="LV33" s="4">
        <f t="shared" si="61"/>
        <v>0</v>
      </c>
      <c r="LW33" s="318"/>
      <c r="LX33" s="4"/>
      <c r="LY33" s="4"/>
      <c r="LZ33" s="4"/>
      <c r="MA33" s="4">
        <f t="shared" si="62"/>
        <v>0</v>
      </c>
      <c r="MB33" s="4">
        <f t="shared" si="63"/>
        <v>0</v>
      </c>
      <c r="MC33" s="114"/>
      <c r="MD33" s="4"/>
      <c r="ME33" s="339">
        <v>25.75</v>
      </c>
      <c r="MF33" s="366"/>
      <c r="MG33" s="75">
        <v>35.020000000000003</v>
      </c>
      <c r="MH33" s="4"/>
      <c r="MI33" s="9"/>
      <c r="MJ33" s="4"/>
      <c r="MK33" s="4">
        <f t="shared" si="64"/>
        <v>60.77</v>
      </c>
      <c r="ML33" s="4">
        <f t="shared" si="65"/>
        <v>0</v>
      </c>
      <c r="MM33" s="333">
        <v>0</v>
      </c>
      <c r="MN33" s="92"/>
      <c r="MO33" s="114">
        <v>0</v>
      </c>
      <c r="MP33" s="334"/>
      <c r="MQ33" s="4">
        <f t="shared" si="66"/>
        <v>0</v>
      </c>
      <c r="MR33" s="4">
        <f t="shared" si="67"/>
        <v>0</v>
      </c>
      <c r="MS33" s="4"/>
      <c r="MT33" s="4"/>
      <c r="MU33" s="4">
        <f t="shared" si="68"/>
        <v>0</v>
      </c>
      <c r="MV33" s="4">
        <f t="shared" si="69"/>
        <v>0</v>
      </c>
      <c r="MW33" s="4"/>
      <c r="MX33" s="4"/>
      <c r="MY33" s="4">
        <f t="shared" si="70"/>
        <v>0</v>
      </c>
      <c r="MZ33" s="4">
        <f t="shared" si="71"/>
        <v>0</v>
      </c>
      <c r="NA33" s="92">
        <v>6.56</v>
      </c>
      <c r="NB33" s="335">
        <v>0.9</v>
      </c>
      <c r="NC33" s="4">
        <f t="shared" si="72"/>
        <v>6.56</v>
      </c>
      <c r="ND33" s="4">
        <f t="shared" si="73"/>
        <v>0.9</v>
      </c>
      <c r="NE33" s="296"/>
      <c r="NF33" s="296"/>
      <c r="NG33" s="296">
        <f t="shared" si="74"/>
        <v>0</v>
      </c>
      <c r="NH33" s="296">
        <f t="shared" si="75"/>
        <v>0</v>
      </c>
      <c r="NI33" s="296"/>
      <c r="NJ33" s="296"/>
      <c r="NK33" s="296">
        <f t="shared" si="76"/>
        <v>0</v>
      </c>
      <c r="NL33" s="296">
        <f t="shared" si="77"/>
        <v>0</v>
      </c>
      <c r="NM33" s="293"/>
      <c r="NN33" s="296"/>
      <c r="NO33" s="296">
        <f t="shared" si="78"/>
        <v>0</v>
      </c>
      <c r="NP33" s="296">
        <f t="shared" si="79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41">
        <v>0</v>
      </c>
      <c r="NX33" s="341"/>
      <c r="NY33" s="341">
        <v>0</v>
      </c>
      <c r="NZ33" s="341"/>
      <c r="OA33" s="4">
        <f t="shared" si="80"/>
        <v>0</v>
      </c>
      <c r="OB33" s="4">
        <f t="shared" si="12"/>
        <v>0</v>
      </c>
      <c r="OC33" s="74">
        <v>0</v>
      </c>
      <c r="OD33" s="74"/>
      <c r="OE33" s="347">
        <v>0</v>
      </c>
      <c r="OF33" s="74"/>
      <c r="OG33" s="347">
        <v>0</v>
      </c>
      <c r="OH33" s="74"/>
      <c r="OI33" s="74">
        <v>0</v>
      </c>
      <c r="OJ33" s="74"/>
      <c r="OK33" s="4">
        <f t="shared" si="81"/>
        <v>0</v>
      </c>
      <c r="OL33" s="4">
        <f t="shared" si="82"/>
        <v>0</v>
      </c>
      <c r="OM33" s="196">
        <v>0</v>
      </c>
      <c r="ON33" s="296"/>
      <c r="OO33" s="340">
        <v>0</v>
      </c>
      <c r="OP33" s="296"/>
      <c r="OQ33" s="196">
        <v>0</v>
      </c>
      <c r="OR33" s="296"/>
      <c r="OS33" s="296">
        <f t="shared" si="83"/>
        <v>0</v>
      </c>
      <c r="OT33" s="296">
        <f t="shared" si="84"/>
        <v>0</v>
      </c>
      <c r="OU33" s="296"/>
      <c r="OV33" s="296"/>
      <c r="OW33" s="296">
        <f t="shared" si="13"/>
        <v>0</v>
      </c>
      <c r="OX33" s="296">
        <f t="shared" si="14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22"/>
      <c r="R34" s="78"/>
      <c r="S34" s="320"/>
      <c r="T34" s="320"/>
      <c r="U34" s="78"/>
      <c r="V34" s="78"/>
      <c r="W34" s="78">
        <f t="shared" si="15"/>
        <v>0</v>
      </c>
      <c r="X34" s="78">
        <f t="shared" si="16"/>
        <v>0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49"/>
      <c r="AL34" s="350"/>
      <c r="AM34" s="289"/>
      <c r="AN34" s="289"/>
      <c r="AO34" s="290"/>
      <c r="AP34" s="290"/>
      <c r="AQ34" s="290"/>
      <c r="AR34" s="290"/>
      <c r="AS34" s="290"/>
      <c r="AT34" s="290"/>
      <c r="AU34" s="4">
        <f t="shared" si="19"/>
        <v>0</v>
      </c>
      <c r="AV34" s="4">
        <f t="shared" si="2"/>
        <v>0</v>
      </c>
      <c r="AW34" s="78">
        <v>2</v>
      </c>
      <c r="AX34" s="78">
        <v>0.85</v>
      </c>
      <c r="AY34" s="310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10</v>
      </c>
      <c r="BF34" s="8">
        <v>1.4239999999999999</v>
      </c>
      <c r="BG34" s="291">
        <v>7</v>
      </c>
      <c r="BH34" s="292">
        <v>0.99680000000000002</v>
      </c>
      <c r="BI34" s="291"/>
      <c r="BJ34" s="292"/>
      <c r="BK34" s="293">
        <v>3</v>
      </c>
      <c r="BL34" s="8">
        <v>0.42720000000000002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9"/>
      <c r="CI34" s="91">
        <v>20.6</v>
      </c>
      <c r="CJ34" s="319">
        <v>6.5</v>
      </c>
      <c r="CK34" s="294"/>
      <c r="CL34" s="294"/>
      <c r="CM34" s="320">
        <v>5.15</v>
      </c>
      <c r="CN34" s="321">
        <v>1.5</v>
      </c>
      <c r="CO34" s="8">
        <f t="shared" si="22"/>
        <v>25.75</v>
      </c>
      <c r="CP34" s="8">
        <f t="shared" si="23"/>
        <v>8</v>
      </c>
      <c r="CQ34" s="336">
        <v>247.40625</v>
      </c>
      <c r="CR34" s="336"/>
      <c r="CS34" s="336"/>
      <c r="CT34" s="346"/>
      <c r="CU34" s="337">
        <v>18.556701030927837</v>
      </c>
      <c r="CV34" s="196"/>
      <c r="CW34" s="338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2">
        <v>41.103092783505154</v>
      </c>
      <c r="DL34" s="322">
        <v>13.701030927835051</v>
      </c>
      <c r="DM34" s="320">
        <f t="shared" si="28"/>
        <v>41.103092783505154</v>
      </c>
      <c r="DN34" s="320">
        <f t="shared" si="29"/>
        <v>13.701030927835051</v>
      </c>
      <c r="DO34" s="322">
        <v>39.869999999999997</v>
      </c>
      <c r="DP34" s="322">
        <v>13.29</v>
      </c>
      <c r="DQ34" s="323"/>
      <c r="DR34" s="323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4">
        <v>31.96</v>
      </c>
      <c r="EH34" s="325">
        <v>7.99</v>
      </c>
      <c r="EI34" s="94">
        <v>116.36</v>
      </c>
      <c r="EJ34" s="94">
        <v>29.09</v>
      </c>
      <c r="EK34" s="320">
        <v>40.340000000000003</v>
      </c>
      <c r="EL34" s="326">
        <v>10.085000000000001</v>
      </c>
      <c r="EM34" s="327"/>
      <c r="EN34" s="327"/>
      <c r="EO34" s="327"/>
      <c r="EP34" s="327"/>
      <c r="EQ34" s="8">
        <f t="shared" si="31"/>
        <v>188.66</v>
      </c>
      <c r="ER34" s="8">
        <f t="shared" si="32"/>
        <v>47.164999999999999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1">
        <v>29</v>
      </c>
      <c r="FB34" s="328"/>
      <c r="FC34" s="114">
        <v>0</v>
      </c>
      <c r="FD34" s="321"/>
      <c r="FE34" s="8"/>
      <c r="FF34" s="8"/>
      <c r="FG34" s="300"/>
      <c r="FH34" s="301"/>
      <c r="FI34" s="8"/>
      <c r="FJ34" s="8"/>
      <c r="FK34" s="8"/>
      <c r="FL34" s="8"/>
      <c r="FM34" s="321"/>
      <c r="FN34" s="321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321">
        <v>6</v>
      </c>
      <c r="GL34" s="321"/>
      <c r="GM34" s="304"/>
      <c r="GN34" s="305"/>
      <c r="GO34" s="329">
        <v>6</v>
      </c>
      <c r="GP34" s="365"/>
      <c r="GQ34" s="306"/>
      <c r="GR34" s="306"/>
      <c r="GS34" s="305"/>
      <c r="GT34" s="305"/>
      <c r="GU34" s="93">
        <v>5</v>
      </c>
      <c r="GV34" s="93"/>
      <c r="GW34" s="93">
        <v>2</v>
      </c>
      <c r="GX34" s="93"/>
      <c r="GY34" s="93">
        <v>2.4</v>
      </c>
      <c r="GZ34" s="93"/>
      <c r="HA34" s="8">
        <f t="shared" si="39"/>
        <v>21.4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4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376"/>
      <c r="HZ34" s="376"/>
      <c r="IA34" s="307"/>
      <c r="IB34" s="299"/>
      <c r="IC34" s="196">
        <v>8.5</v>
      </c>
      <c r="ID34" s="329">
        <v>2.125</v>
      </c>
      <c r="IE34" s="308"/>
      <c r="IF34" s="308"/>
      <c r="IG34" s="8">
        <f t="shared" si="45"/>
        <v>8.5</v>
      </c>
      <c r="IH34" s="8">
        <f t="shared" si="46"/>
        <v>2.125</v>
      </c>
      <c r="II34" s="8">
        <v>205</v>
      </c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4"/>
      <c r="JD34" s="284"/>
      <c r="JE34" s="378">
        <v>0</v>
      </c>
      <c r="JF34" s="378">
        <v>0</v>
      </c>
      <c r="JG34" s="8">
        <f t="shared" si="47"/>
        <v>10.31</v>
      </c>
      <c r="JH34" s="8">
        <f t="shared" si="48"/>
        <v>0</v>
      </c>
      <c r="JI34" s="329">
        <v>6.4991000000000003</v>
      </c>
      <c r="JJ34" s="329">
        <v>1</v>
      </c>
      <c r="JK34" s="329">
        <v>6.4991000000000003</v>
      </c>
      <c r="JL34" s="329">
        <v>1</v>
      </c>
      <c r="JM34" s="329">
        <v>18</v>
      </c>
      <c r="JN34" s="329">
        <v>4</v>
      </c>
      <c r="JO34" s="91">
        <v>51.55</v>
      </c>
      <c r="JP34" s="329">
        <v>11</v>
      </c>
      <c r="JQ34" s="91">
        <v>0</v>
      </c>
      <c r="JR34" s="329">
        <v>0</v>
      </c>
      <c r="JS34" s="71">
        <v>0</v>
      </c>
      <c r="JT34" s="71">
        <v>0</v>
      </c>
      <c r="JU34" s="8"/>
      <c r="JV34" s="8"/>
      <c r="JW34" s="8">
        <f t="shared" si="85"/>
        <v>82.548199999999994</v>
      </c>
      <c r="JX34" s="8">
        <f t="shared" si="86"/>
        <v>17</v>
      </c>
      <c r="JY34" s="8"/>
      <c r="JZ34" s="8"/>
      <c r="KA34" s="284"/>
      <c r="KB34" s="284"/>
      <c r="KC34" s="8">
        <f t="shared" si="49"/>
        <v>0</v>
      </c>
      <c r="KD34" s="8">
        <f t="shared" si="50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1"/>
        <v>0</v>
      </c>
      <c r="KP34" s="4">
        <f t="shared" si="51"/>
        <v>0</v>
      </c>
      <c r="KQ34" s="320">
        <v>6.19</v>
      </c>
      <c r="KR34" s="4"/>
      <c r="KS34" s="4"/>
      <c r="KT34" s="4"/>
      <c r="KU34" s="1">
        <f t="shared" si="52"/>
        <v>6.19</v>
      </c>
      <c r="KV34" s="1">
        <f t="shared" si="53"/>
        <v>0</v>
      </c>
      <c r="KW34" s="4"/>
      <c r="KX34" s="4"/>
      <c r="KY34" s="4">
        <f t="shared" si="54"/>
        <v>0</v>
      </c>
      <c r="KZ34" s="4">
        <f t="shared" si="55"/>
        <v>0</v>
      </c>
      <c r="LA34" s="4"/>
      <c r="LB34" s="4"/>
      <c r="LC34" s="4"/>
      <c r="LD34" s="4"/>
      <c r="LE34" s="4">
        <f t="shared" si="56"/>
        <v>0</v>
      </c>
      <c r="LF34" s="4">
        <f t="shared" si="57"/>
        <v>0</v>
      </c>
      <c r="LG34" s="4"/>
      <c r="LH34" s="4"/>
      <c r="LI34" s="4">
        <f t="shared" si="58"/>
        <v>0</v>
      </c>
      <c r="LJ34" s="4">
        <f t="shared" si="59"/>
        <v>0</v>
      </c>
      <c r="LK34" s="71">
        <v>24.2</v>
      </c>
      <c r="LL34" s="329">
        <v>0</v>
      </c>
      <c r="LM34" s="79">
        <v>24.02</v>
      </c>
      <c r="LN34" s="348">
        <v>0</v>
      </c>
      <c r="LO34" s="79">
        <v>6.5750000000000002</v>
      </c>
      <c r="LP34" s="332">
        <v>0</v>
      </c>
      <c r="LQ34" s="75"/>
      <c r="LR34" s="342"/>
      <c r="LS34" s="317"/>
      <c r="LT34" s="317"/>
      <c r="LU34" s="4">
        <f t="shared" si="60"/>
        <v>54.795000000000002</v>
      </c>
      <c r="LV34" s="4">
        <f t="shared" si="61"/>
        <v>0</v>
      </c>
      <c r="LW34" s="318"/>
      <c r="LX34" s="4"/>
      <c r="LY34" s="4"/>
      <c r="LZ34" s="4"/>
      <c r="MA34" s="4">
        <f t="shared" si="62"/>
        <v>0</v>
      </c>
      <c r="MB34" s="4">
        <f t="shared" si="63"/>
        <v>0</v>
      </c>
      <c r="MC34" s="114"/>
      <c r="MD34" s="4"/>
      <c r="ME34" s="339">
        <v>25.75</v>
      </c>
      <c r="MF34" s="366"/>
      <c r="MG34" s="75">
        <v>35.020000000000003</v>
      </c>
      <c r="MH34" s="4"/>
      <c r="MI34" s="9"/>
      <c r="MJ34" s="4"/>
      <c r="MK34" s="4">
        <f t="shared" si="64"/>
        <v>60.77</v>
      </c>
      <c r="ML34" s="4">
        <f t="shared" si="65"/>
        <v>0</v>
      </c>
      <c r="MM34" s="333">
        <v>0.20707999999999979</v>
      </c>
      <c r="MN34" s="92"/>
      <c r="MO34" s="114">
        <v>0.13805333333333322</v>
      </c>
      <c r="MP34" s="334"/>
      <c r="MQ34" s="4">
        <f t="shared" si="66"/>
        <v>0.34513333333333301</v>
      </c>
      <c r="MR34" s="4">
        <f t="shared" si="67"/>
        <v>0</v>
      </c>
      <c r="MS34" s="4"/>
      <c r="MT34" s="4"/>
      <c r="MU34" s="4">
        <f t="shared" si="68"/>
        <v>0</v>
      </c>
      <c r="MV34" s="4">
        <f t="shared" si="69"/>
        <v>0</v>
      </c>
      <c r="MW34" s="4"/>
      <c r="MX34" s="4"/>
      <c r="MY34" s="4">
        <f t="shared" si="70"/>
        <v>0</v>
      </c>
      <c r="MZ34" s="4">
        <f t="shared" si="71"/>
        <v>0</v>
      </c>
      <c r="NA34" s="92">
        <v>6.56</v>
      </c>
      <c r="NB34" s="335">
        <v>0.9</v>
      </c>
      <c r="NC34" s="4">
        <f t="shared" si="72"/>
        <v>6.56</v>
      </c>
      <c r="ND34" s="4">
        <f t="shared" si="73"/>
        <v>0.9</v>
      </c>
      <c r="NE34" s="296"/>
      <c r="NF34" s="296"/>
      <c r="NG34" s="296">
        <f t="shared" si="74"/>
        <v>0</v>
      </c>
      <c r="NH34" s="296">
        <f t="shared" si="75"/>
        <v>0</v>
      </c>
      <c r="NI34" s="296"/>
      <c r="NJ34" s="296"/>
      <c r="NK34" s="296">
        <f t="shared" si="76"/>
        <v>0</v>
      </c>
      <c r="NL34" s="296">
        <f t="shared" si="77"/>
        <v>0</v>
      </c>
      <c r="NM34" s="293"/>
      <c r="NN34" s="296"/>
      <c r="NO34" s="296">
        <f t="shared" si="78"/>
        <v>0</v>
      </c>
      <c r="NP34" s="296">
        <f t="shared" si="79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41">
        <v>0</v>
      </c>
      <c r="NX34" s="341"/>
      <c r="NY34" s="341">
        <v>0</v>
      </c>
      <c r="NZ34" s="341"/>
      <c r="OA34" s="4">
        <f t="shared" si="80"/>
        <v>0</v>
      </c>
      <c r="OB34" s="4">
        <f t="shared" si="12"/>
        <v>0</v>
      </c>
      <c r="OC34" s="74">
        <v>0</v>
      </c>
      <c r="OD34" s="74"/>
      <c r="OE34" s="347">
        <v>0</v>
      </c>
      <c r="OF34" s="74"/>
      <c r="OG34" s="347">
        <v>0</v>
      </c>
      <c r="OH34" s="74"/>
      <c r="OI34" s="74">
        <v>0</v>
      </c>
      <c r="OJ34" s="74"/>
      <c r="OK34" s="4">
        <f t="shared" si="81"/>
        <v>0</v>
      </c>
      <c r="OL34" s="4">
        <f t="shared" si="82"/>
        <v>0</v>
      </c>
      <c r="OM34" s="196">
        <v>0.16</v>
      </c>
      <c r="ON34" s="296"/>
      <c r="OO34" s="340">
        <v>0.05</v>
      </c>
      <c r="OP34" s="296"/>
      <c r="OQ34" s="196">
        <v>0.05</v>
      </c>
      <c r="OR34" s="296"/>
      <c r="OS34" s="296">
        <f t="shared" si="83"/>
        <v>0.21000000000000002</v>
      </c>
      <c r="OT34" s="296">
        <f>ON34+OP34</f>
        <v>0</v>
      </c>
      <c r="OU34" s="296"/>
      <c r="OV34" s="296"/>
      <c r="OW34" s="296">
        <f t="shared" si="13"/>
        <v>0</v>
      </c>
      <c r="OX34" s="296">
        <f t="shared" si="14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20"/>
      <c r="L35" s="320"/>
      <c r="M35" s="71"/>
      <c r="N35" s="71"/>
      <c r="O35" s="75"/>
      <c r="P35" s="71"/>
      <c r="Q35" s="122"/>
      <c r="R35" s="78"/>
      <c r="S35" s="320"/>
      <c r="T35" s="320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78">
        <f t="shared" si="17"/>
        <v>0</v>
      </c>
      <c r="AD35" s="78">
        <f t="shared" si="18"/>
        <v>0</v>
      </c>
      <c r="AE35" s="71"/>
      <c r="AF35" s="71"/>
      <c r="AG35" s="71"/>
      <c r="AH35" s="71"/>
      <c r="AI35" s="122"/>
      <c r="AJ35" s="122"/>
      <c r="AK35" s="349"/>
      <c r="AL35" s="350"/>
      <c r="AM35" s="352"/>
      <c r="AN35" s="352"/>
      <c r="AO35" s="353"/>
      <c r="AP35" s="353"/>
      <c r="AQ35" s="353"/>
      <c r="AR35" s="353"/>
      <c r="AS35" s="353"/>
      <c r="AT35" s="353"/>
      <c r="AU35" s="74">
        <f t="shared" si="19"/>
        <v>0</v>
      </c>
      <c r="AV35" s="74">
        <f t="shared" si="2"/>
        <v>0</v>
      </c>
      <c r="AW35" s="78">
        <v>2</v>
      </c>
      <c r="AX35" s="78">
        <v>0.85</v>
      </c>
      <c r="AY35" s="354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10</v>
      </c>
      <c r="BF35" s="78">
        <v>1.4239999999999999</v>
      </c>
      <c r="BG35" s="355">
        <v>7</v>
      </c>
      <c r="BH35" s="356">
        <v>0.99680000000000002</v>
      </c>
      <c r="BI35" s="355"/>
      <c r="BJ35" s="356"/>
      <c r="BK35" s="321">
        <v>3</v>
      </c>
      <c r="BL35" s="78">
        <v>0.42720000000000002</v>
      </c>
      <c r="BM35" s="78"/>
      <c r="BN35" s="78"/>
      <c r="BO35" s="78"/>
      <c r="BP35" s="78"/>
      <c r="BQ35" s="78"/>
      <c r="BR35" s="78"/>
      <c r="BS35" s="320">
        <f t="shared" si="20"/>
        <v>20</v>
      </c>
      <c r="BT35" s="78">
        <f t="shared" si="21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9"/>
      <c r="CI35" s="91">
        <v>20.6</v>
      </c>
      <c r="CJ35" s="319">
        <v>6.5</v>
      </c>
      <c r="CK35" s="329"/>
      <c r="CL35" s="329"/>
      <c r="CM35" s="320">
        <v>5.15</v>
      </c>
      <c r="CN35" s="321">
        <v>1.5</v>
      </c>
      <c r="CO35" s="78">
        <f t="shared" si="22"/>
        <v>25.75</v>
      </c>
      <c r="CP35" s="78">
        <f t="shared" si="23"/>
        <v>8</v>
      </c>
      <c r="CQ35" s="336">
        <v>247.40625</v>
      </c>
      <c r="CR35" s="336"/>
      <c r="CS35" s="336"/>
      <c r="CT35" s="346"/>
      <c r="CU35" s="337">
        <v>18.556701030927837</v>
      </c>
      <c r="CV35" s="196"/>
      <c r="CW35" s="338">
        <v>63.814432989690722</v>
      </c>
      <c r="CX35" s="346"/>
      <c r="CY35" s="346"/>
      <c r="CZ35" s="346"/>
      <c r="DA35" s="357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22">
        <v>41.103092783505154</v>
      </c>
      <c r="DL35" s="322">
        <v>13.701030927835051</v>
      </c>
      <c r="DM35" s="320">
        <f t="shared" si="28"/>
        <v>41.103092783505154</v>
      </c>
      <c r="DN35" s="320">
        <f t="shared" si="29"/>
        <v>13.701030927835051</v>
      </c>
      <c r="DO35" s="322">
        <v>39.869999999999997</v>
      </c>
      <c r="DP35" s="322">
        <v>13.29</v>
      </c>
      <c r="DQ35" s="323"/>
      <c r="DR35" s="323"/>
      <c r="DS35" s="78"/>
      <c r="DT35" s="78"/>
      <c r="DU35" s="326"/>
      <c r="DV35" s="358"/>
      <c r="DW35" s="358"/>
      <c r="DX35" s="358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24">
        <v>31.96</v>
      </c>
      <c r="EH35" s="325">
        <v>7.99</v>
      </c>
      <c r="EI35" s="94">
        <v>116.36</v>
      </c>
      <c r="EJ35" s="94">
        <v>29.09</v>
      </c>
      <c r="EK35" s="320">
        <v>40.340000000000003</v>
      </c>
      <c r="EL35" s="326">
        <v>10.085000000000001</v>
      </c>
      <c r="EM35" s="327"/>
      <c r="EN35" s="327"/>
      <c r="EO35" s="327"/>
      <c r="EP35" s="327"/>
      <c r="EQ35" s="78">
        <f t="shared" si="31"/>
        <v>188.66</v>
      </c>
      <c r="ER35" s="78">
        <f t="shared" si="32"/>
        <v>47.164999999999999</v>
      </c>
      <c r="ES35" s="196"/>
      <c r="ET35" s="196"/>
      <c r="EU35" s="359"/>
      <c r="EV35" s="359"/>
      <c r="EW35" s="74">
        <f t="shared" si="33"/>
        <v>0</v>
      </c>
      <c r="EX35" s="74">
        <f t="shared" si="34"/>
        <v>0</v>
      </c>
      <c r="EY35" s="78"/>
      <c r="EZ35" s="78"/>
      <c r="FA35" s="351">
        <v>29</v>
      </c>
      <c r="FB35" s="328"/>
      <c r="FC35" s="114">
        <v>30</v>
      </c>
      <c r="FD35" s="321"/>
      <c r="FE35" s="78"/>
      <c r="FF35" s="78"/>
      <c r="FG35" s="360"/>
      <c r="FH35" s="361"/>
      <c r="FI35" s="78"/>
      <c r="FJ35" s="78"/>
      <c r="FK35" s="78"/>
      <c r="FL35" s="78"/>
      <c r="FM35" s="321"/>
      <c r="FN35" s="321"/>
      <c r="FO35" s="74"/>
      <c r="FP35" s="78"/>
      <c r="FQ35" s="362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63"/>
      <c r="GJ35" s="363"/>
      <c r="GK35" s="321">
        <v>6</v>
      </c>
      <c r="GL35" s="321"/>
      <c r="GM35" s="364"/>
      <c r="GN35" s="93"/>
      <c r="GO35" s="329">
        <v>6</v>
      </c>
      <c r="GP35" s="365"/>
      <c r="GQ35" s="365"/>
      <c r="GR35" s="365"/>
      <c r="GS35" s="93"/>
      <c r="GT35" s="93"/>
      <c r="GU35" s="93">
        <v>3</v>
      </c>
      <c r="GV35" s="93"/>
      <c r="GW35" s="93">
        <v>2</v>
      </c>
      <c r="GX35" s="93"/>
      <c r="GY35" s="93">
        <v>2.4</v>
      </c>
      <c r="GZ35" s="93"/>
      <c r="HA35" s="78">
        <f t="shared" si="39"/>
        <v>19.399999999999999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8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77"/>
      <c r="HZ35" s="377"/>
      <c r="IA35" s="96"/>
      <c r="IB35" s="94"/>
      <c r="IC35" s="196">
        <v>8.5</v>
      </c>
      <c r="ID35" s="329">
        <v>2.125</v>
      </c>
      <c r="IE35" s="208"/>
      <c r="IF35" s="208"/>
      <c r="IG35" s="8">
        <f t="shared" si="45"/>
        <v>8.5</v>
      </c>
      <c r="IH35" s="8">
        <f t="shared" si="46"/>
        <v>2.125</v>
      </c>
      <c r="II35" s="78">
        <v>205</v>
      </c>
      <c r="IJ35" s="78"/>
      <c r="IK35" s="78"/>
      <c r="IL35" s="78"/>
      <c r="IM35" s="74"/>
      <c r="IN35" s="358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/>
      <c r="JD35" s="71"/>
      <c r="JE35" s="379">
        <v>0</v>
      </c>
      <c r="JF35" s="379">
        <v>0</v>
      </c>
      <c r="JG35" s="8">
        <f t="shared" si="47"/>
        <v>10.31</v>
      </c>
      <c r="JH35" s="8">
        <f t="shared" si="48"/>
        <v>0</v>
      </c>
      <c r="JI35" s="329">
        <v>6.4991000000000003</v>
      </c>
      <c r="JJ35" s="329">
        <v>1</v>
      </c>
      <c r="JK35" s="329">
        <v>6.4991000000000003</v>
      </c>
      <c r="JL35" s="329">
        <v>1</v>
      </c>
      <c r="JM35" s="329">
        <v>18</v>
      </c>
      <c r="JN35" s="329">
        <v>4</v>
      </c>
      <c r="JO35" s="91">
        <v>51.55</v>
      </c>
      <c r="JP35" s="329">
        <v>11</v>
      </c>
      <c r="JQ35" s="91">
        <v>0</v>
      </c>
      <c r="JR35" s="329">
        <v>0</v>
      </c>
      <c r="JS35" s="71">
        <v>0</v>
      </c>
      <c r="JT35" s="71">
        <v>0</v>
      </c>
      <c r="JU35" s="78"/>
      <c r="JV35" s="78"/>
      <c r="JW35" s="78">
        <f t="shared" si="85"/>
        <v>82.548199999999994</v>
      </c>
      <c r="JX35" s="78">
        <f t="shared" si="86"/>
        <v>17</v>
      </c>
      <c r="JY35" s="78"/>
      <c r="JZ35" s="78"/>
      <c r="KA35" s="71"/>
      <c r="KB35" s="71"/>
      <c r="KC35" s="78">
        <f t="shared" si="49"/>
        <v>0</v>
      </c>
      <c r="KD35" s="78">
        <f t="shared" si="50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1"/>
        <v>0</v>
      </c>
      <c r="KP35" s="74">
        <f t="shared" si="51"/>
        <v>0</v>
      </c>
      <c r="KQ35" s="320"/>
      <c r="KR35" s="74"/>
      <c r="KS35" s="74"/>
      <c r="KT35" s="74"/>
      <c r="KU35" s="122">
        <f t="shared" si="52"/>
        <v>0</v>
      </c>
      <c r="KV35" s="122">
        <f t="shared" si="53"/>
        <v>0</v>
      </c>
      <c r="KW35" s="74"/>
      <c r="KX35" s="74"/>
      <c r="KY35" s="74">
        <f t="shared" si="54"/>
        <v>0</v>
      </c>
      <c r="KZ35" s="74">
        <f t="shared" si="55"/>
        <v>0</v>
      </c>
      <c r="LA35" s="74"/>
      <c r="LB35" s="74"/>
      <c r="LC35" s="74"/>
      <c r="LD35" s="74"/>
      <c r="LE35" s="74">
        <f t="shared" si="56"/>
        <v>0</v>
      </c>
      <c r="LF35" s="74">
        <f t="shared" si="57"/>
        <v>0</v>
      </c>
      <c r="LG35" s="74"/>
      <c r="LH35" s="74"/>
      <c r="LI35" s="74">
        <f t="shared" si="58"/>
        <v>0</v>
      </c>
      <c r="LJ35" s="74">
        <f t="shared" si="59"/>
        <v>0</v>
      </c>
      <c r="LK35" s="71">
        <v>24.2</v>
      </c>
      <c r="LL35" s="329">
        <v>0</v>
      </c>
      <c r="LM35" s="79">
        <v>24.02</v>
      </c>
      <c r="LN35" s="348">
        <v>0</v>
      </c>
      <c r="LO35" s="79">
        <v>6.5750000000000002</v>
      </c>
      <c r="LP35" s="332">
        <v>0</v>
      </c>
      <c r="LQ35" s="75"/>
      <c r="LR35" s="342"/>
      <c r="LS35" s="342"/>
      <c r="LT35" s="342"/>
      <c r="LU35" s="74">
        <f t="shared" si="60"/>
        <v>54.795000000000002</v>
      </c>
      <c r="LV35" s="74">
        <f t="shared" si="61"/>
        <v>0</v>
      </c>
      <c r="LW35" s="149"/>
      <c r="LX35" s="74"/>
      <c r="LY35" s="74"/>
      <c r="LZ35" s="74"/>
      <c r="MA35" s="74">
        <f t="shared" si="62"/>
        <v>0</v>
      </c>
      <c r="MB35" s="74">
        <f t="shared" si="63"/>
        <v>0</v>
      </c>
      <c r="MC35" s="114"/>
      <c r="MD35" s="74"/>
      <c r="ME35" s="339">
        <v>25.75</v>
      </c>
      <c r="MF35" s="366"/>
      <c r="MG35" s="75">
        <v>35.020000000000003</v>
      </c>
      <c r="MH35" s="74"/>
      <c r="MI35" s="75"/>
      <c r="MJ35" s="74"/>
      <c r="MK35" s="74">
        <f t="shared" si="64"/>
        <v>60.77</v>
      </c>
      <c r="ML35" s="74">
        <f t="shared" si="65"/>
        <v>0</v>
      </c>
      <c r="MM35" s="333">
        <v>0.61199999999999999</v>
      </c>
      <c r="MN35" s="92"/>
      <c r="MO35" s="114">
        <v>0.40800000000000003</v>
      </c>
      <c r="MP35" s="334"/>
      <c r="MQ35" s="74">
        <f t="shared" si="66"/>
        <v>1.02</v>
      </c>
      <c r="MR35" s="74">
        <f t="shared" si="67"/>
        <v>0</v>
      </c>
      <c r="MS35" s="74"/>
      <c r="MT35" s="74"/>
      <c r="MU35" s="74">
        <f t="shared" si="68"/>
        <v>0</v>
      </c>
      <c r="MV35" s="74">
        <f t="shared" si="69"/>
        <v>0</v>
      </c>
      <c r="MW35" s="74"/>
      <c r="MX35" s="74"/>
      <c r="MY35" s="74">
        <f t="shared" si="70"/>
        <v>0</v>
      </c>
      <c r="MZ35" s="74">
        <f t="shared" si="71"/>
        <v>0</v>
      </c>
      <c r="NA35" s="92">
        <v>0</v>
      </c>
      <c r="NB35" s="335">
        <v>0</v>
      </c>
      <c r="NC35" s="74">
        <f t="shared" si="72"/>
        <v>0</v>
      </c>
      <c r="ND35" s="74">
        <f t="shared" si="73"/>
        <v>0</v>
      </c>
      <c r="NE35" s="196"/>
      <c r="NF35" s="196"/>
      <c r="NG35" s="196">
        <f t="shared" si="74"/>
        <v>0</v>
      </c>
      <c r="NH35" s="196">
        <f t="shared" si="75"/>
        <v>0</v>
      </c>
      <c r="NI35" s="196"/>
      <c r="NJ35" s="196"/>
      <c r="NK35" s="196">
        <f t="shared" si="76"/>
        <v>0</v>
      </c>
      <c r="NL35" s="196">
        <f t="shared" si="77"/>
        <v>0</v>
      </c>
      <c r="NM35" s="321"/>
      <c r="NN35" s="196"/>
      <c r="NO35" s="196">
        <f t="shared" si="78"/>
        <v>0</v>
      </c>
      <c r="NP35" s="196">
        <f t="shared" si="79"/>
        <v>0</v>
      </c>
      <c r="NQ35" s="74">
        <v>0</v>
      </c>
      <c r="NR35" s="74"/>
      <c r="NS35" s="74">
        <v>0</v>
      </c>
      <c r="NT35" s="74"/>
      <c r="NU35" s="74">
        <v>0.01</v>
      </c>
      <c r="NV35" s="74"/>
      <c r="NW35" s="341">
        <v>0</v>
      </c>
      <c r="NX35" s="341"/>
      <c r="NY35" s="341">
        <v>0</v>
      </c>
      <c r="NZ35" s="341"/>
      <c r="OA35" s="74">
        <f t="shared" si="80"/>
        <v>0.01</v>
      </c>
      <c r="OB35" s="74">
        <f t="shared" si="12"/>
        <v>0</v>
      </c>
      <c r="OC35" s="74">
        <v>0.1</v>
      </c>
      <c r="OD35" s="74"/>
      <c r="OE35" s="347">
        <v>0</v>
      </c>
      <c r="OF35" s="74"/>
      <c r="OG35" s="347">
        <v>0</v>
      </c>
      <c r="OH35" s="74"/>
      <c r="OI35" s="74">
        <v>0</v>
      </c>
      <c r="OJ35" s="74"/>
      <c r="OK35" s="74">
        <f t="shared" si="81"/>
        <v>0.1</v>
      </c>
      <c r="OL35" s="74">
        <f t="shared" si="82"/>
        <v>0</v>
      </c>
      <c r="OM35" s="196">
        <v>0.31</v>
      </c>
      <c r="ON35" s="196"/>
      <c r="OO35" s="340">
        <v>0.08</v>
      </c>
      <c r="OP35" s="196"/>
      <c r="OQ35" s="196">
        <v>0.09</v>
      </c>
      <c r="OR35" s="196"/>
      <c r="OS35" s="196">
        <f t="shared" si="83"/>
        <v>0.39</v>
      </c>
      <c r="OT35" s="196">
        <f t="shared" si="84"/>
        <v>0</v>
      </c>
      <c r="OU35" s="196"/>
      <c r="OV35" s="196"/>
      <c r="OW35" s="196">
        <f t="shared" si="13"/>
        <v>0</v>
      </c>
      <c r="OX35" s="196">
        <f t="shared" si="14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22"/>
      <c r="R36" s="78"/>
      <c r="S36" s="320"/>
      <c r="T36" s="320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49"/>
      <c r="AL36" s="350"/>
      <c r="AM36" s="289"/>
      <c r="AN36" s="289"/>
      <c r="AO36" s="290"/>
      <c r="AP36" s="290"/>
      <c r="AQ36" s="290"/>
      <c r="AR36" s="290"/>
      <c r="AS36" s="290"/>
      <c r="AT36" s="290"/>
      <c r="AU36" s="4">
        <f t="shared" si="19"/>
        <v>0</v>
      </c>
      <c r="AV36" s="4">
        <f t="shared" si="2"/>
        <v>0</v>
      </c>
      <c r="AW36" s="78">
        <v>2</v>
      </c>
      <c r="AX36" s="78">
        <v>0.85</v>
      </c>
      <c r="AY36" s="310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10</v>
      </c>
      <c r="BF36" s="8">
        <v>1.4239999999999999</v>
      </c>
      <c r="BG36" s="291">
        <v>7</v>
      </c>
      <c r="BH36" s="292">
        <v>0.99680000000000002</v>
      </c>
      <c r="BI36" s="291"/>
      <c r="BJ36" s="292"/>
      <c r="BK36" s="293">
        <v>3</v>
      </c>
      <c r="BL36" s="8">
        <v>0.42720000000000002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9"/>
      <c r="CI36" s="91">
        <v>20.6</v>
      </c>
      <c r="CJ36" s="319">
        <v>6.5</v>
      </c>
      <c r="CK36" s="294"/>
      <c r="CL36" s="294"/>
      <c r="CM36" s="320">
        <v>5.15</v>
      </c>
      <c r="CN36" s="321">
        <v>1.5</v>
      </c>
      <c r="CO36" s="8">
        <f t="shared" si="22"/>
        <v>25.75</v>
      </c>
      <c r="CP36" s="8">
        <f t="shared" si="23"/>
        <v>8</v>
      </c>
      <c r="CQ36" s="336">
        <v>247.40625</v>
      </c>
      <c r="CR36" s="336"/>
      <c r="CS36" s="336"/>
      <c r="CT36" s="346"/>
      <c r="CU36" s="337">
        <v>18.556701030927837</v>
      </c>
      <c r="CV36" s="196"/>
      <c r="CW36" s="338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2">
        <v>41.103092783505154</v>
      </c>
      <c r="DL36" s="322">
        <v>13.701030927835051</v>
      </c>
      <c r="DM36" s="320">
        <f t="shared" si="28"/>
        <v>41.103092783505154</v>
      </c>
      <c r="DN36" s="320">
        <f t="shared" si="29"/>
        <v>13.701030927835051</v>
      </c>
      <c r="DO36" s="322">
        <v>39.869999999999997</v>
      </c>
      <c r="DP36" s="322">
        <v>13.29</v>
      </c>
      <c r="DQ36" s="323"/>
      <c r="DR36" s="323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4">
        <v>31.96</v>
      </c>
      <c r="EH36" s="325">
        <v>7.99</v>
      </c>
      <c r="EI36" s="94">
        <v>116.36</v>
      </c>
      <c r="EJ36" s="94">
        <v>29.09</v>
      </c>
      <c r="EK36" s="320">
        <v>40.340000000000003</v>
      </c>
      <c r="EL36" s="326">
        <v>10.085000000000001</v>
      </c>
      <c r="EM36" s="327"/>
      <c r="EN36" s="327"/>
      <c r="EO36" s="327"/>
      <c r="EP36" s="327"/>
      <c r="EQ36" s="8">
        <f t="shared" si="31"/>
        <v>188.66</v>
      </c>
      <c r="ER36" s="8">
        <f t="shared" si="32"/>
        <v>47.164999999999999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1">
        <v>29</v>
      </c>
      <c r="FB36" s="328"/>
      <c r="FC36" s="114">
        <v>30</v>
      </c>
      <c r="FD36" s="321"/>
      <c r="FE36" s="8"/>
      <c r="FF36" s="8"/>
      <c r="FG36" s="300"/>
      <c r="FH36" s="301"/>
      <c r="FI36" s="8"/>
      <c r="FJ36" s="8"/>
      <c r="FK36" s="8"/>
      <c r="FL36" s="8"/>
      <c r="FM36" s="321"/>
      <c r="FN36" s="321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321">
        <v>6</v>
      </c>
      <c r="GL36" s="321"/>
      <c r="GM36" s="304"/>
      <c r="GN36" s="305"/>
      <c r="GO36" s="329">
        <v>6</v>
      </c>
      <c r="GP36" s="365"/>
      <c r="GQ36" s="306"/>
      <c r="GR36" s="306"/>
      <c r="GS36" s="305"/>
      <c r="GT36" s="305"/>
      <c r="GU36" s="93">
        <v>3</v>
      </c>
      <c r="GV36" s="93"/>
      <c r="GW36" s="93">
        <v>2</v>
      </c>
      <c r="GX36" s="93"/>
      <c r="GY36" s="93">
        <v>2.4</v>
      </c>
      <c r="GZ36" s="93"/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4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376"/>
      <c r="HZ36" s="376"/>
      <c r="IA36" s="307"/>
      <c r="IB36" s="299"/>
      <c r="IC36" s="196">
        <v>8.5</v>
      </c>
      <c r="ID36" s="329">
        <v>2.125</v>
      </c>
      <c r="IE36" s="308"/>
      <c r="IF36" s="308"/>
      <c r="IG36" s="8">
        <f t="shared" si="45"/>
        <v>8.5</v>
      </c>
      <c r="IH36" s="8">
        <f t="shared" si="46"/>
        <v>2.125</v>
      </c>
      <c r="II36" s="8">
        <v>205</v>
      </c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4"/>
      <c r="JD36" s="284"/>
      <c r="JE36" s="378">
        <v>0</v>
      </c>
      <c r="JF36" s="378">
        <v>0</v>
      </c>
      <c r="JG36" s="8">
        <f t="shared" si="47"/>
        <v>10.31</v>
      </c>
      <c r="JH36" s="8">
        <f t="shared" si="48"/>
        <v>0</v>
      </c>
      <c r="JI36" s="329">
        <v>6.4991000000000003</v>
      </c>
      <c r="JJ36" s="329">
        <v>1</v>
      </c>
      <c r="JK36" s="329">
        <v>6.4991000000000003</v>
      </c>
      <c r="JL36" s="329">
        <v>1</v>
      </c>
      <c r="JM36" s="329">
        <v>18</v>
      </c>
      <c r="JN36" s="329">
        <v>4</v>
      </c>
      <c r="JO36" s="91">
        <v>51.55</v>
      </c>
      <c r="JP36" s="329">
        <v>11</v>
      </c>
      <c r="JQ36" s="91">
        <v>0</v>
      </c>
      <c r="JR36" s="329">
        <v>0</v>
      </c>
      <c r="JS36" s="71">
        <v>0</v>
      </c>
      <c r="JT36" s="71">
        <v>0</v>
      </c>
      <c r="JU36" s="8"/>
      <c r="JV36" s="8"/>
      <c r="JW36" s="8">
        <f t="shared" si="85"/>
        <v>82.548199999999994</v>
      </c>
      <c r="JX36" s="8">
        <f t="shared" si="86"/>
        <v>17</v>
      </c>
      <c r="JY36" s="8"/>
      <c r="JZ36" s="8"/>
      <c r="KA36" s="284"/>
      <c r="KB36" s="284"/>
      <c r="KC36" s="8">
        <f t="shared" si="49"/>
        <v>0</v>
      </c>
      <c r="KD36" s="8">
        <f t="shared" si="50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1"/>
        <v>0</v>
      </c>
      <c r="KP36" s="4">
        <f t="shared" si="51"/>
        <v>0</v>
      </c>
      <c r="KQ36" s="320"/>
      <c r="KR36" s="4"/>
      <c r="KS36" s="4"/>
      <c r="KT36" s="4"/>
      <c r="KU36" s="1">
        <f t="shared" si="52"/>
        <v>0</v>
      </c>
      <c r="KV36" s="1">
        <f t="shared" si="53"/>
        <v>0</v>
      </c>
      <c r="KW36" s="4"/>
      <c r="KX36" s="4"/>
      <c r="KY36" s="4">
        <f t="shared" si="54"/>
        <v>0</v>
      </c>
      <c r="KZ36" s="4">
        <f t="shared" si="55"/>
        <v>0</v>
      </c>
      <c r="LA36" s="4"/>
      <c r="LB36" s="4"/>
      <c r="LC36" s="4"/>
      <c r="LD36" s="4"/>
      <c r="LE36" s="4">
        <f t="shared" si="56"/>
        <v>0</v>
      </c>
      <c r="LF36" s="4">
        <f t="shared" si="57"/>
        <v>0</v>
      </c>
      <c r="LG36" s="4"/>
      <c r="LH36" s="4"/>
      <c r="LI36" s="4">
        <f t="shared" si="58"/>
        <v>0</v>
      </c>
      <c r="LJ36" s="4">
        <f t="shared" si="59"/>
        <v>0</v>
      </c>
      <c r="LK36" s="71">
        <v>24.2</v>
      </c>
      <c r="LL36" s="329">
        <v>0</v>
      </c>
      <c r="LM36" s="79">
        <v>24.02</v>
      </c>
      <c r="LN36" s="348">
        <v>0</v>
      </c>
      <c r="LO36" s="79">
        <v>6.5750000000000002</v>
      </c>
      <c r="LP36" s="332">
        <v>0</v>
      </c>
      <c r="LQ36" s="75"/>
      <c r="LR36" s="342"/>
      <c r="LS36" s="317"/>
      <c r="LT36" s="317"/>
      <c r="LU36" s="4">
        <f t="shared" si="60"/>
        <v>54.795000000000002</v>
      </c>
      <c r="LV36" s="4">
        <f t="shared" si="61"/>
        <v>0</v>
      </c>
      <c r="LW36" s="318"/>
      <c r="LX36" s="4"/>
      <c r="LY36" s="4"/>
      <c r="LZ36" s="4"/>
      <c r="MA36" s="4">
        <f t="shared" si="62"/>
        <v>0</v>
      </c>
      <c r="MB36" s="4">
        <f t="shared" si="63"/>
        <v>0</v>
      </c>
      <c r="MC36" s="114"/>
      <c r="MD36" s="4"/>
      <c r="ME36" s="339">
        <v>25.75</v>
      </c>
      <c r="MF36" s="366"/>
      <c r="MG36" s="75">
        <v>35.020000000000003</v>
      </c>
      <c r="MH36" s="4"/>
      <c r="MI36" s="9"/>
      <c r="MJ36" s="4"/>
      <c r="MK36" s="4">
        <f t="shared" si="64"/>
        <v>60.77</v>
      </c>
      <c r="ML36" s="4">
        <f t="shared" si="65"/>
        <v>0</v>
      </c>
      <c r="MM36" s="333">
        <v>1.5</v>
      </c>
      <c r="MN36" s="92"/>
      <c r="MO36" s="114">
        <v>1</v>
      </c>
      <c r="MP36" s="334"/>
      <c r="MQ36" s="4">
        <f t="shared" si="66"/>
        <v>2.5</v>
      </c>
      <c r="MR36" s="4">
        <f t="shared" si="67"/>
        <v>0</v>
      </c>
      <c r="MS36" s="4"/>
      <c r="MT36" s="4"/>
      <c r="MU36" s="4">
        <f t="shared" si="68"/>
        <v>0</v>
      </c>
      <c r="MV36" s="4">
        <f t="shared" si="69"/>
        <v>0</v>
      </c>
      <c r="MW36" s="4"/>
      <c r="MX36" s="4"/>
      <c r="MY36" s="4">
        <f t="shared" si="70"/>
        <v>0</v>
      </c>
      <c r="MZ36" s="4">
        <f t="shared" si="71"/>
        <v>0</v>
      </c>
      <c r="NA36" s="92">
        <v>0</v>
      </c>
      <c r="NB36" s="335">
        <v>0</v>
      </c>
      <c r="NC36" s="4">
        <f t="shared" si="72"/>
        <v>0</v>
      </c>
      <c r="ND36" s="4">
        <f t="shared" si="73"/>
        <v>0</v>
      </c>
      <c r="NE36" s="296"/>
      <c r="NF36" s="296"/>
      <c r="NG36" s="296">
        <f t="shared" si="74"/>
        <v>0</v>
      </c>
      <c r="NH36" s="296">
        <f t="shared" si="75"/>
        <v>0</v>
      </c>
      <c r="NI36" s="296"/>
      <c r="NJ36" s="296"/>
      <c r="NK36" s="296">
        <f t="shared" si="76"/>
        <v>0</v>
      </c>
      <c r="NL36" s="296">
        <f t="shared" si="77"/>
        <v>0</v>
      </c>
      <c r="NM36" s="293"/>
      <c r="NN36" s="296"/>
      <c r="NO36" s="296">
        <f t="shared" si="78"/>
        <v>0</v>
      </c>
      <c r="NP36" s="296">
        <f t="shared" si="79"/>
        <v>0</v>
      </c>
      <c r="NQ36" s="74">
        <v>0.13</v>
      </c>
      <c r="NR36" s="74"/>
      <c r="NS36" s="74">
        <v>0</v>
      </c>
      <c r="NT36" s="74"/>
      <c r="NU36" s="74">
        <v>0.21</v>
      </c>
      <c r="NV36" s="74"/>
      <c r="NW36" s="341">
        <v>0.04</v>
      </c>
      <c r="NX36" s="341"/>
      <c r="NY36" s="341">
        <v>7.0000000000000007E-2</v>
      </c>
      <c r="NZ36" s="341"/>
      <c r="OA36" s="4">
        <f t="shared" si="80"/>
        <v>0.41</v>
      </c>
      <c r="OB36" s="4">
        <f t="shared" si="12"/>
        <v>0</v>
      </c>
      <c r="OC36" s="74">
        <v>0.5</v>
      </c>
      <c r="OD36" s="74"/>
      <c r="OE36" s="347">
        <v>0</v>
      </c>
      <c r="OF36" s="74"/>
      <c r="OG36" s="347">
        <v>0.03</v>
      </c>
      <c r="OH36" s="74"/>
      <c r="OI36" s="74">
        <v>0</v>
      </c>
      <c r="OJ36" s="74"/>
      <c r="OK36" s="4">
        <f t="shared" si="81"/>
        <v>0.53</v>
      </c>
      <c r="OL36" s="4">
        <f t="shared" si="82"/>
        <v>0</v>
      </c>
      <c r="OM36" s="196">
        <v>0.6</v>
      </c>
      <c r="ON36" s="296"/>
      <c r="OO36" s="340">
        <v>0.17</v>
      </c>
      <c r="OP36" s="296"/>
      <c r="OQ36" s="196">
        <v>0.19</v>
      </c>
      <c r="OR36" s="296"/>
      <c r="OS36" s="296">
        <f t="shared" si="83"/>
        <v>0.77</v>
      </c>
      <c r="OT36" s="296">
        <f t="shared" si="84"/>
        <v>0</v>
      </c>
      <c r="OU36" s="296"/>
      <c r="OV36" s="296"/>
      <c r="OW36" s="296">
        <f t="shared" si="13"/>
        <v>0</v>
      </c>
      <c r="OX36" s="296">
        <f t="shared" si="14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22"/>
      <c r="R37" s="78"/>
      <c r="S37" s="320"/>
      <c r="T37" s="320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49"/>
      <c r="AL37" s="350"/>
      <c r="AM37" s="289"/>
      <c r="AN37" s="289"/>
      <c r="AO37" s="290"/>
      <c r="AP37" s="290"/>
      <c r="AQ37" s="290"/>
      <c r="AR37" s="290"/>
      <c r="AS37" s="290"/>
      <c r="AT37" s="290"/>
      <c r="AU37" s="4">
        <f t="shared" si="19"/>
        <v>0</v>
      </c>
      <c r="AV37" s="4">
        <f t="shared" si="2"/>
        <v>0</v>
      </c>
      <c r="AW37" s="78">
        <v>2</v>
      </c>
      <c r="AX37" s="78">
        <v>0.85</v>
      </c>
      <c r="AY37" s="310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10</v>
      </c>
      <c r="BF37" s="8">
        <v>1.4239999999999999</v>
      </c>
      <c r="BG37" s="291">
        <v>7</v>
      </c>
      <c r="BH37" s="292">
        <v>0.99680000000000002</v>
      </c>
      <c r="BI37" s="291"/>
      <c r="BJ37" s="292"/>
      <c r="BK37" s="293">
        <v>3</v>
      </c>
      <c r="BL37" s="8">
        <v>0.42720000000000002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9"/>
      <c r="CI37" s="91">
        <v>20.6</v>
      </c>
      <c r="CJ37" s="319">
        <v>6.5</v>
      </c>
      <c r="CK37" s="294"/>
      <c r="CL37" s="294"/>
      <c r="CM37" s="320">
        <v>5.15</v>
      </c>
      <c r="CN37" s="321">
        <v>1.5</v>
      </c>
      <c r="CO37" s="8">
        <f t="shared" si="22"/>
        <v>25.75</v>
      </c>
      <c r="CP37" s="8">
        <f t="shared" si="23"/>
        <v>8</v>
      </c>
      <c r="CQ37" s="336">
        <v>247.40625</v>
      </c>
      <c r="CR37" s="336"/>
      <c r="CS37" s="336"/>
      <c r="CT37" s="346"/>
      <c r="CU37" s="337">
        <v>18.556701030927837</v>
      </c>
      <c r="CV37" s="196"/>
      <c r="CW37" s="338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2">
        <v>41.103092783505154</v>
      </c>
      <c r="DL37" s="322">
        <v>13.701030927835051</v>
      </c>
      <c r="DM37" s="320">
        <f t="shared" si="28"/>
        <v>41.103092783505154</v>
      </c>
      <c r="DN37" s="320">
        <f t="shared" si="29"/>
        <v>13.701030927835051</v>
      </c>
      <c r="DO37" s="322">
        <v>39.869999999999997</v>
      </c>
      <c r="DP37" s="322">
        <v>13.29</v>
      </c>
      <c r="DQ37" s="323"/>
      <c r="DR37" s="323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4">
        <v>31.96</v>
      </c>
      <c r="EH37" s="325">
        <v>7.99</v>
      </c>
      <c r="EI37" s="94">
        <v>116.36</v>
      </c>
      <c r="EJ37" s="94">
        <v>29.09</v>
      </c>
      <c r="EK37" s="320">
        <v>40.340000000000003</v>
      </c>
      <c r="EL37" s="326">
        <v>10.085000000000001</v>
      </c>
      <c r="EM37" s="327"/>
      <c r="EN37" s="327"/>
      <c r="EO37" s="327"/>
      <c r="EP37" s="327"/>
      <c r="EQ37" s="8">
        <f t="shared" si="31"/>
        <v>188.66</v>
      </c>
      <c r="ER37" s="8">
        <f t="shared" si="32"/>
        <v>47.164999999999999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1">
        <v>29</v>
      </c>
      <c r="FB37" s="328"/>
      <c r="FC37" s="114">
        <v>30</v>
      </c>
      <c r="FD37" s="321"/>
      <c r="FE37" s="8"/>
      <c r="FF37" s="8"/>
      <c r="FG37" s="300"/>
      <c r="FH37" s="301"/>
      <c r="FI37" s="8"/>
      <c r="FJ37" s="8"/>
      <c r="FK37" s="8"/>
      <c r="FL37" s="8"/>
      <c r="FM37" s="321"/>
      <c r="FN37" s="321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321">
        <v>6</v>
      </c>
      <c r="GL37" s="321"/>
      <c r="GM37" s="304"/>
      <c r="GN37" s="305"/>
      <c r="GO37" s="329">
        <v>6</v>
      </c>
      <c r="GP37" s="365"/>
      <c r="GQ37" s="306"/>
      <c r="GR37" s="306"/>
      <c r="GS37" s="305"/>
      <c r="GT37" s="305"/>
      <c r="GU37" s="93">
        <v>3</v>
      </c>
      <c r="GV37" s="93"/>
      <c r="GW37" s="93">
        <v>2</v>
      </c>
      <c r="GX37" s="93"/>
      <c r="GY37" s="93">
        <v>2.4</v>
      </c>
      <c r="GZ37" s="93"/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4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376"/>
      <c r="HZ37" s="376"/>
      <c r="IA37" s="307"/>
      <c r="IB37" s="299"/>
      <c r="IC37" s="196">
        <v>8.5</v>
      </c>
      <c r="ID37" s="329">
        <v>2.125</v>
      </c>
      <c r="IE37" s="308"/>
      <c r="IF37" s="308"/>
      <c r="IG37" s="8">
        <f t="shared" si="45"/>
        <v>8.5</v>
      </c>
      <c r="IH37" s="8">
        <f t="shared" si="46"/>
        <v>2.125</v>
      </c>
      <c r="II37" s="8">
        <v>205</v>
      </c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4"/>
      <c r="JD37" s="284"/>
      <c r="JE37" s="378">
        <v>0</v>
      </c>
      <c r="JF37" s="378">
        <v>0</v>
      </c>
      <c r="JG37" s="8">
        <f t="shared" si="47"/>
        <v>10.31</v>
      </c>
      <c r="JH37" s="8">
        <f t="shared" si="48"/>
        <v>0</v>
      </c>
      <c r="JI37" s="329">
        <v>6.4991000000000003</v>
      </c>
      <c r="JJ37" s="329">
        <v>1</v>
      </c>
      <c r="JK37" s="329">
        <v>6.4991000000000003</v>
      </c>
      <c r="JL37" s="329">
        <v>1</v>
      </c>
      <c r="JM37" s="329">
        <v>18</v>
      </c>
      <c r="JN37" s="329">
        <v>4</v>
      </c>
      <c r="JO37" s="91">
        <v>51.55</v>
      </c>
      <c r="JP37" s="329">
        <v>11</v>
      </c>
      <c r="JQ37" s="91">
        <v>0</v>
      </c>
      <c r="JR37" s="329">
        <v>0</v>
      </c>
      <c r="JS37" s="71">
        <v>0</v>
      </c>
      <c r="JT37" s="71">
        <v>0</v>
      </c>
      <c r="JU37" s="8"/>
      <c r="JV37" s="8"/>
      <c r="JW37" s="8">
        <f t="shared" si="85"/>
        <v>82.548199999999994</v>
      </c>
      <c r="JX37" s="8">
        <f t="shared" si="86"/>
        <v>17</v>
      </c>
      <c r="JY37" s="8"/>
      <c r="JZ37" s="8"/>
      <c r="KA37" s="284"/>
      <c r="KB37" s="284"/>
      <c r="KC37" s="8">
        <f t="shared" si="49"/>
        <v>0</v>
      </c>
      <c r="KD37" s="8">
        <f t="shared" si="50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1"/>
        <v>0</v>
      </c>
      <c r="KP37" s="4">
        <f t="shared" si="51"/>
        <v>0</v>
      </c>
      <c r="KQ37" s="320"/>
      <c r="KR37" s="4"/>
      <c r="KS37" s="4"/>
      <c r="KT37" s="4"/>
      <c r="KU37" s="1">
        <f t="shared" si="52"/>
        <v>0</v>
      </c>
      <c r="KV37" s="1">
        <f t="shared" si="53"/>
        <v>0</v>
      </c>
      <c r="KW37" s="4"/>
      <c r="KX37" s="4"/>
      <c r="KY37" s="4">
        <f t="shared" si="54"/>
        <v>0</v>
      </c>
      <c r="KZ37" s="4">
        <f t="shared" si="55"/>
        <v>0</v>
      </c>
      <c r="LA37" s="4"/>
      <c r="LB37" s="4"/>
      <c r="LC37" s="4"/>
      <c r="LD37" s="4"/>
      <c r="LE37" s="4">
        <f t="shared" si="56"/>
        <v>0</v>
      </c>
      <c r="LF37" s="4">
        <f t="shared" si="57"/>
        <v>0</v>
      </c>
      <c r="LG37" s="4"/>
      <c r="LH37" s="4"/>
      <c r="LI37" s="4">
        <f t="shared" si="58"/>
        <v>0</v>
      </c>
      <c r="LJ37" s="4">
        <f t="shared" si="59"/>
        <v>0</v>
      </c>
      <c r="LK37" s="71">
        <v>24.2</v>
      </c>
      <c r="LL37" s="329">
        <v>0</v>
      </c>
      <c r="LM37" s="79">
        <v>24.02</v>
      </c>
      <c r="LN37" s="348">
        <v>0</v>
      </c>
      <c r="LO37" s="79">
        <v>6.5750000000000002</v>
      </c>
      <c r="LP37" s="332">
        <v>0</v>
      </c>
      <c r="LQ37" s="75"/>
      <c r="LR37" s="342"/>
      <c r="LS37" s="317"/>
      <c r="LT37" s="317"/>
      <c r="LU37" s="4">
        <f t="shared" si="60"/>
        <v>54.795000000000002</v>
      </c>
      <c r="LV37" s="4">
        <f t="shared" si="61"/>
        <v>0</v>
      </c>
      <c r="LW37" s="318"/>
      <c r="LX37" s="4"/>
      <c r="LY37" s="4"/>
      <c r="LZ37" s="4"/>
      <c r="MA37" s="4">
        <f t="shared" si="62"/>
        <v>0</v>
      </c>
      <c r="MB37" s="4">
        <f t="shared" si="63"/>
        <v>0</v>
      </c>
      <c r="MC37" s="114"/>
      <c r="MD37" s="4"/>
      <c r="ME37" s="339">
        <v>25.75</v>
      </c>
      <c r="MF37" s="366"/>
      <c r="MG37" s="75">
        <v>35.020000000000003</v>
      </c>
      <c r="MH37" s="4"/>
      <c r="MI37" s="9"/>
      <c r="MJ37" s="4"/>
      <c r="MK37" s="4">
        <f t="shared" si="64"/>
        <v>60.77</v>
      </c>
      <c r="ML37" s="4">
        <f t="shared" si="65"/>
        <v>0</v>
      </c>
      <c r="MM37" s="333">
        <v>2.1</v>
      </c>
      <c r="MN37" s="92"/>
      <c r="MO37" s="114">
        <v>1.4000000000000001</v>
      </c>
      <c r="MP37" s="334"/>
      <c r="MQ37" s="4">
        <f t="shared" si="66"/>
        <v>3.5</v>
      </c>
      <c r="MR37" s="4">
        <f t="shared" si="67"/>
        <v>0</v>
      </c>
      <c r="MS37" s="4"/>
      <c r="MT37" s="4"/>
      <c r="MU37" s="4">
        <f t="shared" si="68"/>
        <v>0</v>
      </c>
      <c r="MV37" s="4">
        <f t="shared" si="69"/>
        <v>0</v>
      </c>
      <c r="MW37" s="4"/>
      <c r="MX37" s="4"/>
      <c r="MY37" s="4">
        <f t="shared" si="70"/>
        <v>0</v>
      </c>
      <c r="MZ37" s="4">
        <f t="shared" si="71"/>
        <v>0</v>
      </c>
      <c r="NA37" s="92">
        <v>0</v>
      </c>
      <c r="NB37" s="335">
        <v>0</v>
      </c>
      <c r="NC37" s="4">
        <f t="shared" si="72"/>
        <v>0</v>
      </c>
      <c r="ND37" s="4">
        <f t="shared" si="73"/>
        <v>0</v>
      </c>
      <c r="NE37" s="296"/>
      <c r="NF37" s="296"/>
      <c r="NG37" s="296">
        <f t="shared" si="74"/>
        <v>0</v>
      </c>
      <c r="NH37" s="296">
        <f t="shared" si="75"/>
        <v>0</v>
      </c>
      <c r="NI37" s="296"/>
      <c r="NJ37" s="296"/>
      <c r="NK37" s="296">
        <f t="shared" si="76"/>
        <v>0</v>
      </c>
      <c r="NL37" s="296">
        <f t="shared" si="77"/>
        <v>0</v>
      </c>
      <c r="NM37" s="293"/>
      <c r="NN37" s="296"/>
      <c r="NO37" s="296">
        <f t="shared" si="78"/>
        <v>0</v>
      </c>
      <c r="NP37" s="296">
        <f t="shared" si="79"/>
        <v>0</v>
      </c>
      <c r="NQ37" s="74">
        <v>0.3</v>
      </c>
      <c r="NR37" s="74"/>
      <c r="NS37" s="74">
        <v>0</v>
      </c>
      <c r="NT37" s="74"/>
      <c r="NU37" s="74">
        <v>0.52</v>
      </c>
      <c r="NV37" s="74"/>
      <c r="NW37" s="341">
        <v>0.11</v>
      </c>
      <c r="NX37" s="341"/>
      <c r="NY37" s="341">
        <v>0.16</v>
      </c>
      <c r="NZ37" s="341"/>
      <c r="OA37" s="4">
        <f t="shared" si="80"/>
        <v>0.98000000000000009</v>
      </c>
      <c r="OB37" s="4">
        <f t="shared" si="12"/>
        <v>0</v>
      </c>
      <c r="OC37" s="74">
        <v>1.1000000000000001</v>
      </c>
      <c r="OD37" s="74"/>
      <c r="OE37" s="347">
        <v>0</v>
      </c>
      <c r="OF37" s="74"/>
      <c r="OG37" s="347">
        <v>0.06</v>
      </c>
      <c r="OH37" s="74"/>
      <c r="OI37" s="74">
        <v>0</v>
      </c>
      <c r="OJ37" s="74"/>
      <c r="OK37" s="4">
        <f t="shared" si="81"/>
        <v>1.1600000000000001</v>
      </c>
      <c r="OL37" s="4">
        <f t="shared" si="82"/>
        <v>0</v>
      </c>
      <c r="OM37" s="196">
        <v>1.08</v>
      </c>
      <c r="ON37" s="296"/>
      <c r="OO37" s="340">
        <v>0.31</v>
      </c>
      <c r="OP37" s="296"/>
      <c r="OQ37" s="196">
        <v>0.33</v>
      </c>
      <c r="OR37" s="296"/>
      <c r="OS37" s="296">
        <f t="shared" si="83"/>
        <v>1.3900000000000001</v>
      </c>
      <c r="OT37" s="296">
        <f t="shared" si="84"/>
        <v>0</v>
      </c>
      <c r="OU37" s="296"/>
      <c r="OV37" s="296"/>
      <c r="OW37" s="296">
        <f t="shared" si="13"/>
        <v>0</v>
      </c>
      <c r="OX37" s="296">
        <f t="shared" si="14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22"/>
      <c r="R38" s="78"/>
      <c r="S38" s="320"/>
      <c r="T38" s="320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49"/>
      <c r="AL38" s="350"/>
      <c r="AM38" s="289"/>
      <c r="AN38" s="289"/>
      <c r="AO38" s="290"/>
      <c r="AP38" s="290"/>
      <c r="AQ38" s="290"/>
      <c r="AR38" s="290"/>
      <c r="AS38" s="290"/>
      <c r="AT38" s="290"/>
      <c r="AU38" s="4">
        <f t="shared" si="19"/>
        <v>0</v>
      </c>
      <c r="AV38" s="4">
        <f t="shared" si="2"/>
        <v>0</v>
      </c>
      <c r="AW38" s="78">
        <v>2</v>
      </c>
      <c r="AX38" s="78">
        <v>0.85</v>
      </c>
      <c r="AY38" s="310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10</v>
      </c>
      <c r="BF38" s="8">
        <v>1.4239999999999999</v>
      </c>
      <c r="BG38" s="291">
        <v>7</v>
      </c>
      <c r="BH38" s="292">
        <v>0.99680000000000002</v>
      </c>
      <c r="BI38" s="291"/>
      <c r="BJ38" s="292"/>
      <c r="BK38" s="293">
        <v>3</v>
      </c>
      <c r="BL38" s="8">
        <v>0.42720000000000002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9"/>
      <c r="CI38" s="91">
        <v>20.6</v>
      </c>
      <c r="CJ38" s="319">
        <v>6.5</v>
      </c>
      <c r="CK38" s="294"/>
      <c r="CL38" s="294"/>
      <c r="CM38" s="320">
        <v>5.15</v>
      </c>
      <c r="CN38" s="321">
        <v>1.5</v>
      </c>
      <c r="CO38" s="8">
        <f t="shared" si="22"/>
        <v>25.75</v>
      </c>
      <c r="CP38" s="8">
        <f t="shared" si="23"/>
        <v>8</v>
      </c>
      <c r="CQ38" s="336">
        <v>247.40625</v>
      </c>
      <c r="CR38" s="336"/>
      <c r="CS38" s="336"/>
      <c r="CT38" s="346"/>
      <c r="CU38" s="337">
        <v>18.556701030927837</v>
      </c>
      <c r="CV38" s="196"/>
      <c r="CW38" s="338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2">
        <v>41.103092783505154</v>
      </c>
      <c r="DL38" s="322">
        <v>13.701030927835051</v>
      </c>
      <c r="DM38" s="320">
        <f t="shared" si="28"/>
        <v>41.103092783505154</v>
      </c>
      <c r="DN38" s="320">
        <f t="shared" si="29"/>
        <v>13.701030927835051</v>
      </c>
      <c r="DO38" s="322">
        <v>39.869999999999997</v>
      </c>
      <c r="DP38" s="322">
        <v>13.29</v>
      </c>
      <c r="DQ38" s="323"/>
      <c r="DR38" s="323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4">
        <v>31.96</v>
      </c>
      <c r="EH38" s="325">
        <v>7.99</v>
      </c>
      <c r="EI38" s="94">
        <v>116.36</v>
      </c>
      <c r="EJ38" s="94">
        <v>29.09</v>
      </c>
      <c r="EK38" s="320">
        <v>40.340000000000003</v>
      </c>
      <c r="EL38" s="326">
        <v>10.085000000000001</v>
      </c>
      <c r="EM38" s="327"/>
      <c r="EN38" s="327"/>
      <c r="EO38" s="327"/>
      <c r="EP38" s="327"/>
      <c r="EQ38" s="8">
        <f t="shared" si="31"/>
        <v>188.66</v>
      </c>
      <c r="ER38" s="8">
        <f t="shared" si="32"/>
        <v>47.164999999999999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1">
        <v>29</v>
      </c>
      <c r="FB38" s="328"/>
      <c r="FC38" s="114">
        <v>30</v>
      </c>
      <c r="FD38" s="321"/>
      <c r="FE38" s="8"/>
      <c r="FF38" s="8"/>
      <c r="FG38" s="300"/>
      <c r="FH38" s="301"/>
      <c r="FI38" s="8"/>
      <c r="FJ38" s="8"/>
      <c r="FK38" s="8"/>
      <c r="FL38" s="8"/>
      <c r="FM38" s="321"/>
      <c r="FN38" s="321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321">
        <v>6</v>
      </c>
      <c r="GL38" s="321"/>
      <c r="GM38" s="304"/>
      <c r="GN38" s="305"/>
      <c r="GO38" s="329">
        <v>6</v>
      </c>
      <c r="GP38" s="365"/>
      <c r="GQ38" s="306"/>
      <c r="GR38" s="306"/>
      <c r="GS38" s="305"/>
      <c r="GT38" s="305"/>
      <c r="GU38" s="93">
        <v>3</v>
      </c>
      <c r="GV38" s="93"/>
      <c r="GW38" s="93">
        <v>2</v>
      </c>
      <c r="GX38" s="93"/>
      <c r="GY38" s="93">
        <v>2.4</v>
      </c>
      <c r="GZ38" s="93"/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4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376"/>
      <c r="HZ38" s="376"/>
      <c r="IA38" s="307"/>
      <c r="IB38" s="299"/>
      <c r="IC38" s="196">
        <v>8.5</v>
      </c>
      <c r="ID38" s="329">
        <v>2.125</v>
      </c>
      <c r="IE38" s="308"/>
      <c r="IF38" s="308"/>
      <c r="IG38" s="8">
        <f t="shared" si="45"/>
        <v>8.5</v>
      </c>
      <c r="IH38" s="8">
        <f t="shared" si="46"/>
        <v>2.125</v>
      </c>
      <c r="II38" s="8">
        <v>205</v>
      </c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4"/>
      <c r="JD38" s="284"/>
      <c r="JE38" s="378">
        <v>0</v>
      </c>
      <c r="JF38" s="378">
        <v>0</v>
      </c>
      <c r="JG38" s="8">
        <f t="shared" si="47"/>
        <v>10.31</v>
      </c>
      <c r="JH38" s="8">
        <f t="shared" si="48"/>
        <v>0</v>
      </c>
      <c r="JI38" s="329">
        <v>6.4991000000000003</v>
      </c>
      <c r="JJ38" s="329">
        <v>1</v>
      </c>
      <c r="JK38" s="329">
        <v>6.4991000000000003</v>
      </c>
      <c r="JL38" s="329">
        <v>1</v>
      </c>
      <c r="JM38" s="329">
        <v>18</v>
      </c>
      <c r="JN38" s="329">
        <v>4</v>
      </c>
      <c r="JO38" s="91">
        <v>51.55</v>
      </c>
      <c r="JP38" s="329">
        <v>11</v>
      </c>
      <c r="JQ38" s="91">
        <v>0</v>
      </c>
      <c r="JR38" s="329">
        <v>0</v>
      </c>
      <c r="JS38" s="71">
        <v>0</v>
      </c>
      <c r="JT38" s="71">
        <v>0</v>
      </c>
      <c r="JU38" s="8"/>
      <c r="JV38" s="8"/>
      <c r="JW38" s="8">
        <f t="shared" si="85"/>
        <v>82.548199999999994</v>
      </c>
      <c r="JX38" s="8">
        <f t="shared" si="86"/>
        <v>17</v>
      </c>
      <c r="JY38" s="8"/>
      <c r="JZ38" s="8"/>
      <c r="KA38" s="284"/>
      <c r="KB38" s="284"/>
      <c r="KC38" s="8">
        <f t="shared" si="49"/>
        <v>0</v>
      </c>
      <c r="KD38" s="8">
        <f t="shared" si="50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1"/>
        <v>0</v>
      </c>
      <c r="KP38" s="4">
        <f t="shared" si="51"/>
        <v>0</v>
      </c>
      <c r="KQ38" s="320"/>
      <c r="KR38" s="4"/>
      <c r="KS38" s="4"/>
      <c r="KT38" s="4"/>
      <c r="KU38" s="1">
        <f t="shared" si="52"/>
        <v>0</v>
      </c>
      <c r="KV38" s="1">
        <f t="shared" si="53"/>
        <v>0</v>
      </c>
      <c r="KW38" s="4"/>
      <c r="KX38" s="4"/>
      <c r="KY38" s="4">
        <f t="shared" si="54"/>
        <v>0</v>
      </c>
      <c r="KZ38" s="4">
        <f t="shared" si="55"/>
        <v>0</v>
      </c>
      <c r="LA38" s="4"/>
      <c r="LB38" s="4"/>
      <c r="LC38" s="4"/>
      <c r="LD38" s="4"/>
      <c r="LE38" s="4">
        <f t="shared" si="56"/>
        <v>0</v>
      </c>
      <c r="LF38" s="4">
        <f t="shared" si="57"/>
        <v>0</v>
      </c>
      <c r="LG38" s="4"/>
      <c r="LH38" s="4"/>
      <c r="LI38" s="4">
        <f t="shared" si="58"/>
        <v>0</v>
      </c>
      <c r="LJ38" s="4">
        <f t="shared" si="59"/>
        <v>0</v>
      </c>
      <c r="LK38" s="71">
        <v>24.2</v>
      </c>
      <c r="LL38" s="329">
        <v>0</v>
      </c>
      <c r="LM38" s="79">
        <v>24.02</v>
      </c>
      <c r="LN38" s="348">
        <v>0</v>
      </c>
      <c r="LO38" s="79">
        <v>6.5750000000000002</v>
      </c>
      <c r="LP38" s="332">
        <v>0</v>
      </c>
      <c r="LQ38" s="75"/>
      <c r="LR38" s="342"/>
      <c r="LS38" s="317"/>
      <c r="LT38" s="317"/>
      <c r="LU38" s="4">
        <f t="shared" si="60"/>
        <v>54.795000000000002</v>
      </c>
      <c r="LV38" s="4">
        <f t="shared" si="61"/>
        <v>0</v>
      </c>
      <c r="LW38" s="318"/>
      <c r="LX38" s="4"/>
      <c r="LY38" s="4"/>
      <c r="LZ38" s="4"/>
      <c r="MA38" s="4">
        <f t="shared" si="62"/>
        <v>0</v>
      </c>
      <c r="MB38" s="4">
        <f t="shared" si="63"/>
        <v>0</v>
      </c>
      <c r="MC38" s="114"/>
      <c r="MD38" s="4"/>
      <c r="ME38" s="339">
        <v>25.75</v>
      </c>
      <c r="MF38" s="366"/>
      <c r="MG38" s="75">
        <v>35.020000000000003</v>
      </c>
      <c r="MH38" s="4"/>
      <c r="MI38" s="9"/>
      <c r="MJ38" s="4"/>
      <c r="MK38" s="4">
        <f t="shared" si="64"/>
        <v>60.77</v>
      </c>
      <c r="ML38" s="4">
        <f t="shared" si="65"/>
        <v>0</v>
      </c>
      <c r="MM38" s="333">
        <v>3.36</v>
      </c>
      <c r="MN38" s="92"/>
      <c r="MO38" s="114">
        <v>2.2399999999999998</v>
      </c>
      <c r="MP38" s="334"/>
      <c r="MQ38" s="4">
        <f t="shared" si="66"/>
        <v>5.6</v>
      </c>
      <c r="MR38" s="4">
        <f t="shared" si="67"/>
        <v>0</v>
      </c>
      <c r="MS38" s="4"/>
      <c r="MT38" s="4"/>
      <c r="MU38" s="4">
        <f t="shared" si="68"/>
        <v>0</v>
      </c>
      <c r="MV38" s="4">
        <f t="shared" si="69"/>
        <v>0</v>
      </c>
      <c r="MW38" s="4"/>
      <c r="MX38" s="4"/>
      <c r="MY38" s="4">
        <f t="shared" si="70"/>
        <v>0</v>
      </c>
      <c r="MZ38" s="4">
        <f t="shared" si="71"/>
        <v>0</v>
      </c>
      <c r="NA38" s="92">
        <v>0</v>
      </c>
      <c r="NB38" s="335">
        <v>0</v>
      </c>
      <c r="NC38" s="4">
        <f t="shared" si="72"/>
        <v>0</v>
      </c>
      <c r="ND38" s="4">
        <f t="shared" si="73"/>
        <v>0</v>
      </c>
      <c r="NE38" s="296"/>
      <c r="NF38" s="296"/>
      <c r="NG38" s="296">
        <f t="shared" si="74"/>
        <v>0</v>
      </c>
      <c r="NH38" s="296">
        <f t="shared" si="75"/>
        <v>0</v>
      </c>
      <c r="NI38" s="296"/>
      <c r="NJ38" s="296"/>
      <c r="NK38" s="296">
        <f t="shared" si="76"/>
        <v>0</v>
      </c>
      <c r="NL38" s="296">
        <f t="shared" si="77"/>
        <v>0</v>
      </c>
      <c r="NM38" s="293"/>
      <c r="NN38" s="296"/>
      <c r="NO38" s="296">
        <f t="shared" si="78"/>
        <v>0</v>
      </c>
      <c r="NP38" s="296">
        <f t="shared" si="79"/>
        <v>0</v>
      </c>
      <c r="NQ38" s="74">
        <v>0.5</v>
      </c>
      <c r="NR38" s="74"/>
      <c r="NS38" s="74">
        <v>0</v>
      </c>
      <c r="NT38" s="74"/>
      <c r="NU38" s="74">
        <v>0.84</v>
      </c>
      <c r="NV38" s="74"/>
      <c r="NW38" s="341">
        <v>0.18</v>
      </c>
      <c r="NX38" s="341"/>
      <c r="NY38" s="341">
        <v>0.27</v>
      </c>
      <c r="NZ38" s="341"/>
      <c r="OA38" s="4">
        <f t="shared" si="80"/>
        <v>1.6099999999999999</v>
      </c>
      <c r="OB38" s="4">
        <f t="shared" si="12"/>
        <v>0</v>
      </c>
      <c r="OC38" s="74">
        <v>2.7</v>
      </c>
      <c r="OD38" s="74"/>
      <c r="OE38" s="347">
        <v>0</v>
      </c>
      <c r="OF38" s="74"/>
      <c r="OG38" s="347">
        <v>0</v>
      </c>
      <c r="OH38" s="74"/>
      <c r="OI38" s="74">
        <v>0</v>
      </c>
      <c r="OJ38" s="74"/>
      <c r="OK38" s="4">
        <f t="shared" si="81"/>
        <v>2.7</v>
      </c>
      <c r="OL38" s="4">
        <f t="shared" si="82"/>
        <v>0</v>
      </c>
      <c r="OM38" s="196">
        <v>1.73</v>
      </c>
      <c r="ON38" s="296"/>
      <c r="OO38" s="340">
        <v>0.49</v>
      </c>
      <c r="OP38" s="296"/>
      <c r="OQ38" s="196">
        <v>0.53</v>
      </c>
      <c r="OR38" s="296"/>
      <c r="OS38" s="296">
        <f t="shared" si="83"/>
        <v>2.2199999999999998</v>
      </c>
      <c r="OT38" s="296">
        <f t="shared" si="84"/>
        <v>0</v>
      </c>
      <c r="OU38" s="296"/>
      <c r="OV38" s="296"/>
      <c r="OW38" s="296">
        <f t="shared" si="13"/>
        <v>0</v>
      </c>
      <c r="OX38" s="296">
        <f t="shared" si="14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22"/>
      <c r="R39" s="78"/>
      <c r="S39" s="320"/>
      <c r="T39" s="320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49"/>
      <c r="AL39" s="350"/>
      <c r="AM39" s="289"/>
      <c r="AN39" s="289"/>
      <c r="AO39" s="290"/>
      <c r="AP39" s="290"/>
      <c r="AQ39" s="290"/>
      <c r="AR39" s="290"/>
      <c r="AS39" s="290"/>
      <c r="AT39" s="290"/>
      <c r="AU39" s="4">
        <f t="shared" si="19"/>
        <v>0</v>
      </c>
      <c r="AV39" s="4">
        <f t="shared" si="2"/>
        <v>0</v>
      </c>
      <c r="AW39" s="78">
        <v>2</v>
      </c>
      <c r="AX39" s="78">
        <v>0.85</v>
      </c>
      <c r="AY39" s="310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10</v>
      </c>
      <c r="BF39" s="8">
        <v>1.4239999999999999</v>
      </c>
      <c r="BG39" s="291">
        <v>7</v>
      </c>
      <c r="BH39" s="292">
        <v>0.99680000000000002</v>
      </c>
      <c r="BI39" s="291"/>
      <c r="BJ39" s="292"/>
      <c r="BK39" s="293">
        <v>3</v>
      </c>
      <c r="BL39" s="8">
        <v>0.42720000000000002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9"/>
      <c r="CI39" s="91">
        <v>20.6</v>
      </c>
      <c r="CJ39" s="319">
        <v>6.5</v>
      </c>
      <c r="CK39" s="294"/>
      <c r="CL39" s="294"/>
      <c r="CM39" s="320">
        <v>5.15</v>
      </c>
      <c r="CN39" s="321">
        <v>1.5</v>
      </c>
      <c r="CO39" s="8">
        <f t="shared" si="22"/>
        <v>25.75</v>
      </c>
      <c r="CP39" s="8">
        <f t="shared" si="23"/>
        <v>8</v>
      </c>
      <c r="CQ39" s="336">
        <v>247.40625</v>
      </c>
      <c r="CR39" s="336"/>
      <c r="CS39" s="336"/>
      <c r="CT39" s="346"/>
      <c r="CU39" s="337">
        <v>18.556701030927837</v>
      </c>
      <c r="CV39" s="196"/>
      <c r="CW39" s="338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2">
        <v>41.103092783505154</v>
      </c>
      <c r="DL39" s="322">
        <v>13.701030927835051</v>
      </c>
      <c r="DM39" s="320">
        <f t="shared" si="28"/>
        <v>41.103092783505154</v>
      </c>
      <c r="DN39" s="320">
        <f t="shared" si="29"/>
        <v>13.701030927835051</v>
      </c>
      <c r="DO39" s="322">
        <v>39.869999999999997</v>
      </c>
      <c r="DP39" s="322">
        <v>13.29</v>
      </c>
      <c r="DQ39" s="323"/>
      <c r="DR39" s="323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4">
        <v>31.96</v>
      </c>
      <c r="EH39" s="325">
        <v>7.99</v>
      </c>
      <c r="EI39" s="94">
        <v>116.36</v>
      </c>
      <c r="EJ39" s="94">
        <v>29.09</v>
      </c>
      <c r="EK39" s="320">
        <v>40.340000000000003</v>
      </c>
      <c r="EL39" s="326">
        <v>10.085000000000001</v>
      </c>
      <c r="EM39" s="327"/>
      <c r="EN39" s="327"/>
      <c r="EO39" s="327"/>
      <c r="EP39" s="327"/>
      <c r="EQ39" s="8">
        <f t="shared" si="31"/>
        <v>188.66</v>
      </c>
      <c r="ER39" s="8">
        <f t="shared" si="32"/>
        <v>47.164999999999999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1">
        <v>29</v>
      </c>
      <c r="FB39" s="328"/>
      <c r="FC39" s="114">
        <v>30</v>
      </c>
      <c r="FD39" s="321"/>
      <c r="FE39" s="8"/>
      <c r="FF39" s="8"/>
      <c r="FG39" s="300"/>
      <c r="FH39" s="301"/>
      <c r="FI39" s="8"/>
      <c r="FJ39" s="8"/>
      <c r="FK39" s="8"/>
      <c r="FL39" s="8"/>
      <c r="FM39" s="321"/>
      <c r="FN39" s="321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321">
        <v>6</v>
      </c>
      <c r="GL39" s="321"/>
      <c r="GM39" s="304"/>
      <c r="GN39" s="305"/>
      <c r="GO39" s="329">
        <v>3</v>
      </c>
      <c r="GP39" s="365"/>
      <c r="GQ39" s="306"/>
      <c r="GR39" s="306"/>
      <c r="GS39" s="305"/>
      <c r="GT39" s="305"/>
      <c r="GU39" s="93">
        <v>3</v>
      </c>
      <c r="GV39" s="93"/>
      <c r="GW39" s="93">
        <v>2</v>
      </c>
      <c r="GX39" s="93"/>
      <c r="GY39" s="93">
        <v>2.4</v>
      </c>
      <c r="GZ39" s="93"/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4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376"/>
      <c r="HZ39" s="376"/>
      <c r="IA39" s="307"/>
      <c r="IB39" s="299"/>
      <c r="IC39" s="196">
        <v>8.5</v>
      </c>
      <c r="ID39" s="329">
        <v>2.125</v>
      </c>
      <c r="IE39" s="308"/>
      <c r="IF39" s="308"/>
      <c r="IG39" s="8">
        <f t="shared" si="45"/>
        <v>8.5</v>
      </c>
      <c r="IH39" s="8">
        <f t="shared" si="46"/>
        <v>2.125</v>
      </c>
      <c r="II39" s="8">
        <v>205</v>
      </c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4"/>
      <c r="JD39" s="284"/>
      <c r="JE39" s="378">
        <v>0</v>
      </c>
      <c r="JF39" s="378">
        <v>0</v>
      </c>
      <c r="JG39" s="8">
        <f t="shared" si="47"/>
        <v>10.31</v>
      </c>
      <c r="JH39" s="8">
        <f t="shared" si="48"/>
        <v>0</v>
      </c>
      <c r="JI39" s="329">
        <v>6.4991000000000003</v>
      </c>
      <c r="JJ39" s="329">
        <v>1</v>
      </c>
      <c r="JK39" s="329">
        <v>6.4991000000000003</v>
      </c>
      <c r="JL39" s="329">
        <v>1</v>
      </c>
      <c r="JM39" s="329">
        <v>18</v>
      </c>
      <c r="JN39" s="329">
        <v>4</v>
      </c>
      <c r="JO39" s="91">
        <v>51.55</v>
      </c>
      <c r="JP39" s="329">
        <v>11</v>
      </c>
      <c r="JQ39" s="91">
        <v>0</v>
      </c>
      <c r="JR39" s="329">
        <v>0</v>
      </c>
      <c r="JS39" s="71">
        <v>0</v>
      </c>
      <c r="JT39" s="71">
        <v>0</v>
      </c>
      <c r="JU39" s="8"/>
      <c r="JV39" s="8"/>
      <c r="JW39" s="8">
        <f t="shared" si="85"/>
        <v>82.548199999999994</v>
      </c>
      <c r="JX39" s="8">
        <f t="shared" si="86"/>
        <v>17</v>
      </c>
      <c r="JY39" s="8"/>
      <c r="JZ39" s="8"/>
      <c r="KA39" s="284"/>
      <c r="KB39" s="284"/>
      <c r="KC39" s="8">
        <f t="shared" si="49"/>
        <v>0</v>
      </c>
      <c r="KD39" s="8">
        <f t="shared" si="50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1"/>
        <v>0</v>
      </c>
      <c r="KP39" s="4">
        <f t="shared" si="51"/>
        <v>0</v>
      </c>
      <c r="KQ39" s="320"/>
      <c r="KR39" s="4"/>
      <c r="KS39" s="4"/>
      <c r="KT39" s="4"/>
      <c r="KU39" s="1">
        <f t="shared" si="52"/>
        <v>0</v>
      </c>
      <c r="KV39" s="1">
        <f t="shared" si="53"/>
        <v>0</v>
      </c>
      <c r="KW39" s="4"/>
      <c r="KX39" s="4"/>
      <c r="KY39" s="4">
        <f t="shared" si="54"/>
        <v>0</v>
      </c>
      <c r="KZ39" s="4">
        <f t="shared" si="55"/>
        <v>0</v>
      </c>
      <c r="LA39" s="4"/>
      <c r="LB39" s="4"/>
      <c r="LC39" s="4"/>
      <c r="LD39" s="4"/>
      <c r="LE39" s="4">
        <f t="shared" si="56"/>
        <v>0</v>
      </c>
      <c r="LF39" s="4">
        <f t="shared" si="57"/>
        <v>0</v>
      </c>
      <c r="LG39" s="4"/>
      <c r="LH39" s="4"/>
      <c r="LI39" s="4">
        <f t="shared" si="58"/>
        <v>0</v>
      </c>
      <c r="LJ39" s="4">
        <f t="shared" si="59"/>
        <v>0</v>
      </c>
      <c r="LK39" s="71">
        <v>24.2</v>
      </c>
      <c r="LL39" s="329">
        <v>0</v>
      </c>
      <c r="LM39" s="79">
        <v>24.02</v>
      </c>
      <c r="LN39" s="348">
        <v>0</v>
      </c>
      <c r="LO39" s="79">
        <v>6.5750000000000002</v>
      </c>
      <c r="LP39" s="332">
        <v>0</v>
      </c>
      <c r="LQ39" s="75"/>
      <c r="LR39" s="342"/>
      <c r="LS39" s="317"/>
      <c r="LT39" s="317"/>
      <c r="LU39" s="4">
        <f t="shared" si="60"/>
        <v>54.795000000000002</v>
      </c>
      <c r="LV39" s="4">
        <f t="shared" si="61"/>
        <v>0</v>
      </c>
      <c r="LW39" s="318"/>
      <c r="LX39" s="4"/>
      <c r="LY39" s="4"/>
      <c r="LZ39" s="4"/>
      <c r="MA39" s="4">
        <f t="shared" si="62"/>
        <v>0</v>
      </c>
      <c r="MB39" s="4">
        <f t="shared" si="63"/>
        <v>0</v>
      </c>
      <c r="MC39" s="114"/>
      <c r="MD39" s="4"/>
      <c r="ME39" s="339">
        <v>25.75</v>
      </c>
      <c r="MF39" s="366"/>
      <c r="MG39" s="75">
        <v>35.020000000000003</v>
      </c>
      <c r="MH39" s="4"/>
      <c r="MI39" s="9"/>
      <c r="MJ39" s="4"/>
      <c r="MK39" s="4">
        <f t="shared" si="64"/>
        <v>60.77</v>
      </c>
      <c r="ML39" s="4">
        <f t="shared" si="65"/>
        <v>0</v>
      </c>
      <c r="MM39" s="333">
        <v>4.6847640400000019</v>
      </c>
      <c r="MN39" s="92"/>
      <c r="MO39" s="114">
        <v>3.1231760266666679</v>
      </c>
      <c r="MP39" s="334"/>
      <c r="MQ39" s="4">
        <f t="shared" si="66"/>
        <v>7.8079400666666698</v>
      </c>
      <c r="MR39" s="4">
        <f t="shared" si="67"/>
        <v>0</v>
      </c>
      <c r="MS39" s="4"/>
      <c r="MT39" s="4"/>
      <c r="MU39" s="4">
        <f t="shared" si="68"/>
        <v>0</v>
      </c>
      <c r="MV39" s="4">
        <f t="shared" si="69"/>
        <v>0</v>
      </c>
      <c r="MW39" s="4"/>
      <c r="MX39" s="4"/>
      <c r="MY39" s="4">
        <f t="shared" si="70"/>
        <v>0</v>
      </c>
      <c r="MZ39" s="4">
        <f t="shared" si="71"/>
        <v>0</v>
      </c>
      <c r="NA39" s="92">
        <v>0</v>
      </c>
      <c r="NB39" s="335">
        <v>0</v>
      </c>
      <c r="NC39" s="4">
        <f t="shared" si="72"/>
        <v>0</v>
      </c>
      <c r="ND39" s="4">
        <f t="shared" si="73"/>
        <v>0</v>
      </c>
      <c r="NE39" s="296"/>
      <c r="NF39" s="296"/>
      <c r="NG39" s="296">
        <f t="shared" si="74"/>
        <v>0</v>
      </c>
      <c r="NH39" s="296">
        <f t="shared" si="75"/>
        <v>0</v>
      </c>
      <c r="NI39" s="296"/>
      <c r="NJ39" s="296"/>
      <c r="NK39" s="296">
        <f t="shared" si="76"/>
        <v>0</v>
      </c>
      <c r="NL39" s="296">
        <f t="shared" si="77"/>
        <v>0</v>
      </c>
      <c r="NM39" s="293"/>
      <c r="NN39" s="296"/>
      <c r="NO39" s="296">
        <f t="shared" si="78"/>
        <v>0</v>
      </c>
      <c r="NP39" s="296">
        <f t="shared" si="79"/>
        <v>0</v>
      </c>
      <c r="NQ39" s="74">
        <v>0.74</v>
      </c>
      <c r="NR39" s="74"/>
      <c r="NS39" s="74">
        <v>0</v>
      </c>
      <c r="NT39" s="74"/>
      <c r="NU39" s="74">
        <v>1.25</v>
      </c>
      <c r="NV39" s="74"/>
      <c r="NW39" s="341">
        <v>0.26</v>
      </c>
      <c r="NX39" s="341"/>
      <c r="NY39" s="341">
        <v>0.4</v>
      </c>
      <c r="NZ39" s="341"/>
      <c r="OA39" s="4">
        <f t="shared" si="80"/>
        <v>2.39</v>
      </c>
      <c r="OB39" s="4">
        <f t="shared" si="12"/>
        <v>0</v>
      </c>
      <c r="OC39" s="74">
        <v>4.2</v>
      </c>
      <c r="OD39" s="74"/>
      <c r="OE39" s="347">
        <v>0</v>
      </c>
      <c r="OF39" s="74"/>
      <c r="OG39" s="347">
        <v>0.09</v>
      </c>
      <c r="OH39" s="74"/>
      <c r="OI39" s="74">
        <v>0</v>
      </c>
      <c r="OJ39" s="74"/>
      <c r="OK39" s="4">
        <f t="shared" si="81"/>
        <v>4.29</v>
      </c>
      <c r="OL39" s="4">
        <f t="shared" si="82"/>
        <v>0</v>
      </c>
      <c r="OM39" s="196">
        <v>2.02</v>
      </c>
      <c r="ON39" s="296"/>
      <c r="OO39" s="340">
        <v>0.56999999999999995</v>
      </c>
      <c r="OP39" s="296"/>
      <c r="OQ39" s="196">
        <v>0.62</v>
      </c>
      <c r="OR39" s="296"/>
      <c r="OS39" s="296">
        <f t="shared" si="83"/>
        <v>2.59</v>
      </c>
      <c r="OT39" s="296">
        <f t="shared" si="84"/>
        <v>0</v>
      </c>
      <c r="OU39" s="296"/>
      <c r="OV39" s="296"/>
      <c r="OW39" s="296">
        <f t="shared" si="13"/>
        <v>0</v>
      </c>
      <c r="OX39" s="296">
        <f t="shared" si="14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22"/>
      <c r="R40" s="78"/>
      <c r="S40" s="320"/>
      <c r="T40" s="320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49"/>
      <c r="AL40" s="350"/>
      <c r="AM40" s="289"/>
      <c r="AN40" s="289"/>
      <c r="AO40" s="290"/>
      <c r="AP40" s="290"/>
      <c r="AQ40" s="290"/>
      <c r="AR40" s="290"/>
      <c r="AS40" s="290"/>
      <c r="AT40" s="290"/>
      <c r="AU40" s="4">
        <f t="shared" si="19"/>
        <v>0</v>
      </c>
      <c r="AV40" s="4">
        <f t="shared" si="2"/>
        <v>0</v>
      </c>
      <c r="AW40" s="78">
        <v>2</v>
      </c>
      <c r="AX40" s="78">
        <v>0.85</v>
      </c>
      <c r="AY40" s="310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10</v>
      </c>
      <c r="BF40" s="8">
        <v>1.4239999999999999</v>
      </c>
      <c r="BG40" s="291">
        <v>7</v>
      </c>
      <c r="BH40" s="292">
        <v>0.99680000000000002</v>
      </c>
      <c r="BI40" s="291"/>
      <c r="BJ40" s="292"/>
      <c r="BK40" s="293">
        <v>3</v>
      </c>
      <c r="BL40" s="8">
        <v>0.42720000000000002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9"/>
      <c r="CI40" s="91">
        <v>20.6</v>
      </c>
      <c r="CJ40" s="319">
        <v>6.5</v>
      </c>
      <c r="CK40" s="294"/>
      <c r="CL40" s="294"/>
      <c r="CM40" s="320">
        <v>5.15</v>
      </c>
      <c r="CN40" s="321">
        <v>1.5</v>
      </c>
      <c r="CO40" s="8">
        <f t="shared" si="22"/>
        <v>25.75</v>
      </c>
      <c r="CP40" s="8">
        <f t="shared" si="23"/>
        <v>8</v>
      </c>
      <c r="CQ40" s="336">
        <v>247.40625</v>
      </c>
      <c r="CR40" s="336"/>
      <c r="CS40" s="336"/>
      <c r="CT40" s="346"/>
      <c r="CU40" s="337">
        <v>18.556701030927837</v>
      </c>
      <c r="CV40" s="196"/>
      <c r="CW40" s="338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2">
        <v>41.103092783505154</v>
      </c>
      <c r="DL40" s="322">
        <v>13.701030927835051</v>
      </c>
      <c r="DM40" s="320">
        <f t="shared" si="28"/>
        <v>41.103092783505154</v>
      </c>
      <c r="DN40" s="320">
        <f t="shared" si="29"/>
        <v>13.701030927835051</v>
      </c>
      <c r="DO40" s="322">
        <v>39.869999999999997</v>
      </c>
      <c r="DP40" s="322">
        <v>13.29</v>
      </c>
      <c r="DQ40" s="323"/>
      <c r="DR40" s="323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4">
        <v>31.96</v>
      </c>
      <c r="EH40" s="325">
        <v>7.99</v>
      </c>
      <c r="EI40" s="94">
        <v>116.36</v>
      </c>
      <c r="EJ40" s="94">
        <v>29.09</v>
      </c>
      <c r="EK40" s="320">
        <v>40.340000000000003</v>
      </c>
      <c r="EL40" s="326">
        <v>10.085000000000001</v>
      </c>
      <c r="EM40" s="327"/>
      <c r="EN40" s="327"/>
      <c r="EO40" s="327"/>
      <c r="EP40" s="327"/>
      <c r="EQ40" s="8">
        <f t="shared" si="31"/>
        <v>188.66</v>
      </c>
      <c r="ER40" s="8">
        <f t="shared" si="32"/>
        <v>47.164999999999999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1">
        <v>29</v>
      </c>
      <c r="FB40" s="328"/>
      <c r="FC40" s="114">
        <v>30</v>
      </c>
      <c r="FD40" s="321"/>
      <c r="FE40" s="8"/>
      <c r="FF40" s="8"/>
      <c r="FG40" s="300"/>
      <c r="FH40" s="301"/>
      <c r="FI40" s="8"/>
      <c r="FJ40" s="8"/>
      <c r="FK40" s="8"/>
      <c r="FL40" s="8"/>
      <c r="FM40" s="321"/>
      <c r="FN40" s="321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321">
        <v>6</v>
      </c>
      <c r="GL40" s="321"/>
      <c r="GM40" s="304"/>
      <c r="GN40" s="305"/>
      <c r="GO40" s="329">
        <v>3</v>
      </c>
      <c r="GP40" s="365"/>
      <c r="GQ40" s="306"/>
      <c r="GR40" s="306"/>
      <c r="GS40" s="305"/>
      <c r="GT40" s="305"/>
      <c r="GU40" s="93">
        <v>3</v>
      </c>
      <c r="GV40" s="93"/>
      <c r="GW40" s="93">
        <v>2</v>
      </c>
      <c r="GX40" s="93"/>
      <c r="GY40" s="93">
        <v>2.4</v>
      </c>
      <c r="GZ40" s="93"/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4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376"/>
      <c r="HZ40" s="376"/>
      <c r="IA40" s="307"/>
      <c r="IB40" s="299"/>
      <c r="IC40" s="196">
        <v>8.5</v>
      </c>
      <c r="ID40" s="329">
        <v>2.125</v>
      </c>
      <c r="IE40" s="308"/>
      <c r="IF40" s="308"/>
      <c r="IG40" s="8">
        <f t="shared" si="45"/>
        <v>8.5</v>
      </c>
      <c r="IH40" s="8">
        <f t="shared" si="46"/>
        <v>2.125</v>
      </c>
      <c r="II40" s="8">
        <v>205</v>
      </c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4"/>
      <c r="JD40" s="284"/>
      <c r="JE40" s="378">
        <v>0</v>
      </c>
      <c r="JF40" s="378">
        <v>0</v>
      </c>
      <c r="JG40" s="8">
        <f t="shared" si="47"/>
        <v>10.31</v>
      </c>
      <c r="JH40" s="8">
        <f t="shared" si="48"/>
        <v>0</v>
      </c>
      <c r="JI40" s="329">
        <v>6.4991000000000003</v>
      </c>
      <c r="JJ40" s="329">
        <v>1</v>
      </c>
      <c r="JK40" s="329">
        <v>6.4991000000000003</v>
      </c>
      <c r="JL40" s="329">
        <v>1</v>
      </c>
      <c r="JM40" s="329">
        <v>18</v>
      </c>
      <c r="JN40" s="329">
        <v>4</v>
      </c>
      <c r="JO40" s="91">
        <v>51.55</v>
      </c>
      <c r="JP40" s="329">
        <v>11</v>
      </c>
      <c r="JQ40" s="91">
        <v>0</v>
      </c>
      <c r="JR40" s="329">
        <v>0</v>
      </c>
      <c r="JS40" s="71">
        <v>0</v>
      </c>
      <c r="JT40" s="71">
        <v>0</v>
      </c>
      <c r="JU40" s="8"/>
      <c r="JV40" s="8"/>
      <c r="JW40" s="8">
        <f t="shared" si="85"/>
        <v>82.548199999999994</v>
      </c>
      <c r="JX40" s="8">
        <f t="shared" si="86"/>
        <v>17</v>
      </c>
      <c r="JY40" s="8"/>
      <c r="JZ40" s="8"/>
      <c r="KA40" s="284"/>
      <c r="KB40" s="284"/>
      <c r="KC40" s="8">
        <f t="shared" si="49"/>
        <v>0</v>
      </c>
      <c r="KD40" s="8">
        <f t="shared" si="50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1"/>
        <v>0</v>
      </c>
      <c r="KP40" s="4">
        <f t="shared" si="51"/>
        <v>0</v>
      </c>
      <c r="KQ40" s="320"/>
      <c r="KR40" s="4"/>
      <c r="KS40" s="4"/>
      <c r="KT40" s="4"/>
      <c r="KU40" s="1">
        <f t="shared" si="52"/>
        <v>0</v>
      </c>
      <c r="KV40" s="1">
        <f t="shared" si="53"/>
        <v>0</v>
      </c>
      <c r="KW40" s="4"/>
      <c r="KX40" s="4"/>
      <c r="KY40" s="4">
        <f t="shared" si="54"/>
        <v>0</v>
      </c>
      <c r="KZ40" s="4">
        <f t="shared" si="55"/>
        <v>0</v>
      </c>
      <c r="LA40" s="4"/>
      <c r="LB40" s="4"/>
      <c r="LC40" s="4"/>
      <c r="LD40" s="4"/>
      <c r="LE40" s="4">
        <f t="shared" si="56"/>
        <v>0</v>
      </c>
      <c r="LF40" s="4">
        <f t="shared" si="57"/>
        <v>0</v>
      </c>
      <c r="LG40" s="4"/>
      <c r="LH40" s="4"/>
      <c r="LI40" s="4">
        <f t="shared" si="58"/>
        <v>0</v>
      </c>
      <c r="LJ40" s="4">
        <f t="shared" si="59"/>
        <v>0</v>
      </c>
      <c r="LK40" s="71">
        <v>24.2</v>
      </c>
      <c r="LL40" s="329">
        <v>0</v>
      </c>
      <c r="LM40" s="79">
        <v>24.02</v>
      </c>
      <c r="LN40" s="348">
        <v>0</v>
      </c>
      <c r="LO40" s="79">
        <v>6.5750000000000002</v>
      </c>
      <c r="LP40" s="332">
        <v>0</v>
      </c>
      <c r="LQ40" s="75"/>
      <c r="LR40" s="342"/>
      <c r="LS40" s="317"/>
      <c r="LT40" s="317"/>
      <c r="LU40" s="4">
        <f t="shared" si="60"/>
        <v>54.795000000000002</v>
      </c>
      <c r="LV40" s="4">
        <f t="shared" si="61"/>
        <v>0</v>
      </c>
      <c r="LW40" s="318"/>
      <c r="LX40" s="4"/>
      <c r="LY40" s="4"/>
      <c r="LZ40" s="4"/>
      <c r="MA40" s="4">
        <f t="shared" si="62"/>
        <v>0</v>
      </c>
      <c r="MB40" s="4">
        <f t="shared" si="63"/>
        <v>0</v>
      </c>
      <c r="MC40" s="114"/>
      <c r="MD40" s="4"/>
      <c r="ME40" s="339">
        <v>25.75</v>
      </c>
      <c r="MF40" s="366"/>
      <c r="MG40" s="75">
        <v>35.020000000000003</v>
      </c>
      <c r="MH40" s="4"/>
      <c r="MI40" s="9"/>
      <c r="MJ40" s="4"/>
      <c r="MK40" s="4">
        <f t="shared" si="64"/>
        <v>60.77</v>
      </c>
      <c r="ML40" s="4">
        <f t="shared" si="65"/>
        <v>0</v>
      </c>
      <c r="MM40" s="333">
        <v>4.8</v>
      </c>
      <c r="MN40" s="92"/>
      <c r="MO40" s="114">
        <v>3.2</v>
      </c>
      <c r="MP40" s="334"/>
      <c r="MQ40" s="4">
        <f t="shared" si="66"/>
        <v>8</v>
      </c>
      <c r="MR40" s="4">
        <f t="shared" si="67"/>
        <v>0</v>
      </c>
      <c r="MS40" s="4"/>
      <c r="MT40" s="4"/>
      <c r="MU40" s="4">
        <f t="shared" si="68"/>
        <v>0</v>
      </c>
      <c r="MV40" s="4">
        <f t="shared" si="69"/>
        <v>0</v>
      </c>
      <c r="MW40" s="4"/>
      <c r="MX40" s="4"/>
      <c r="MY40" s="4">
        <f t="shared" si="70"/>
        <v>0</v>
      </c>
      <c r="MZ40" s="4">
        <f t="shared" si="71"/>
        <v>0</v>
      </c>
      <c r="NA40" s="92">
        <v>0</v>
      </c>
      <c r="NB40" s="335">
        <v>0</v>
      </c>
      <c r="NC40" s="4">
        <f t="shared" si="72"/>
        <v>0</v>
      </c>
      <c r="ND40" s="4">
        <f t="shared" si="73"/>
        <v>0</v>
      </c>
      <c r="NE40" s="296"/>
      <c r="NF40" s="296"/>
      <c r="NG40" s="296">
        <f t="shared" si="74"/>
        <v>0</v>
      </c>
      <c r="NH40" s="296">
        <f t="shared" si="75"/>
        <v>0</v>
      </c>
      <c r="NI40" s="296"/>
      <c r="NJ40" s="296"/>
      <c r="NK40" s="296">
        <f t="shared" si="76"/>
        <v>0</v>
      </c>
      <c r="NL40" s="296">
        <f t="shared" si="77"/>
        <v>0</v>
      </c>
      <c r="NM40" s="293"/>
      <c r="NN40" s="296"/>
      <c r="NO40" s="296">
        <f t="shared" si="78"/>
        <v>0</v>
      </c>
      <c r="NP40" s="296">
        <f t="shared" si="79"/>
        <v>0</v>
      </c>
      <c r="NQ40" s="74">
        <v>0.97</v>
      </c>
      <c r="NR40" s="74"/>
      <c r="NS40" s="74">
        <v>0</v>
      </c>
      <c r="NT40" s="74"/>
      <c r="NU40" s="74">
        <v>1.64</v>
      </c>
      <c r="NV40" s="74"/>
      <c r="NW40" s="341">
        <v>0.35</v>
      </c>
      <c r="NX40" s="341"/>
      <c r="NY40" s="341">
        <v>0.53</v>
      </c>
      <c r="NZ40" s="341"/>
      <c r="OA40" s="4">
        <f t="shared" si="80"/>
        <v>3.1399999999999997</v>
      </c>
      <c r="OB40" s="4">
        <f t="shared" si="12"/>
        <v>0</v>
      </c>
      <c r="OC40" s="74">
        <v>5.2</v>
      </c>
      <c r="OD40" s="74"/>
      <c r="OE40" s="347">
        <v>0</v>
      </c>
      <c r="OF40" s="74"/>
      <c r="OG40" s="347">
        <v>0.06</v>
      </c>
      <c r="OH40" s="74"/>
      <c r="OI40" s="74">
        <v>0</v>
      </c>
      <c r="OJ40" s="74"/>
      <c r="OK40" s="4">
        <f t="shared" si="81"/>
        <v>5.26</v>
      </c>
      <c r="OL40" s="4">
        <f t="shared" si="82"/>
        <v>0</v>
      </c>
      <c r="OM40" s="196">
        <v>2.36</v>
      </c>
      <c r="ON40" s="296"/>
      <c r="OO40" s="340">
        <v>0.67</v>
      </c>
      <c r="OP40" s="296"/>
      <c r="OQ40" s="196">
        <v>0.73</v>
      </c>
      <c r="OR40" s="296"/>
      <c r="OS40" s="296">
        <f t="shared" si="83"/>
        <v>3.03</v>
      </c>
      <c r="OT40" s="296">
        <f t="shared" si="84"/>
        <v>0</v>
      </c>
      <c r="OU40" s="296"/>
      <c r="OV40" s="296"/>
      <c r="OW40" s="296">
        <f t="shared" si="13"/>
        <v>0</v>
      </c>
      <c r="OX40" s="296">
        <f t="shared" si="14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22"/>
      <c r="R41" s="78"/>
      <c r="S41" s="320"/>
      <c r="T41" s="320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49"/>
      <c r="AL41" s="350"/>
      <c r="AM41" s="289"/>
      <c r="AN41" s="289"/>
      <c r="AO41" s="290"/>
      <c r="AP41" s="290"/>
      <c r="AQ41" s="290"/>
      <c r="AR41" s="290"/>
      <c r="AS41" s="290"/>
      <c r="AT41" s="290"/>
      <c r="AU41" s="4">
        <f t="shared" si="19"/>
        <v>0</v>
      </c>
      <c r="AV41" s="4">
        <f t="shared" si="2"/>
        <v>0</v>
      </c>
      <c r="AW41" s="78">
        <v>2</v>
      </c>
      <c r="AX41" s="78">
        <v>0.85</v>
      </c>
      <c r="AY41" s="310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10</v>
      </c>
      <c r="BF41" s="8">
        <v>1.4239999999999999</v>
      </c>
      <c r="BG41" s="291">
        <v>7</v>
      </c>
      <c r="BH41" s="292">
        <v>0.99680000000000002</v>
      </c>
      <c r="BI41" s="291"/>
      <c r="BJ41" s="292"/>
      <c r="BK41" s="293">
        <v>3</v>
      </c>
      <c r="BL41" s="8">
        <v>0.42720000000000002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9"/>
      <c r="CI41" s="91">
        <v>20.6</v>
      </c>
      <c r="CJ41" s="319">
        <v>6.5</v>
      </c>
      <c r="CK41" s="294"/>
      <c r="CL41" s="294"/>
      <c r="CM41" s="320">
        <v>5.15</v>
      </c>
      <c r="CN41" s="321">
        <v>1.5</v>
      </c>
      <c r="CO41" s="8">
        <f t="shared" si="22"/>
        <v>25.75</v>
      </c>
      <c r="CP41" s="8">
        <f t="shared" si="23"/>
        <v>8</v>
      </c>
      <c r="CQ41" s="336">
        <v>247.40625</v>
      </c>
      <c r="CR41" s="336"/>
      <c r="CS41" s="336"/>
      <c r="CT41" s="346"/>
      <c r="CU41" s="337">
        <v>18.556701030927837</v>
      </c>
      <c r="CV41" s="196"/>
      <c r="CW41" s="338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2">
        <v>41.103092783505154</v>
      </c>
      <c r="DL41" s="322">
        <v>13.701030927835051</v>
      </c>
      <c r="DM41" s="320">
        <f t="shared" si="28"/>
        <v>41.103092783505154</v>
      </c>
      <c r="DN41" s="320">
        <f t="shared" si="29"/>
        <v>13.701030927835051</v>
      </c>
      <c r="DO41" s="322">
        <v>39.869999999999997</v>
      </c>
      <c r="DP41" s="322">
        <v>13.29</v>
      </c>
      <c r="DQ41" s="323"/>
      <c r="DR41" s="323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4">
        <v>31.96</v>
      </c>
      <c r="EH41" s="325">
        <v>7.99</v>
      </c>
      <c r="EI41" s="94">
        <v>116.36</v>
      </c>
      <c r="EJ41" s="94">
        <v>29.09</v>
      </c>
      <c r="EK41" s="320">
        <v>40.340000000000003</v>
      </c>
      <c r="EL41" s="326">
        <v>10.085000000000001</v>
      </c>
      <c r="EM41" s="327"/>
      <c r="EN41" s="327"/>
      <c r="EO41" s="327"/>
      <c r="EP41" s="327"/>
      <c r="EQ41" s="8">
        <f t="shared" si="31"/>
        <v>188.66</v>
      </c>
      <c r="ER41" s="8">
        <f t="shared" si="32"/>
        <v>47.164999999999999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1">
        <v>29</v>
      </c>
      <c r="FB41" s="328"/>
      <c r="FC41" s="114">
        <v>30</v>
      </c>
      <c r="FD41" s="321"/>
      <c r="FE41" s="8"/>
      <c r="FF41" s="8"/>
      <c r="FG41" s="300"/>
      <c r="FH41" s="301"/>
      <c r="FI41" s="8"/>
      <c r="FJ41" s="8"/>
      <c r="FK41" s="8"/>
      <c r="FL41" s="8"/>
      <c r="FM41" s="321"/>
      <c r="FN41" s="321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321">
        <v>6</v>
      </c>
      <c r="GL41" s="321"/>
      <c r="GM41" s="304"/>
      <c r="GN41" s="305"/>
      <c r="GO41" s="329">
        <v>3</v>
      </c>
      <c r="GP41" s="365"/>
      <c r="GQ41" s="306"/>
      <c r="GR41" s="306"/>
      <c r="GS41" s="305"/>
      <c r="GT41" s="305"/>
      <c r="GU41" s="93">
        <v>3</v>
      </c>
      <c r="GV41" s="93"/>
      <c r="GW41" s="93">
        <v>2</v>
      </c>
      <c r="GX41" s="93"/>
      <c r="GY41" s="93">
        <v>2.4</v>
      </c>
      <c r="GZ41" s="93"/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4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376"/>
      <c r="HZ41" s="376"/>
      <c r="IA41" s="307"/>
      <c r="IB41" s="299"/>
      <c r="IC41" s="196">
        <v>8.5</v>
      </c>
      <c r="ID41" s="329">
        <v>2.125</v>
      </c>
      <c r="IE41" s="308"/>
      <c r="IF41" s="308"/>
      <c r="IG41" s="8">
        <f t="shared" si="45"/>
        <v>8.5</v>
      </c>
      <c r="IH41" s="8">
        <f t="shared" si="46"/>
        <v>2.125</v>
      </c>
      <c r="II41" s="8">
        <v>205</v>
      </c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4"/>
      <c r="JD41" s="284"/>
      <c r="JE41" s="378">
        <v>0</v>
      </c>
      <c r="JF41" s="378">
        <v>0</v>
      </c>
      <c r="JG41" s="8">
        <f t="shared" si="47"/>
        <v>10.31</v>
      </c>
      <c r="JH41" s="8">
        <f t="shared" si="48"/>
        <v>0</v>
      </c>
      <c r="JI41" s="329">
        <v>6.4991000000000003</v>
      </c>
      <c r="JJ41" s="329">
        <v>1</v>
      </c>
      <c r="JK41" s="329">
        <v>6.4991000000000003</v>
      </c>
      <c r="JL41" s="329">
        <v>1</v>
      </c>
      <c r="JM41" s="329">
        <v>18</v>
      </c>
      <c r="JN41" s="329">
        <v>4</v>
      </c>
      <c r="JO41" s="91">
        <v>51.55</v>
      </c>
      <c r="JP41" s="329">
        <v>11</v>
      </c>
      <c r="JQ41" s="91">
        <v>0</v>
      </c>
      <c r="JR41" s="329">
        <v>0</v>
      </c>
      <c r="JS41" s="71">
        <v>0</v>
      </c>
      <c r="JT41" s="71">
        <v>0</v>
      </c>
      <c r="JU41" s="8"/>
      <c r="JV41" s="8"/>
      <c r="JW41" s="8">
        <f t="shared" si="85"/>
        <v>82.548199999999994</v>
      </c>
      <c r="JX41" s="8">
        <f t="shared" si="86"/>
        <v>17</v>
      </c>
      <c r="JY41" s="8"/>
      <c r="JZ41" s="8"/>
      <c r="KA41" s="284"/>
      <c r="KB41" s="284"/>
      <c r="KC41" s="8">
        <f t="shared" si="49"/>
        <v>0</v>
      </c>
      <c r="KD41" s="8">
        <f t="shared" si="50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1"/>
        <v>0</v>
      </c>
      <c r="KP41" s="4">
        <f t="shared" si="51"/>
        <v>0</v>
      </c>
      <c r="KQ41" s="320"/>
      <c r="KR41" s="4"/>
      <c r="KS41" s="4"/>
      <c r="KT41" s="4"/>
      <c r="KU41" s="1">
        <f t="shared" si="52"/>
        <v>0</v>
      </c>
      <c r="KV41" s="1">
        <f t="shared" si="53"/>
        <v>0</v>
      </c>
      <c r="KW41" s="4"/>
      <c r="KX41" s="4"/>
      <c r="KY41" s="4">
        <f t="shared" si="54"/>
        <v>0</v>
      </c>
      <c r="KZ41" s="4">
        <f t="shared" si="55"/>
        <v>0</v>
      </c>
      <c r="LA41" s="4"/>
      <c r="LB41" s="4"/>
      <c r="LC41" s="4"/>
      <c r="LD41" s="4"/>
      <c r="LE41" s="4">
        <f t="shared" si="56"/>
        <v>0</v>
      </c>
      <c r="LF41" s="4">
        <f t="shared" si="57"/>
        <v>0</v>
      </c>
      <c r="LG41" s="4"/>
      <c r="LH41" s="4"/>
      <c r="LI41" s="4">
        <f t="shared" si="58"/>
        <v>0</v>
      </c>
      <c r="LJ41" s="4">
        <f t="shared" si="59"/>
        <v>0</v>
      </c>
      <c r="LK41" s="71">
        <v>24.2</v>
      </c>
      <c r="LL41" s="329">
        <v>0</v>
      </c>
      <c r="LM41" s="79">
        <v>24.02</v>
      </c>
      <c r="LN41" s="348">
        <v>0</v>
      </c>
      <c r="LO41" s="79">
        <v>6.5750000000000002</v>
      </c>
      <c r="LP41" s="332">
        <v>0</v>
      </c>
      <c r="LQ41" s="75"/>
      <c r="LR41" s="342"/>
      <c r="LS41" s="317"/>
      <c r="LT41" s="317"/>
      <c r="LU41" s="4">
        <f t="shared" si="60"/>
        <v>54.795000000000002</v>
      </c>
      <c r="LV41" s="4">
        <f t="shared" si="61"/>
        <v>0</v>
      </c>
      <c r="LW41" s="318"/>
      <c r="LX41" s="4"/>
      <c r="LY41" s="4"/>
      <c r="LZ41" s="4"/>
      <c r="MA41" s="4">
        <f t="shared" si="62"/>
        <v>0</v>
      </c>
      <c r="MB41" s="4">
        <f t="shared" si="63"/>
        <v>0</v>
      </c>
      <c r="MC41" s="114"/>
      <c r="MD41" s="4"/>
      <c r="ME41" s="339">
        <v>25.75</v>
      </c>
      <c r="MF41" s="366"/>
      <c r="MG41" s="75">
        <v>35.020000000000003</v>
      </c>
      <c r="MH41" s="4"/>
      <c r="MI41" s="9"/>
      <c r="MJ41" s="4"/>
      <c r="MK41" s="4">
        <f t="shared" si="64"/>
        <v>60.77</v>
      </c>
      <c r="ML41" s="4">
        <f t="shared" si="65"/>
        <v>0</v>
      </c>
      <c r="MM41" s="333">
        <v>6.4226843599999803</v>
      </c>
      <c r="MN41" s="92"/>
      <c r="MO41" s="114">
        <v>4.2817895733333202</v>
      </c>
      <c r="MP41" s="334"/>
      <c r="MQ41" s="4">
        <f t="shared" si="66"/>
        <v>10.704473933333301</v>
      </c>
      <c r="MR41" s="4">
        <f t="shared" si="67"/>
        <v>0</v>
      </c>
      <c r="MS41" s="4"/>
      <c r="MT41" s="4"/>
      <c r="MU41" s="4">
        <f t="shared" si="68"/>
        <v>0</v>
      </c>
      <c r="MV41" s="4">
        <f t="shared" si="69"/>
        <v>0</v>
      </c>
      <c r="MW41" s="4"/>
      <c r="MX41" s="4"/>
      <c r="MY41" s="4">
        <f t="shared" si="70"/>
        <v>0</v>
      </c>
      <c r="MZ41" s="4">
        <f t="shared" si="71"/>
        <v>0</v>
      </c>
      <c r="NA41" s="92">
        <v>0</v>
      </c>
      <c r="NB41" s="335">
        <v>0</v>
      </c>
      <c r="NC41" s="4">
        <f t="shared" si="72"/>
        <v>0</v>
      </c>
      <c r="ND41" s="4">
        <f t="shared" si="73"/>
        <v>0</v>
      </c>
      <c r="NE41" s="296"/>
      <c r="NF41" s="296"/>
      <c r="NG41" s="296">
        <f t="shared" si="74"/>
        <v>0</v>
      </c>
      <c r="NH41" s="296">
        <f t="shared" si="75"/>
        <v>0</v>
      </c>
      <c r="NI41" s="296"/>
      <c r="NJ41" s="296"/>
      <c r="NK41" s="296">
        <f t="shared" si="76"/>
        <v>0</v>
      </c>
      <c r="NL41" s="296">
        <f t="shared" si="77"/>
        <v>0</v>
      </c>
      <c r="NM41" s="293"/>
      <c r="NN41" s="296"/>
      <c r="NO41" s="296">
        <f t="shared" si="78"/>
        <v>0</v>
      </c>
      <c r="NP41" s="296">
        <f t="shared" si="79"/>
        <v>0</v>
      </c>
      <c r="NQ41" s="74">
        <v>1.2</v>
      </c>
      <c r="NR41" s="74"/>
      <c r="NS41" s="74">
        <v>0</v>
      </c>
      <c r="NT41" s="74"/>
      <c r="NU41" s="74">
        <v>2.0299999999999998</v>
      </c>
      <c r="NV41" s="74"/>
      <c r="NW41" s="341">
        <v>0.43</v>
      </c>
      <c r="NX41" s="341"/>
      <c r="NY41" s="341">
        <v>0.65</v>
      </c>
      <c r="NZ41" s="341"/>
      <c r="OA41" s="4">
        <f t="shared" si="80"/>
        <v>3.8799999999999994</v>
      </c>
      <c r="OB41" s="4">
        <f t="shared" si="12"/>
        <v>0</v>
      </c>
      <c r="OC41" s="74">
        <v>5.8</v>
      </c>
      <c r="OD41" s="74"/>
      <c r="OE41" s="347">
        <v>0</v>
      </c>
      <c r="OF41" s="74"/>
      <c r="OG41" s="347">
        <v>0.03</v>
      </c>
      <c r="OH41" s="74"/>
      <c r="OI41" s="74">
        <v>0</v>
      </c>
      <c r="OJ41" s="74"/>
      <c r="OK41" s="4">
        <f t="shared" si="81"/>
        <v>5.83</v>
      </c>
      <c r="OL41" s="4">
        <f t="shared" si="82"/>
        <v>0</v>
      </c>
      <c r="OM41" s="196">
        <v>2.8</v>
      </c>
      <c r="ON41" s="296"/>
      <c r="OO41" s="340">
        <v>0.79</v>
      </c>
      <c r="OP41" s="296"/>
      <c r="OQ41" s="196">
        <v>0.86</v>
      </c>
      <c r="OR41" s="296"/>
      <c r="OS41" s="296">
        <f t="shared" si="83"/>
        <v>3.59</v>
      </c>
      <c r="OT41" s="296">
        <f t="shared" si="84"/>
        <v>0</v>
      </c>
      <c r="OU41" s="296"/>
      <c r="OV41" s="296"/>
      <c r="OW41" s="296">
        <f t="shared" si="13"/>
        <v>0</v>
      </c>
      <c r="OX41" s="296">
        <f t="shared" si="14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22"/>
      <c r="R42" s="78"/>
      <c r="S42" s="320"/>
      <c r="T42" s="320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49"/>
      <c r="AL42" s="350"/>
      <c r="AM42" s="289"/>
      <c r="AN42" s="289"/>
      <c r="AO42" s="290"/>
      <c r="AP42" s="290"/>
      <c r="AQ42" s="290"/>
      <c r="AR42" s="290"/>
      <c r="AS42" s="290"/>
      <c r="AT42" s="290"/>
      <c r="AU42" s="4">
        <f t="shared" si="19"/>
        <v>0</v>
      </c>
      <c r="AV42" s="4">
        <f t="shared" si="2"/>
        <v>0</v>
      </c>
      <c r="AW42" s="78">
        <v>2</v>
      </c>
      <c r="AX42" s="78">
        <v>0.85</v>
      </c>
      <c r="AY42" s="310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10</v>
      </c>
      <c r="BF42" s="8">
        <v>1.4239999999999999</v>
      </c>
      <c r="BG42" s="291">
        <v>7</v>
      </c>
      <c r="BH42" s="292">
        <v>0.99680000000000002</v>
      </c>
      <c r="BI42" s="291"/>
      <c r="BJ42" s="292"/>
      <c r="BK42" s="293">
        <v>3</v>
      </c>
      <c r="BL42" s="8">
        <v>0.42720000000000002</v>
      </c>
      <c r="BM42" s="8"/>
      <c r="BN42" s="8"/>
      <c r="BO42" s="8"/>
      <c r="BP42" s="8"/>
      <c r="BQ42" s="8"/>
      <c r="BR42" s="8"/>
      <c r="BS42" s="2">
        <f t="shared" si="20"/>
        <v>20</v>
      </c>
      <c r="BT42" s="8">
        <f t="shared" si="21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9"/>
      <c r="CI42" s="91">
        <v>20.6</v>
      </c>
      <c r="CJ42" s="319">
        <v>6.5</v>
      </c>
      <c r="CK42" s="294"/>
      <c r="CL42" s="294"/>
      <c r="CM42" s="320">
        <v>5.15</v>
      </c>
      <c r="CN42" s="321">
        <v>1.5</v>
      </c>
      <c r="CO42" s="8">
        <f t="shared" si="22"/>
        <v>25.75</v>
      </c>
      <c r="CP42" s="8">
        <f t="shared" si="23"/>
        <v>8</v>
      </c>
      <c r="CQ42" s="336">
        <v>247.40625</v>
      </c>
      <c r="CR42" s="336"/>
      <c r="CS42" s="336"/>
      <c r="CT42" s="346"/>
      <c r="CU42" s="337">
        <v>18.556701030927837</v>
      </c>
      <c r="CV42" s="196"/>
      <c r="CW42" s="338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2">
        <v>41.103092783505154</v>
      </c>
      <c r="DL42" s="322">
        <v>13.701030927835051</v>
      </c>
      <c r="DM42" s="320">
        <f t="shared" si="28"/>
        <v>41.103092783505154</v>
      </c>
      <c r="DN42" s="320">
        <f t="shared" si="29"/>
        <v>13.701030927835051</v>
      </c>
      <c r="DO42" s="322">
        <v>39.869999999999997</v>
      </c>
      <c r="DP42" s="322">
        <v>13.29</v>
      </c>
      <c r="DQ42" s="323"/>
      <c r="DR42" s="323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4">
        <v>31.96</v>
      </c>
      <c r="EH42" s="325">
        <v>7.99</v>
      </c>
      <c r="EI42" s="94">
        <v>116.36</v>
      </c>
      <c r="EJ42" s="94">
        <v>29.09</v>
      </c>
      <c r="EK42" s="320">
        <v>40.340000000000003</v>
      </c>
      <c r="EL42" s="326">
        <v>10.085000000000001</v>
      </c>
      <c r="EM42" s="327"/>
      <c r="EN42" s="327"/>
      <c r="EO42" s="327"/>
      <c r="EP42" s="327"/>
      <c r="EQ42" s="8">
        <f t="shared" si="31"/>
        <v>188.66</v>
      </c>
      <c r="ER42" s="8">
        <f t="shared" si="32"/>
        <v>47.164999999999999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1">
        <v>29</v>
      </c>
      <c r="FB42" s="328"/>
      <c r="FC42" s="114">
        <v>30</v>
      </c>
      <c r="FD42" s="321"/>
      <c r="FE42" s="8"/>
      <c r="FF42" s="8"/>
      <c r="FG42" s="300"/>
      <c r="FH42" s="301"/>
      <c r="FI42" s="8"/>
      <c r="FJ42" s="8"/>
      <c r="FK42" s="8"/>
      <c r="FL42" s="8"/>
      <c r="FM42" s="321"/>
      <c r="FN42" s="321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321">
        <v>6</v>
      </c>
      <c r="GL42" s="321"/>
      <c r="GM42" s="304"/>
      <c r="GN42" s="305"/>
      <c r="GO42" s="329">
        <v>3</v>
      </c>
      <c r="GP42" s="365"/>
      <c r="GQ42" s="306"/>
      <c r="GR42" s="306"/>
      <c r="GS42" s="305"/>
      <c r="GT42" s="305"/>
      <c r="GU42" s="93">
        <v>3</v>
      </c>
      <c r="GV42" s="93"/>
      <c r="GW42" s="93">
        <v>2</v>
      </c>
      <c r="GX42" s="93"/>
      <c r="GY42" s="93">
        <v>2.4</v>
      </c>
      <c r="GZ42" s="93"/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4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376"/>
      <c r="HZ42" s="376"/>
      <c r="IA42" s="307"/>
      <c r="IB42" s="299"/>
      <c r="IC42" s="196">
        <v>8.5</v>
      </c>
      <c r="ID42" s="329">
        <v>2.125</v>
      </c>
      <c r="IE42" s="308"/>
      <c r="IF42" s="308"/>
      <c r="IG42" s="8">
        <f t="shared" si="45"/>
        <v>8.5</v>
      </c>
      <c r="IH42" s="8">
        <f t="shared" si="46"/>
        <v>2.125</v>
      </c>
      <c r="II42" s="8">
        <v>205</v>
      </c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284"/>
      <c r="JD42" s="284"/>
      <c r="JE42" s="378">
        <v>0</v>
      </c>
      <c r="JF42" s="378">
        <v>0</v>
      </c>
      <c r="JG42" s="8">
        <f t="shared" si="47"/>
        <v>10.31</v>
      </c>
      <c r="JH42" s="8">
        <f t="shared" si="48"/>
        <v>0</v>
      </c>
      <c r="JI42" s="329">
        <v>6.4991000000000003</v>
      </c>
      <c r="JJ42" s="329">
        <v>1</v>
      </c>
      <c r="JK42" s="329">
        <v>6.4991000000000003</v>
      </c>
      <c r="JL42" s="329">
        <v>1</v>
      </c>
      <c r="JM42" s="329">
        <v>18</v>
      </c>
      <c r="JN42" s="329">
        <v>4</v>
      </c>
      <c r="JO42" s="91">
        <v>51.55</v>
      </c>
      <c r="JP42" s="329">
        <v>11</v>
      </c>
      <c r="JQ42" s="91">
        <v>0</v>
      </c>
      <c r="JR42" s="329">
        <v>0</v>
      </c>
      <c r="JS42" s="71">
        <v>0</v>
      </c>
      <c r="JT42" s="71">
        <v>0</v>
      </c>
      <c r="JU42" s="8"/>
      <c r="JV42" s="8"/>
      <c r="JW42" s="8">
        <f t="shared" si="85"/>
        <v>82.548199999999994</v>
      </c>
      <c r="JX42" s="8">
        <f t="shared" si="86"/>
        <v>17</v>
      </c>
      <c r="JY42" s="8"/>
      <c r="JZ42" s="8"/>
      <c r="KA42" s="284"/>
      <c r="KB42" s="284"/>
      <c r="KC42" s="8">
        <f t="shared" si="49"/>
        <v>0</v>
      </c>
      <c r="KD42" s="8">
        <f t="shared" si="50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1"/>
        <v>0</v>
      </c>
      <c r="KP42" s="4">
        <f t="shared" si="51"/>
        <v>0</v>
      </c>
      <c r="KQ42" s="320"/>
      <c r="KR42" s="4"/>
      <c r="KS42" s="4"/>
      <c r="KT42" s="4"/>
      <c r="KU42" s="1">
        <f t="shared" si="52"/>
        <v>0</v>
      </c>
      <c r="KV42" s="1">
        <f t="shared" si="53"/>
        <v>0</v>
      </c>
      <c r="KW42" s="4"/>
      <c r="KX42" s="4"/>
      <c r="KY42" s="4">
        <f t="shared" si="54"/>
        <v>0</v>
      </c>
      <c r="KZ42" s="4">
        <f t="shared" si="55"/>
        <v>0</v>
      </c>
      <c r="LA42" s="4"/>
      <c r="LB42" s="4"/>
      <c r="LC42" s="4"/>
      <c r="LD42" s="4"/>
      <c r="LE42" s="4">
        <f t="shared" si="56"/>
        <v>0</v>
      </c>
      <c r="LF42" s="4">
        <f t="shared" si="57"/>
        <v>0</v>
      </c>
      <c r="LG42" s="4"/>
      <c r="LH42" s="4"/>
      <c r="LI42" s="4">
        <f t="shared" si="58"/>
        <v>0</v>
      </c>
      <c r="LJ42" s="4">
        <f t="shared" si="59"/>
        <v>0</v>
      </c>
      <c r="LK42" s="71">
        <v>24.2</v>
      </c>
      <c r="LL42" s="329">
        <v>0</v>
      </c>
      <c r="LM42" s="79">
        <v>24.02</v>
      </c>
      <c r="LN42" s="348">
        <v>0</v>
      </c>
      <c r="LO42" s="79">
        <v>6.5750000000000002</v>
      </c>
      <c r="LP42" s="332">
        <v>0</v>
      </c>
      <c r="LQ42" s="75"/>
      <c r="LR42" s="342"/>
      <c r="LS42" s="317"/>
      <c r="LT42" s="317"/>
      <c r="LU42" s="4">
        <f t="shared" si="60"/>
        <v>54.795000000000002</v>
      </c>
      <c r="LV42" s="4">
        <f t="shared" si="61"/>
        <v>0</v>
      </c>
      <c r="LW42" s="318"/>
      <c r="LX42" s="4"/>
      <c r="LY42" s="4"/>
      <c r="LZ42" s="4"/>
      <c r="MA42" s="4">
        <f t="shared" si="62"/>
        <v>0</v>
      </c>
      <c r="MB42" s="4">
        <f t="shared" si="63"/>
        <v>0</v>
      </c>
      <c r="MC42" s="114"/>
      <c r="MD42" s="4"/>
      <c r="ME42" s="339">
        <v>25.75</v>
      </c>
      <c r="MF42" s="366"/>
      <c r="MG42" s="75">
        <v>35.020000000000003</v>
      </c>
      <c r="MH42" s="4"/>
      <c r="MI42" s="9"/>
      <c r="MJ42" s="4"/>
      <c r="MK42" s="4">
        <f t="shared" si="64"/>
        <v>60.77</v>
      </c>
      <c r="ML42" s="4">
        <f t="shared" si="65"/>
        <v>0</v>
      </c>
      <c r="MM42" s="333">
        <v>6.8999999999999995</v>
      </c>
      <c r="MN42" s="92"/>
      <c r="MO42" s="114">
        <v>4.6000000000000005</v>
      </c>
      <c r="MP42" s="334"/>
      <c r="MQ42" s="4">
        <f t="shared" si="66"/>
        <v>11.5</v>
      </c>
      <c r="MR42" s="4">
        <f t="shared" si="67"/>
        <v>0</v>
      </c>
      <c r="MS42" s="4"/>
      <c r="MT42" s="4"/>
      <c r="MU42" s="4">
        <f t="shared" si="68"/>
        <v>0</v>
      </c>
      <c r="MV42" s="4">
        <f t="shared" si="69"/>
        <v>0</v>
      </c>
      <c r="MW42" s="4"/>
      <c r="MX42" s="4"/>
      <c r="MY42" s="4">
        <f t="shared" si="70"/>
        <v>0</v>
      </c>
      <c r="MZ42" s="4">
        <f t="shared" si="71"/>
        <v>0</v>
      </c>
      <c r="NA42" s="92">
        <v>0</v>
      </c>
      <c r="NB42" s="335">
        <v>0</v>
      </c>
      <c r="NC42" s="4">
        <f t="shared" si="72"/>
        <v>0</v>
      </c>
      <c r="ND42" s="4">
        <f t="shared" si="73"/>
        <v>0</v>
      </c>
      <c r="NE42" s="296"/>
      <c r="NF42" s="296"/>
      <c r="NG42" s="296">
        <f t="shared" si="74"/>
        <v>0</v>
      </c>
      <c r="NH42" s="296">
        <f t="shared" si="75"/>
        <v>0</v>
      </c>
      <c r="NI42" s="296"/>
      <c r="NJ42" s="296"/>
      <c r="NK42" s="296">
        <f t="shared" si="76"/>
        <v>0</v>
      </c>
      <c r="NL42" s="296">
        <f t="shared" si="77"/>
        <v>0</v>
      </c>
      <c r="NM42" s="293"/>
      <c r="NN42" s="296"/>
      <c r="NO42" s="296">
        <f t="shared" si="78"/>
        <v>0</v>
      </c>
      <c r="NP42" s="296">
        <f t="shared" si="79"/>
        <v>0</v>
      </c>
      <c r="NQ42" s="74">
        <v>1.42</v>
      </c>
      <c r="NR42" s="74"/>
      <c r="NS42" s="74">
        <v>0</v>
      </c>
      <c r="NT42" s="74"/>
      <c r="NU42" s="74">
        <v>2.41</v>
      </c>
      <c r="NV42" s="74"/>
      <c r="NW42" s="341">
        <v>0.51</v>
      </c>
      <c r="NX42" s="341"/>
      <c r="NY42" s="341">
        <v>0.77</v>
      </c>
      <c r="NZ42" s="341"/>
      <c r="OA42" s="4">
        <f t="shared" si="80"/>
        <v>4.5999999999999996</v>
      </c>
      <c r="OB42" s="4">
        <f t="shared" si="12"/>
        <v>0</v>
      </c>
      <c r="OC42" s="74">
        <v>8.3000000000000007</v>
      </c>
      <c r="OD42" s="74"/>
      <c r="OE42" s="347">
        <v>0</v>
      </c>
      <c r="OF42" s="74"/>
      <c r="OG42" s="347">
        <v>0.05</v>
      </c>
      <c r="OH42" s="74"/>
      <c r="OI42" s="74">
        <v>0</v>
      </c>
      <c r="OJ42" s="74"/>
      <c r="OK42" s="4">
        <f t="shared" si="81"/>
        <v>8.3500000000000014</v>
      </c>
      <c r="OL42" s="4">
        <f t="shared" si="82"/>
        <v>0</v>
      </c>
      <c r="OM42" s="196">
        <v>3</v>
      </c>
      <c r="ON42" s="296"/>
      <c r="OO42" s="340">
        <v>0.85</v>
      </c>
      <c r="OP42" s="296"/>
      <c r="OQ42" s="196">
        <v>0.92</v>
      </c>
      <c r="OR42" s="296"/>
      <c r="OS42" s="296">
        <f t="shared" si="83"/>
        <v>3.85</v>
      </c>
      <c r="OT42" s="296">
        <f t="shared" si="84"/>
        <v>0</v>
      </c>
      <c r="OU42" s="296"/>
      <c r="OV42" s="296"/>
      <c r="OW42" s="296">
        <f t="shared" si="13"/>
        <v>0</v>
      </c>
      <c r="OX42" s="296">
        <f t="shared" si="14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22"/>
      <c r="R43" s="78"/>
      <c r="S43" s="320"/>
      <c r="T43" s="320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49"/>
      <c r="AL43" s="350"/>
      <c r="AM43" s="289"/>
      <c r="AN43" s="289"/>
      <c r="AO43" s="290"/>
      <c r="AP43" s="290"/>
      <c r="AQ43" s="290"/>
      <c r="AR43" s="290"/>
      <c r="AS43" s="290"/>
      <c r="AT43" s="290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310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10</v>
      </c>
      <c r="BF43" s="8">
        <v>1.4239999999999999</v>
      </c>
      <c r="BG43" s="291">
        <v>7</v>
      </c>
      <c r="BH43" s="292">
        <v>0.99680000000000002</v>
      </c>
      <c r="BI43" s="291"/>
      <c r="BJ43" s="292"/>
      <c r="BK43" s="293">
        <v>3</v>
      </c>
      <c r="BL43" s="8">
        <v>0.42720000000000002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9"/>
      <c r="CI43" s="91">
        <v>20.6</v>
      </c>
      <c r="CJ43" s="319">
        <v>6.5</v>
      </c>
      <c r="CK43" s="294"/>
      <c r="CL43" s="294"/>
      <c r="CM43" s="320">
        <v>5.15</v>
      </c>
      <c r="CN43" s="321">
        <v>1.5</v>
      </c>
      <c r="CO43" s="8">
        <f t="shared" si="22"/>
        <v>25.75</v>
      </c>
      <c r="CP43" s="8">
        <f t="shared" si="23"/>
        <v>8</v>
      </c>
      <c r="CQ43" s="336">
        <v>247.40625</v>
      </c>
      <c r="CR43" s="336"/>
      <c r="CS43" s="336"/>
      <c r="CT43" s="346"/>
      <c r="CU43" s="337">
        <v>18.556701030927837</v>
      </c>
      <c r="CV43" s="196"/>
      <c r="CW43" s="338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2">
        <v>41.103092783505154</v>
      </c>
      <c r="DL43" s="322">
        <v>13.701030927835051</v>
      </c>
      <c r="DM43" s="320">
        <f t="shared" si="28"/>
        <v>41.103092783505154</v>
      </c>
      <c r="DN43" s="320">
        <f t="shared" si="29"/>
        <v>13.701030927835051</v>
      </c>
      <c r="DO43" s="322">
        <v>39.869999999999997</v>
      </c>
      <c r="DP43" s="322">
        <v>13.29</v>
      </c>
      <c r="DQ43" s="323"/>
      <c r="DR43" s="323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4">
        <v>31.96</v>
      </c>
      <c r="EH43" s="325">
        <v>7.99</v>
      </c>
      <c r="EI43" s="94">
        <v>116.36</v>
      </c>
      <c r="EJ43" s="94">
        <v>29.09</v>
      </c>
      <c r="EK43" s="320">
        <v>40.340000000000003</v>
      </c>
      <c r="EL43" s="326">
        <v>10.085000000000001</v>
      </c>
      <c r="EM43" s="327"/>
      <c r="EN43" s="327"/>
      <c r="EO43" s="327"/>
      <c r="EP43" s="327"/>
      <c r="EQ43" s="8">
        <f t="shared" si="31"/>
        <v>188.66</v>
      </c>
      <c r="ER43" s="8">
        <f t="shared" si="32"/>
        <v>47.164999999999999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1">
        <v>29</v>
      </c>
      <c r="FB43" s="328"/>
      <c r="FC43" s="114">
        <v>0</v>
      </c>
      <c r="FD43" s="321"/>
      <c r="FE43" s="8"/>
      <c r="FF43" s="8"/>
      <c r="FG43" s="300"/>
      <c r="FH43" s="301"/>
      <c r="FI43" s="8"/>
      <c r="FJ43" s="8"/>
      <c r="FK43" s="8"/>
      <c r="FL43" s="8"/>
      <c r="FM43" s="321"/>
      <c r="FN43" s="321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321">
        <v>6</v>
      </c>
      <c r="GL43" s="321"/>
      <c r="GM43" s="304"/>
      <c r="GN43" s="305"/>
      <c r="GO43" s="329">
        <v>3</v>
      </c>
      <c r="GP43" s="365"/>
      <c r="GQ43" s="306"/>
      <c r="GR43" s="306"/>
      <c r="GS43" s="305"/>
      <c r="GT43" s="305"/>
      <c r="GU43" s="93">
        <v>3</v>
      </c>
      <c r="GV43" s="93"/>
      <c r="GW43" s="93">
        <v>2</v>
      </c>
      <c r="GX43" s="93"/>
      <c r="GY43" s="93">
        <v>2.4</v>
      </c>
      <c r="GZ43" s="93"/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4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376"/>
      <c r="HZ43" s="376"/>
      <c r="IA43" s="307"/>
      <c r="IB43" s="299"/>
      <c r="IC43" s="196">
        <v>8.5</v>
      </c>
      <c r="ID43" s="329">
        <v>2.125</v>
      </c>
      <c r="IE43" s="308"/>
      <c r="IF43" s="308"/>
      <c r="IG43" s="8">
        <f t="shared" si="45"/>
        <v>8.5</v>
      </c>
      <c r="IH43" s="8">
        <f t="shared" si="46"/>
        <v>2.125</v>
      </c>
      <c r="II43" s="8">
        <v>205</v>
      </c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4"/>
      <c r="JD43" s="284"/>
      <c r="JE43" s="378">
        <v>0</v>
      </c>
      <c r="JF43" s="378">
        <v>0</v>
      </c>
      <c r="JG43" s="8">
        <f t="shared" si="47"/>
        <v>10.31</v>
      </c>
      <c r="JH43" s="8">
        <f t="shared" si="48"/>
        <v>0</v>
      </c>
      <c r="JI43" s="329">
        <v>6.4991000000000003</v>
      </c>
      <c r="JJ43" s="329">
        <v>1</v>
      </c>
      <c r="JK43" s="329">
        <v>6.4991000000000003</v>
      </c>
      <c r="JL43" s="329">
        <v>1</v>
      </c>
      <c r="JM43" s="329">
        <v>18</v>
      </c>
      <c r="JN43" s="329">
        <v>4</v>
      </c>
      <c r="JO43" s="91">
        <v>51.55</v>
      </c>
      <c r="JP43" s="329">
        <v>11</v>
      </c>
      <c r="JQ43" s="91">
        <v>0</v>
      </c>
      <c r="JR43" s="329">
        <v>0</v>
      </c>
      <c r="JS43" s="71">
        <v>0</v>
      </c>
      <c r="JT43" s="71">
        <v>0</v>
      </c>
      <c r="JU43" s="8"/>
      <c r="JV43" s="8"/>
      <c r="JW43" s="8">
        <f t="shared" si="85"/>
        <v>82.548199999999994</v>
      </c>
      <c r="JX43" s="8">
        <f t="shared" si="86"/>
        <v>17</v>
      </c>
      <c r="JY43" s="8"/>
      <c r="JZ43" s="8"/>
      <c r="KA43" s="284"/>
      <c r="KB43" s="284"/>
      <c r="KC43" s="8">
        <f t="shared" si="49"/>
        <v>0</v>
      </c>
      <c r="KD43" s="8">
        <f t="shared" si="50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1"/>
        <v>0</v>
      </c>
      <c r="KP43" s="4">
        <f t="shared" si="51"/>
        <v>0</v>
      </c>
      <c r="KQ43" s="320"/>
      <c r="KR43" s="4"/>
      <c r="KS43" s="4"/>
      <c r="KT43" s="4"/>
      <c r="KU43" s="1">
        <f t="shared" si="52"/>
        <v>0</v>
      </c>
      <c r="KV43" s="1">
        <f t="shared" si="53"/>
        <v>0</v>
      </c>
      <c r="KW43" s="4"/>
      <c r="KX43" s="4"/>
      <c r="KY43" s="4">
        <f t="shared" si="54"/>
        <v>0</v>
      </c>
      <c r="KZ43" s="4">
        <f t="shared" si="55"/>
        <v>0</v>
      </c>
      <c r="LA43" s="4"/>
      <c r="LB43" s="4"/>
      <c r="LC43" s="4"/>
      <c r="LD43" s="4"/>
      <c r="LE43" s="4">
        <f t="shared" si="56"/>
        <v>0</v>
      </c>
      <c r="LF43" s="4">
        <f t="shared" si="57"/>
        <v>0</v>
      </c>
      <c r="LG43" s="4"/>
      <c r="LH43" s="4"/>
      <c r="LI43" s="4">
        <f t="shared" si="58"/>
        <v>0</v>
      </c>
      <c r="LJ43" s="4">
        <f t="shared" si="59"/>
        <v>0</v>
      </c>
      <c r="LK43" s="71">
        <v>25</v>
      </c>
      <c r="LL43" s="329">
        <v>0</v>
      </c>
      <c r="LM43" s="79">
        <v>18.87</v>
      </c>
      <c r="LN43" s="348">
        <v>0</v>
      </c>
      <c r="LO43" s="79">
        <v>5.9820000000000002</v>
      </c>
      <c r="LP43" s="332">
        <v>0</v>
      </c>
      <c r="LQ43" s="75"/>
      <c r="LR43" s="342"/>
      <c r="LS43" s="317"/>
      <c r="LT43" s="317"/>
      <c r="LU43" s="4">
        <f t="shared" si="60"/>
        <v>49.852000000000004</v>
      </c>
      <c r="LV43" s="4">
        <f t="shared" si="61"/>
        <v>0</v>
      </c>
      <c r="LW43" s="318"/>
      <c r="LX43" s="4"/>
      <c r="LY43" s="4"/>
      <c r="LZ43" s="4"/>
      <c r="MA43" s="4">
        <f t="shared" si="62"/>
        <v>0</v>
      </c>
      <c r="MB43" s="4">
        <f t="shared" si="63"/>
        <v>0</v>
      </c>
      <c r="MC43" s="114"/>
      <c r="MD43" s="4"/>
      <c r="ME43" s="339">
        <v>25.75</v>
      </c>
      <c r="MF43" s="366"/>
      <c r="MG43" s="75">
        <v>35.020000000000003</v>
      </c>
      <c r="MH43" s="4"/>
      <c r="MI43" s="9"/>
      <c r="MJ43" s="4"/>
      <c r="MK43" s="4">
        <f t="shared" si="64"/>
        <v>60.77</v>
      </c>
      <c r="ML43" s="4">
        <f t="shared" si="65"/>
        <v>0</v>
      </c>
      <c r="MM43" s="333">
        <v>7.1999999999999993</v>
      </c>
      <c r="MN43" s="92"/>
      <c r="MO43" s="114">
        <v>4.8000000000000007</v>
      </c>
      <c r="MP43" s="334"/>
      <c r="MQ43" s="4">
        <f t="shared" si="66"/>
        <v>12</v>
      </c>
      <c r="MR43" s="4">
        <f t="shared" si="67"/>
        <v>0</v>
      </c>
      <c r="MS43" s="4"/>
      <c r="MT43" s="4"/>
      <c r="MU43" s="4">
        <f t="shared" si="68"/>
        <v>0</v>
      </c>
      <c r="MV43" s="4">
        <f t="shared" si="69"/>
        <v>0</v>
      </c>
      <c r="MW43" s="4"/>
      <c r="MX43" s="4"/>
      <c r="MY43" s="4">
        <f t="shared" si="70"/>
        <v>0</v>
      </c>
      <c r="MZ43" s="4">
        <f t="shared" si="71"/>
        <v>0</v>
      </c>
      <c r="NA43" s="92">
        <v>0</v>
      </c>
      <c r="NB43" s="335">
        <v>0</v>
      </c>
      <c r="NC43" s="4">
        <f t="shared" si="72"/>
        <v>0</v>
      </c>
      <c r="ND43" s="4">
        <f t="shared" si="73"/>
        <v>0</v>
      </c>
      <c r="NE43" s="296"/>
      <c r="NF43" s="296"/>
      <c r="NG43" s="296">
        <f t="shared" si="74"/>
        <v>0</v>
      </c>
      <c r="NH43" s="296">
        <f t="shared" si="75"/>
        <v>0</v>
      </c>
      <c r="NI43" s="296"/>
      <c r="NJ43" s="296"/>
      <c r="NK43" s="296">
        <f t="shared" si="76"/>
        <v>0</v>
      </c>
      <c r="NL43" s="296">
        <f t="shared" si="77"/>
        <v>0</v>
      </c>
      <c r="NM43" s="293"/>
      <c r="NN43" s="296"/>
      <c r="NO43" s="296">
        <f t="shared" si="78"/>
        <v>0</v>
      </c>
      <c r="NP43" s="296">
        <f t="shared" si="79"/>
        <v>0</v>
      </c>
      <c r="NQ43" s="74">
        <v>0.96</v>
      </c>
      <c r="NR43" s="74"/>
      <c r="NS43" s="74">
        <v>0</v>
      </c>
      <c r="NT43" s="74"/>
      <c r="NU43" s="74">
        <v>1.63</v>
      </c>
      <c r="NV43" s="74"/>
      <c r="NW43" s="341">
        <v>0.34</v>
      </c>
      <c r="NX43" s="341"/>
      <c r="NY43" s="341">
        <v>0.52</v>
      </c>
      <c r="NZ43" s="341"/>
      <c r="OA43" s="4">
        <f t="shared" si="80"/>
        <v>3.11</v>
      </c>
      <c r="OB43" s="4">
        <f t="shared" ref="OB43:OB74" si="100">NR43+NT43+NV43</f>
        <v>0</v>
      </c>
      <c r="OC43" s="74">
        <v>10</v>
      </c>
      <c r="OD43" s="74"/>
      <c r="OE43" s="347">
        <v>0</v>
      </c>
      <c r="OF43" s="74"/>
      <c r="OG43" s="347">
        <v>0.89</v>
      </c>
      <c r="OH43" s="74"/>
      <c r="OI43" s="74">
        <v>0</v>
      </c>
      <c r="OJ43" s="74"/>
      <c r="OK43" s="4">
        <f t="shared" si="81"/>
        <v>10.89</v>
      </c>
      <c r="OL43" s="4">
        <f t="shared" si="82"/>
        <v>0</v>
      </c>
      <c r="OM43" s="196">
        <v>3.54</v>
      </c>
      <c r="ON43" s="296"/>
      <c r="OO43" s="340">
        <v>1</v>
      </c>
      <c r="OP43" s="296"/>
      <c r="OQ43" s="196">
        <v>1.0900000000000001</v>
      </c>
      <c r="OR43" s="296"/>
      <c r="OS43" s="296">
        <f t="shared" si="83"/>
        <v>4.54</v>
      </c>
      <c r="OT43" s="296">
        <f t="shared" si="84"/>
        <v>0</v>
      </c>
      <c r="OU43" s="296"/>
      <c r="OV43" s="296"/>
      <c r="OW43" s="296">
        <f t="shared" ref="OW43:OW74" si="101">OU43</f>
        <v>0</v>
      </c>
      <c r="OX43" s="296">
        <f t="shared" ref="OX43:OX74" si="102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22"/>
      <c r="R44" s="78"/>
      <c r="S44" s="320"/>
      <c r="T44" s="320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49"/>
      <c r="AL44" s="350"/>
      <c r="AM44" s="289"/>
      <c r="AN44" s="289"/>
      <c r="AO44" s="290"/>
      <c r="AP44" s="290"/>
      <c r="AQ44" s="290"/>
      <c r="AR44" s="290"/>
      <c r="AS44" s="290"/>
      <c r="AT44" s="290"/>
      <c r="AU44" s="4">
        <f t="shared" si="89"/>
        <v>0</v>
      </c>
      <c r="AV44" s="4">
        <f t="shared" si="90"/>
        <v>0</v>
      </c>
      <c r="AW44" s="78">
        <v>2</v>
      </c>
      <c r="AX44" s="78">
        <v>0.85</v>
      </c>
      <c r="AY44" s="310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10</v>
      </c>
      <c r="BF44" s="8">
        <v>1.4239999999999999</v>
      </c>
      <c r="BG44" s="291">
        <v>7</v>
      </c>
      <c r="BH44" s="292">
        <v>0.99680000000000002</v>
      </c>
      <c r="BI44" s="291"/>
      <c r="BJ44" s="292"/>
      <c r="BK44" s="293">
        <v>3</v>
      </c>
      <c r="BL44" s="8">
        <v>0.42720000000000002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9"/>
      <c r="CI44" s="91">
        <v>20.6</v>
      </c>
      <c r="CJ44" s="319">
        <v>6.5</v>
      </c>
      <c r="CK44" s="294"/>
      <c r="CL44" s="294"/>
      <c r="CM44" s="320">
        <v>5.15</v>
      </c>
      <c r="CN44" s="321">
        <v>1.5</v>
      </c>
      <c r="CO44" s="8">
        <f t="shared" si="22"/>
        <v>25.75</v>
      </c>
      <c r="CP44" s="8">
        <f t="shared" si="23"/>
        <v>8</v>
      </c>
      <c r="CQ44" s="336">
        <v>247.40625</v>
      </c>
      <c r="CR44" s="336"/>
      <c r="CS44" s="336"/>
      <c r="CT44" s="346"/>
      <c r="CU44" s="337">
        <v>18.556701030927837</v>
      </c>
      <c r="CV44" s="196"/>
      <c r="CW44" s="338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2">
        <v>41.103092783505154</v>
      </c>
      <c r="DL44" s="322">
        <v>13.701030927835051</v>
      </c>
      <c r="DM44" s="320">
        <f t="shared" si="28"/>
        <v>41.103092783505154</v>
      </c>
      <c r="DN44" s="320">
        <f t="shared" si="29"/>
        <v>13.701030927835051</v>
      </c>
      <c r="DO44" s="322">
        <v>39.869999999999997</v>
      </c>
      <c r="DP44" s="322">
        <v>13.29</v>
      </c>
      <c r="DQ44" s="323"/>
      <c r="DR44" s="323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4">
        <v>31.96</v>
      </c>
      <c r="EH44" s="325">
        <v>7.99</v>
      </c>
      <c r="EI44" s="94">
        <v>116.36</v>
      </c>
      <c r="EJ44" s="94">
        <v>29.09</v>
      </c>
      <c r="EK44" s="320">
        <v>40.340000000000003</v>
      </c>
      <c r="EL44" s="326">
        <v>10.085000000000001</v>
      </c>
      <c r="EM44" s="327"/>
      <c r="EN44" s="327"/>
      <c r="EO44" s="327"/>
      <c r="EP44" s="327"/>
      <c r="EQ44" s="8">
        <f t="shared" si="31"/>
        <v>188.66</v>
      </c>
      <c r="ER44" s="8">
        <f t="shared" ref="ER44:ER75" si="104">EF44+EH44+EJ44+EL44</f>
        <v>47.164999999999999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1">
        <v>29</v>
      </c>
      <c r="FB44" s="328"/>
      <c r="FC44" s="114">
        <v>0</v>
      </c>
      <c r="FD44" s="321"/>
      <c r="FE44" s="8"/>
      <c r="FF44" s="8"/>
      <c r="FG44" s="300"/>
      <c r="FH44" s="301"/>
      <c r="FI44" s="8"/>
      <c r="FJ44" s="8"/>
      <c r="FK44" s="8"/>
      <c r="FL44" s="8"/>
      <c r="FM44" s="321"/>
      <c r="FN44" s="321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321">
        <v>6</v>
      </c>
      <c r="GL44" s="321"/>
      <c r="GM44" s="304"/>
      <c r="GN44" s="305"/>
      <c r="GO44" s="329">
        <v>3</v>
      </c>
      <c r="GP44" s="365"/>
      <c r="GQ44" s="306"/>
      <c r="GR44" s="306"/>
      <c r="GS44" s="305"/>
      <c r="GT44" s="305"/>
      <c r="GU44" s="93">
        <v>3</v>
      </c>
      <c r="GV44" s="93"/>
      <c r="GW44" s="93">
        <v>2</v>
      </c>
      <c r="GX44" s="93"/>
      <c r="GY44" s="93">
        <v>2.4</v>
      </c>
      <c r="GZ44" s="93"/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4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376"/>
      <c r="HZ44" s="376"/>
      <c r="IA44" s="307"/>
      <c r="IB44" s="299"/>
      <c r="IC44" s="196">
        <v>8.5</v>
      </c>
      <c r="ID44" s="329">
        <v>2.125</v>
      </c>
      <c r="IE44" s="308"/>
      <c r="IF44" s="308"/>
      <c r="IG44" s="8">
        <f t="shared" si="45"/>
        <v>8.5</v>
      </c>
      <c r="IH44" s="8">
        <f t="shared" si="46"/>
        <v>2.125</v>
      </c>
      <c r="II44" s="8">
        <v>205</v>
      </c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4"/>
      <c r="JD44" s="284"/>
      <c r="JE44" s="378">
        <v>0</v>
      </c>
      <c r="JF44" s="378">
        <v>0</v>
      </c>
      <c r="JG44" s="8">
        <f t="shared" si="47"/>
        <v>10.31</v>
      </c>
      <c r="JH44" s="8">
        <f t="shared" si="48"/>
        <v>0</v>
      </c>
      <c r="JI44" s="329">
        <v>6.4991000000000003</v>
      </c>
      <c r="JJ44" s="329">
        <v>1</v>
      </c>
      <c r="JK44" s="329">
        <v>6.4991000000000003</v>
      </c>
      <c r="JL44" s="329">
        <v>1</v>
      </c>
      <c r="JM44" s="329">
        <v>18</v>
      </c>
      <c r="JN44" s="329">
        <v>4</v>
      </c>
      <c r="JO44" s="91">
        <v>51.55</v>
      </c>
      <c r="JP44" s="329">
        <v>11</v>
      </c>
      <c r="JQ44" s="91">
        <v>0</v>
      </c>
      <c r="JR44" s="329">
        <v>0</v>
      </c>
      <c r="JS44" s="71">
        <v>0</v>
      </c>
      <c r="JT44" s="71">
        <v>0</v>
      </c>
      <c r="JU44" s="8"/>
      <c r="JV44" s="8"/>
      <c r="JW44" s="8">
        <f t="shared" si="85"/>
        <v>82.548199999999994</v>
      </c>
      <c r="JX44" s="8">
        <f t="shared" si="86"/>
        <v>17</v>
      </c>
      <c r="JY44" s="8"/>
      <c r="JZ44" s="8"/>
      <c r="KA44" s="284"/>
      <c r="KB44" s="284"/>
      <c r="KC44" s="8">
        <f t="shared" si="49"/>
        <v>0</v>
      </c>
      <c r="KD44" s="8">
        <f t="shared" si="50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1"/>
        <v>0</v>
      </c>
      <c r="KP44" s="4">
        <f t="shared" si="51"/>
        <v>0</v>
      </c>
      <c r="KQ44" s="320"/>
      <c r="KR44" s="4"/>
      <c r="KS44" s="4"/>
      <c r="KT44" s="4"/>
      <c r="KU44" s="1">
        <f t="shared" si="52"/>
        <v>0</v>
      </c>
      <c r="KV44" s="1">
        <f t="shared" si="53"/>
        <v>0</v>
      </c>
      <c r="KW44" s="4"/>
      <c r="KX44" s="4"/>
      <c r="KY44" s="4">
        <f t="shared" si="54"/>
        <v>0</v>
      </c>
      <c r="KZ44" s="4">
        <f t="shared" si="55"/>
        <v>0</v>
      </c>
      <c r="LA44" s="4"/>
      <c r="LB44" s="4"/>
      <c r="LC44" s="4"/>
      <c r="LD44" s="4"/>
      <c r="LE44" s="4">
        <f t="shared" si="56"/>
        <v>0</v>
      </c>
      <c r="LF44" s="4">
        <f t="shared" si="57"/>
        <v>0</v>
      </c>
      <c r="LG44" s="4"/>
      <c r="LH44" s="4"/>
      <c r="LI44" s="4">
        <f t="shared" si="58"/>
        <v>0</v>
      </c>
      <c r="LJ44" s="4">
        <f t="shared" si="59"/>
        <v>0</v>
      </c>
      <c r="LK44" s="71">
        <v>25</v>
      </c>
      <c r="LL44" s="329">
        <v>0</v>
      </c>
      <c r="LM44" s="79">
        <v>13.71</v>
      </c>
      <c r="LN44" s="348">
        <v>0</v>
      </c>
      <c r="LO44" s="79">
        <v>5.2789999999999999</v>
      </c>
      <c r="LP44" s="332">
        <v>0</v>
      </c>
      <c r="LQ44" s="75"/>
      <c r="LR44" s="342"/>
      <c r="LS44" s="317"/>
      <c r="LT44" s="317"/>
      <c r="LU44" s="4">
        <f t="shared" ref="LU44:LU75" si="105">LO44+LM44+LK44+LQ44</f>
        <v>43.989000000000004</v>
      </c>
      <c r="LV44" s="4">
        <f t="shared" si="61"/>
        <v>0</v>
      </c>
      <c r="LW44" s="318"/>
      <c r="LX44" s="4"/>
      <c r="LY44" s="4"/>
      <c r="LZ44" s="4"/>
      <c r="MA44" s="4">
        <f t="shared" si="62"/>
        <v>0</v>
      </c>
      <c r="MB44" s="4">
        <f t="shared" si="63"/>
        <v>0</v>
      </c>
      <c r="MC44" s="114"/>
      <c r="MD44" s="4"/>
      <c r="ME44" s="339">
        <v>25.75</v>
      </c>
      <c r="MF44" s="366"/>
      <c r="MG44" s="75">
        <v>35.020000000000003</v>
      </c>
      <c r="MH44" s="4"/>
      <c r="MI44" s="9"/>
      <c r="MJ44" s="4"/>
      <c r="MK44" s="4">
        <f t="shared" si="64"/>
        <v>60.77</v>
      </c>
      <c r="ML44" s="4">
        <f t="shared" si="65"/>
        <v>0</v>
      </c>
      <c r="MM44" s="333">
        <v>7.5</v>
      </c>
      <c r="MN44" s="92"/>
      <c r="MO44" s="114">
        <v>5</v>
      </c>
      <c r="MP44" s="334"/>
      <c r="MQ44" s="4">
        <f t="shared" si="66"/>
        <v>12.5</v>
      </c>
      <c r="MR44" s="4">
        <f t="shared" si="67"/>
        <v>0</v>
      </c>
      <c r="MS44" s="4"/>
      <c r="MT44" s="4"/>
      <c r="MU44" s="4">
        <f t="shared" si="68"/>
        <v>0</v>
      </c>
      <c r="MV44" s="4">
        <f t="shared" si="69"/>
        <v>0</v>
      </c>
      <c r="MW44" s="4"/>
      <c r="MX44" s="4"/>
      <c r="MY44" s="4">
        <f t="shared" si="70"/>
        <v>0</v>
      </c>
      <c r="MZ44" s="4">
        <f t="shared" si="71"/>
        <v>0</v>
      </c>
      <c r="NA44" s="92">
        <v>0</v>
      </c>
      <c r="NB44" s="335">
        <v>0</v>
      </c>
      <c r="NC44" s="4">
        <f t="shared" si="72"/>
        <v>0</v>
      </c>
      <c r="ND44" s="4">
        <f t="shared" si="73"/>
        <v>0</v>
      </c>
      <c r="NE44" s="296"/>
      <c r="NF44" s="296"/>
      <c r="NG44" s="296">
        <f t="shared" si="74"/>
        <v>0</v>
      </c>
      <c r="NH44" s="296">
        <f t="shared" si="75"/>
        <v>0</v>
      </c>
      <c r="NI44" s="296"/>
      <c r="NJ44" s="296"/>
      <c r="NK44" s="296">
        <f t="shared" si="76"/>
        <v>0</v>
      </c>
      <c r="NL44" s="296">
        <f t="shared" si="77"/>
        <v>0</v>
      </c>
      <c r="NM44" s="293"/>
      <c r="NN44" s="296"/>
      <c r="NO44" s="296">
        <f t="shared" si="78"/>
        <v>0</v>
      </c>
      <c r="NP44" s="296">
        <f t="shared" si="79"/>
        <v>0</v>
      </c>
      <c r="NQ44" s="74">
        <v>1.44</v>
      </c>
      <c r="NR44" s="74"/>
      <c r="NS44" s="74">
        <v>0</v>
      </c>
      <c r="NT44" s="74"/>
      <c r="NU44" s="74">
        <v>2.44</v>
      </c>
      <c r="NV44" s="74"/>
      <c r="NW44" s="341">
        <v>0.52</v>
      </c>
      <c r="NX44" s="341"/>
      <c r="NY44" s="341">
        <v>0.79</v>
      </c>
      <c r="NZ44" s="341"/>
      <c r="OA44" s="4">
        <f t="shared" si="80"/>
        <v>4.67</v>
      </c>
      <c r="OB44" s="4">
        <f t="shared" si="100"/>
        <v>0</v>
      </c>
      <c r="OC44" s="74">
        <v>10</v>
      </c>
      <c r="OD44" s="74"/>
      <c r="OE44" s="347">
        <v>1.67</v>
      </c>
      <c r="OF44" s="74"/>
      <c r="OG44" s="347">
        <v>2</v>
      </c>
      <c r="OH44" s="74"/>
      <c r="OI44" s="74">
        <v>0</v>
      </c>
      <c r="OJ44" s="74"/>
      <c r="OK44" s="4">
        <f t="shared" si="81"/>
        <v>13.67</v>
      </c>
      <c r="OL44" s="4">
        <f t="shared" si="82"/>
        <v>0</v>
      </c>
      <c r="OM44" s="196">
        <v>4.0999999999999996</v>
      </c>
      <c r="ON44" s="296"/>
      <c r="OO44" s="340">
        <v>1.1499999999999999</v>
      </c>
      <c r="OP44" s="296"/>
      <c r="OQ44" s="196">
        <v>1.26</v>
      </c>
      <c r="OR44" s="296"/>
      <c r="OS44" s="296">
        <f t="shared" ref="OS44:OS75" si="106">OM44+OO44</f>
        <v>5.25</v>
      </c>
      <c r="OT44" s="296">
        <f t="shared" si="84"/>
        <v>0</v>
      </c>
      <c r="OU44" s="296"/>
      <c r="OV44" s="296"/>
      <c r="OW44" s="296">
        <f t="shared" si="101"/>
        <v>0</v>
      </c>
      <c r="OX44" s="296">
        <f t="shared" si="102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22"/>
      <c r="R45" s="78"/>
      <c r="S45" s="320"/>
      <c r="T45" s="320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49"/>
      <c r="AL45" s="350"/>
      <c r="AM45" s="289"/>
      <c r="AN45" s="289"/>
      <c r="AO45" s="290"/>
      <c r="AP45" s="290"/>
      <c r="AQ45" s="290"/>
      <c r="AR45" s="290"/>
      <c r="AS45" s="290"/>
      <c r="AT45" s="290"/>
      <c r="AU45" s="4">
        <f t="shared" si="89"/>
        <v>0</v>
      </c>
      <c r="AV45" s="4">
        <f t="shared" si="90"/>
        <v>0</v>
      </c>
      <c r="AW45" s="78">
        <v>2</v>
      </c>
      <c r="AX45" s="78">
        <v>0.85</v>
      </c>
      <c r="AY45" s="310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10</v>
      </c>
      <c r="BF45" s="8">
        <v>1.4239999999999999</v>
      </c>
      <c r="BG45" s="291">
        <v>7</v>
      </c>
      <c r="BH45" s="292">
        <v>0.99680000000000002</v>
      </c>
      <c r="BI45" s="291"/>
      <c r="BJ45" s="292"/>
      <c r="BK45" s="293">
        <v>3</v>
      </c>
      <c r="BL45" s="8">
        <v>0.42720000000000002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9"/>
      <c r="CI45" s="91">
        <v>20.6</v>
      </c>
      <c r="CJ45" s="319">
        <v>6.5</v>
      </c>
      <c r="CK45" s="294"/>
      <c r="CL45" s="294"/>
      <c r="CM45" s="320">
        <v>5.15</v>
      </c>
      <c r="CN45" s="321">
        <v>1.5</v>
      </c>
      <c r="CO45" s="8">
        <f t="shared" si="22"/>
        <v>25.75</v>
      </c>
      <c r="CP45" s="8">
        <f t="shared" si="23"/>
        <v>8</v>
      </c>
      <c r="CQ45" s="336">
        <v>247.40625</v>
      </c>
      <c r="CR45" s="336"/>
      <c r="CS45" s="336"/>
      <c r="CT45" s="346"/>
      <c r="CU45" s="337">
        <v>18.556701030927837</v>
      </c>
      <c r="CV45" s="196"/>
      <c r="CW45" s="338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2">
        <v>41.103092783505154</v>
      </c>
      <c r="DL45" s="322">
        <v>13.701030927835051</v>
      </c>
      <c r="DM45" s="320">
        <f t="shared" si="28"/>
        <v>41.103092783505154</v>
      </c>
      <c r="DN45" s="320">
        <f t="shared" si="29"/>
        <v>13.701030927835051</v>
      </c>
      <c r="DO45" s="322">
        <v>39.869999999999997</v>
      </c>
      <c r="DP45" s="322">
        <v>13.29</v>
      </c>
      <c r="DQ45" s="323"/>
      <c r="DR45" s="323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4">
        <v>31.96</v>
      </c>
      <c r="EH45" s="325">
        <v>7.99</v>
      </c>
      <c r="EI45" s="94">
        <v>116.36</v>
      </c>
      <c r="EJ45" s="94">
        <v>29.09</v>
      </c>
      <c r="EK45" s="320">
        <v>40.340000000000003</v>
      </c>
      <c r="EL45" s="326">
        <v>10.085000000000001</v>
      </c>
      <c r="EM45" s="327"/>
      <c r="EN45" s="327"/>
      <c r="EO45" s="327"/>
      <c r="EP45" s="327"/>
      <c r="EQ45" s="8">
        <f t="shared" si="31"/>
        <v>188.66</v>
      </c>
      <c r="ER45" s="8">
        <f t="shared" si="104"/>
        <v>47.164999999999999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1">
        <v>29</v>
      </c>
      <c r="FB45" s="328"/>
      <c r="FC45" s="114">
        <v>0</v>
      </c>
      <c r="FD45" s="321"/>
      <c r="FE45" s="8"/>
      <c r="FF45" s="8"/>
      <c r="FG45" s="300"/>
      <c r="FH45" s="301"/>
      <c r="FI45" s="8"/>
      <c r="FJ45" s="8"/>
      <c r="FK45" s="8"/>
      <c r="FL45" s="8"/>
      <c r="FM45" s="321"/>
      <c r="FN45" s="321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321">
        <v>6</v>
      </c>
      <c r="GL45" s="321"/>
      <c r="GM45" s="304"/>
      <c r="GN45" s="305"/>
      <c r="GO45" s="329">
        <v>3</v>
      </c>
      <c r="GP45" s="365"/>
      <c r="GQ45" s="306"/>
      <c r="GR45" s="306"/>
      <c r="GS45" s="305"/>
      <c r="GT45" s="305"/>
      <c r="GU45" s="93">
        <v>3</v>
      </c>
      <c r="GV45" s="93"/>
      <c r="GW45" s="93">
        <v>2</v>
      </c>
      <c r="GX45" s="93"/>
      <c r="GY45" s="93">
        <v>2.4</v>
      </c>
      <c r="GZ45" s="93"/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4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77"/>
      <c r="HZ45" s="377"/>
      <c r="IA45" s="307"/>
      <c r="IB45" s="299"/>
      <c r="IC45" s="330">
        <v>8.5</v>
      </c>
      <c r="ID45" s="329">
        <v>2.125</v>
      </c>
      <c r="IE45" s="308"/>
      <c r="IF45" s="308"/>
      <c r="IG45" s="8">
        <f t="shared" si="45"/>
        <v>8.5</v>
      </c>
      <c r="IH45" s="8">
        <f t="shared" si="46"/>
        <v>2.125</v>
      </c>
      <c r="II45" s="8">
        <v>205</v>
      </c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4"/>
      <c r="JD45" s="284"/>
      <c r="JE45" s="378">
        <v>0</v>
      </c>
      <c r="JF45" s="378">
        <v>0</v>
      </c>
      <c r="JG45" s="8">
        <f t="shared" si="47"/>
        <v>10.31</v>
      </c>
      <c r="JH45" s="8">
        <f t="shared" si="48"/>
        <v>0</v>
      </c>
      <c r="JI45" s="329">
        <v>6.4991000000000003</v>
      </c>
      <c r="JJ45" s="329">
        <v>1</v>
      </c>
      <c r="JK45" s="329">
        <v>6.4991000000000003</v>
      </c>
      <c r="JL45" s="329">
        <v>1</v>
      </c>
      <c r="JM45" s="329">
        <v>18</v>
      </c>
      <c r="JN45" s="329">
        <v>4</v>
      </c>
      <c r="JO45" s="91">
        <v>51.55</v>
      </c>
      <c r="JP45" s="329">
        <v>11</v>
      </c>
      <c r="JQ45" s="91">
        <v>0</v>
      </c>
      <c r="JR45" s="329">
        <v>0</v>
      </c>
      <c r="JS45" s="71">
        <v>0</v>
      </c>
      <c r="JT45" s="71">
        <v>0</v>
      </c>
      <c r="JU45" s="8"/>
      <c r="JV45" s="8"/>
      <c r="JW45" s="8">
        <f t="shared" si="85"/>
        <v>82.548199999999994</v>
      </c>
      <c r="JX45" s="8">
        <f t="shared" si="86"/>
        <v>17</v>
      </c>
      <c r="JY45" s="8"/>
      <c r="JZ45" s="8"/>
      <c r="KA45" s="284"/>
      <c r="KB45" s="284"/>
      <c r="KC45" s="8">
        <f t="shared" si="49"/>
        <v>0</v>
      </c>
      <c r="KD45" s="8">
        <f t="shared" si="50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1"/>
        <v>0</v>
      </c>
      <c r="KP45" s="4">
        <f t="shared" si="51"/>
        <v>0</v>
      </c>
      <c r="KQ45" s="320"/>
      <c r="KR45" s="4"/>
      <c r="KS45" s="4"/>
      <c r="KT45" s="4"/>
      <c r="KU45" s="1">
        <f t="shared" si="52"/>
        <v>0</v>
      </c>
      <c r="KV45" s="1">
        <f t="shared" si="53"/>
        <v>0</v>
      </c>
      <c r="KW45" s="4"/>
      <c r="KX45" s="4"/>
      <c r="KY45" s="4">
        <f t="shared" si="54"/>
        <v>0</v>
      </c>
      <c r="KZ45" s="4">
        <f t="shared" si="55"/>
        <v>0</v>
      </c>
      <c r="LA45" s="4"/>
      <c r="LB45" s="4"/>
      <c r="LC45" s="4"/>
      <c r="LD45" s="4"/>
      <c r="LE45" s="4">
        <f t="shared" si="56"/>
        <v>0</v>
      </c>
      <c r="LF45" s="4">
        <f t="shared" si="57"/>
        <v>0</v>
      </c>
      <c r="LG45" s="4"/>
      <c r="LH45" s="4"/>
      <c r="LI45" s="4">
        <f t="shared" si="58"/>
        <v>0</v>
      </c>
      <c r="LJ45" s="4">
        <f t="shared" si="59"/>
        <v>0</v>
      </c>
      <c r="LK45" s="71">
        <v>25</v>
      </c>
      <c r="LL45" s="329">
        <v>0</v>
      </c>
      <c r="LM45" s="79">
        <v>8.56</v>
      </c>
      <c r="LN45" s="348">
        <v>0</v>
      </c>
      <c r="LO45" s="79">
        <v>4.5759999999999996</v>
      </c>
      <c r="LP45" s="332">
        <v>0</v>
      </c>
      <c r="LQ45" s="75"/>
      <c r="LR45" s="342"/>
      <c r="LS45" s="317"/>
      <c r="LT45" s="317"/>
      <c r="LU45" s="4">
        <f t="shared" si="105"/>
        <v>38.135999999999996</v>
      </c>
      <c r="LV45" s="4">
        <f t="shared" si="61"/>
        <v>0</v>
      </c>
      <c r="LW45" s="318"/>
      <c r="LX45" s="4"/>
      <c r="LY45" s="4"/>
      <c r="LZ45" s="4"/>
      <c r="MA45" s="4">
        <f t="shared" si="62"/>
        <v>0</v>
      </c>
      <c r="MB45" s="4">
        <f t="shared" si="63"/>
        <v>0</v>
      </c>
      <c r="MC45" s="114"/>
      <c r="MD45" s="4"/>
      <c r="ME45" s="339">
        <v>25.75</v>
      </c>
      <c r="MF45" s="366"/>
      <c r="MG45" s="75">
        <v>35.020000000000003</v>
      </c>
      <c r="MH45" s="4"/>
      <c r="MI45" s="9"/>
      <c r="MJ45" s="4"/>
      <c r="MK45" s="4">
        <f t="shared" si="64"/>
        <v>60.77</v>
      </c>
      <c r="ML45" s="4">
        <f t="shared" si="65"/>
        <v>0</v>
      </c>
      <c r="MM45" s="333">
        <v>7.8</v>
      </c>
      <c r="MN45" s="92"/>
      <c r="MO45" s="114">
        <v>5.2</v>
      </c>
      <c r="MP45" s="334"/>
      <c r="MQ45" s="4">
        <f t="shared" si="66"/>
        <v>13</v>
      </c>
      <c r="MR45" s="4">
        <f t="shared" si="67"/>
        <v>0</v>
      </c>
      <c r="MS45" s="4"/>
      <c r="MT45" s="4"/>
      <c r="MU45" s="4">
        <f t="shared" si="68"/>
        <v>0</v>
      </c>
      <c r="MV45" s="4">
        <f t="shared" si="69"/>
        <v>0</v>
      </c>
      <c r="MW45" s="4"/>
      <c r="MX45" s="4"/>
      <c r="MY45" s="4">
        <f t="shared" si="70"/>
        <v>0</v>
      </c>
      <c r="MZ45" s="4">
        <f t="shared" si="71"/>
        <v>0</v>
      </c>
      <c r="NA45" s="92">
        <v>0</v>
      </c>
      <c r="NB45" s="335">
        <v>0</v>
      </c>
      <c r="NC45" s="4">
        <f t="shared" si="72"/>
        <v>0</v>
      </c>
      <c r="ND45" s="4">
        <f t="shared" si="73"/>
        <v>0</v>
      </c>
      <c r="NE45" s="296"/>
      <c r="NF45" s="296"/>
      <c r="NG45" s="296">
        <f t="shared" si="74"/>
        <v>0</v>
      </c>
      <c r="NH45" s="296">
        <f t="shared" si="75"/>
        <v>0</v>
      </c>
      <c r="NI45" s="296"/>
      <c r="NJ45" s="296"/>
      <c r="NK45" s="296">
        <f t="shared" si="76"/>
        <v>0</v>
      </c>
      <c r="NL45" s="296">
        <f t="shared" si="77"/>
        <v>0</v>
      </c>
      <c r="NM45" s="293"/>
      <c r="NN45" s="296"/>
      <c r="NO45" s="296">
        <f t="shared" si="78"/>
        <v>0</v>
      </c>
      <c r="NP45" s="296">
        <f t="shared" si="79"/>
        <v>0</v>
      </c>
      <c r="NQ45" s="74">
        <v>2.64</v>
      </c>
      <c r="NR45" s="74"/>
      <c r="NS45" s="74">
        <v>0</v>
      </c>
      <c r="NT45" s="74"/>
      <c r="NU45" s="74">
        <v>4.47</v>
      </c>
      <c r="NV45" s="74"/>
      <c r="NW45" s="341">
        <v>0.95</v>
      </c>
      <c r="NX45" s="341"/>
      <c r="NY45" s="341">
        <v>1.44</v>
      </c>
      <c r="NZ45" s="341"/>
      <c r="OA45" s="4">
        <f t="shared" si="80"/>
        <v>8.5499999999999989</v>
      </c>
      <c r="OB45" s="4">
        <f t="shared" si="100"/>
        <v>0</v>
      </c>
      <c r="OC45" s="74">
        <v>10</v>
      </c>
      <c r="OD45" s="74"/>
      <c r="OE45" s="347">
        <v>2.5299999999999998</v>
      </c>
      <c r="OF45" s="74"/>
      <c r="OG45" s="347">
        <v>2</v>
      </c>
      <c r="OH45" s="74"/>
      <c r="OI45" s="74">
        <v>0</v>
      </c>
      <c r="OJ45" s="74"/>
      <c r="OK45" s="4">
        <f t="shared" si="81"/>
        <v>14.53</v>
      </c>
      <c r="OL45" s="4">
        <f t="shared" si="82"/>
        <v>0</v>
      </c>
      <c r="OM45" s="196">
        <v>4.5199999999999996</v>
      </c>
      <c r="ON45" s="296"/>
      <c r="OO45" s="340">
        <v>1.27</v>
      </c>
      <c r="OP45" s="296"/>
      <c r="OQ45" s="196">
        <v>1.39</v>
      </c>
      <c r="OR45" s="296"/>
      <c r="OS45" s="296">
        <f t="shared" si="106"/>
        <v>5.7899999999999991</v>
      </c>
      <c r="OT45" s="296">
        <f t="shared" si="84"/>
        <v>0</v>
      </c>
      <c r="OU45" s="296"/>
      <c r="OV45" s="296"/>
      <c r="OW45" s="296">
        <f t="shared" si="101"/>
        <v>0</v>
      </c>
      <c r="OX45" s="296">
        <f t="shared" si="102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22"/>
      <c r="R46" s="78"/>
      <c r="S46" s="320"/>
      <c r="T46" s="320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49"/>
      <c r="AL46" s="350"/>
      <c r="AM46" s="289"/>
      <c r="AN46" s="289"/>
      <c r="AO46" s="290"/>
      <c r="AP46" s="290"/>
      <c r="AQ46" s="290"/>
      <c r="AR46" s="290"/>
      <c r="AS46" s="290"/>
      <c r="AT46" s="290"/>
      <c r="AU46" s="4">
        <f t="shared" si="89"/>
        <v>0</v>
      </c>
      <c r="AV46" s="4">
        <f t="shared" si="90"/>
        <v>0</v>
      </c>
      <c r="AW46" s="78">
        <v>2</v>
      </c>
      <c r="AX46" s="78">
        <v>0.85</v>
      </c>
      <c r="AY46" s="310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10</v>
      </c>
      <c r="BF46" s="8">
        <v>1.4239999999999999</v>
      </c>
      <c r="BG46" s="291">
        <v>7</v>
      </c>
      <c r="BH46" s="292">
        <v>0.99680000000000002</v>
      </c>
      <c r="BI46" s="291"/>
      <c r="BJ46" s="292"/>
      <c r="BK46" s="293">
        <v>3</v>
      </c>
      <c r="BL46" s="8">
        <v>0.42720000000000002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9"/>
      <c r="CI46" s="91">
        <v>20.6</v>
      </c>
      <c r="CJ46" s="319">
        <v>6.5</v>
      </c>
      <c r="CK46" s="294"/>
      <c r="CL46" s="294"/>
      <c r="CM46" s="320">
        <v>5.15</v>
      </c>
      <c r="CN46" s="321">
        <v>1.5</v>
      </c>
      <c r="CO46" s="8">
        <f t="shared" si="22"/>
        <v>25.75</v>
      </c>
      <c r="CP46" s="8">
        <f t="shared" si="23"/>
        <v>8</v>
      </c>
      <c r="CQ46" s="336">
        <v>247.40625</v>
      </c>
      <c r="CR46" s="336"/>
      <c r="CS46" s="336"/>
      <c r="CT46" s="346"/>
      <c r="CU46" s="337">
        <v>18.556701030927837</v>
      </c>
      <c r="CV46" s="196"/>
      <c r="CW46" s="338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2">
        <v>41.103092783505154</v>
      </c>
      <c r="DL46" s="322">
        <v>13.701030927835051</v>
      </c>
      <c r="DM46" s="320">
        <f t="shared" si="28"/>
        <v>41.103092783505154</v>
      </c>
      <c r="DN46" s="320">
        <f t="shared" si="29"/>
        <v>13.701030927835051</v>
      </c>
      <c r="DO46" s="322">
        <v>39.869999999999997</v>
      </c>
      <c r="DP46" s="322">
        <v>13.29</v>
      </c>
      <c r="DQ46" s="323"/>
      <c r="DR46" s="323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4">
        <v>31.96</v>
      </c>
      <c r="EH46" s="325">
        <v>7.99</v>
      </c>
      <c r="EI46" s="94">
        <v>116.36</v>
      </c>
      <c r="EJ46" s="94">
        <v>29.09</v>
      </c>
      <c r="EK46" s="320">
        <v>40.340000000000003</v>
      </c>
      <c r="EL46" s="326">
        <v>10.085000000000001</v>
      </c>
      <c r="EM46" s="327"/>
      <c r="EN46" s="327"/>
      <c r="EO46" s="327"/>
      <c r="EP46" s="327"/>
      <c r="EQ46" s="8">
        <f t="shared" si="31"/>
        <v>188.66</v>
      </c>
      <c r="ER46" s="8">
        <f t="shared" si="104"/>
        <v>47.164999999999999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1">
        <v>29</v>
      </c>
      <c r="FB46" s="328"/>
      <c r="FC46" s="114">
        <v>0</v>
      </c>
      <c r="FD46" s="321"/>
      <c r="FE46" s="8"/>
      <c r="FF46" s="8"/>
      <c r="FG46" s="300"/>
      <c r="FH46" s="301"/>
      <c r="FI46" s="8"/>
      <c r="FJ46" s="8"/>
      <c r="FK46" s="8"/>
      <c r="FL46" s="8"/>
      <c r="FM46" s="321"/>
      <c r="FN46" s="321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321">
        <v>6</v>
      </c>
      <c r="GL46" s="321"/>
      <c r="GM46" s="304"/>
      <c r="GN46" s="305"/>
      <c r="GO46" s="329">
        <v>3</v>
      </c>
      <c r="GP46" s="365"/>
      <c r="GQ46" s="306"/>
      <c r="GR46" s="306"/>
      <c r="GS46" s="305"/>
      <c r="GT46" s="305"/>
      <c r="GU46" s="93">
        <v>3</v>
      </c>
      <c r="GV46" s="93"/>
      <c r="GW46" s="93">
        <v>2</v>
      </c>
      <c r="GX46" s="93"/>
      <c r="GY46" s="93">
        <v>2.4</v>
      </c>
      <c r="GZ46" s="93"/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91">
        <v>400</v>
      </c>
      <c r="HR46" s="284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376"/>
      <c r="HZ46" s="376"/>
      <c r="IA46" s="307"/>
      <c r="IB46" s="299"/>
      <c r="IC46" s="196">
        <v>8.5</v>
      </c>
      <c r="ID46" s="329">
        <v>2.125</v>
      </c>
      <c r="IE46" s="308"/>
      <c r="IF46" s="308"/>
      <c r="IG46" s="8">
        <f t="shared" si="45"/>
        <v>8.5</v>
      </c>
      <c r="IH46" s="8">
        <f t="shared" si="46"/>
        <v>2.125</v>
      </c>
      <c r="II46" s="8">
        <v>205</v>
      </c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4"/>
      <c r="JD46" s="284"/>
      <c r="JE46" s="378">
        <v>0</v>
      </c>
      <c r="JF46" s="378">
        <v>0</v>
      </c>
      <c r="JG46" s="8">
        <f t="shared" si="47"/>
        <v>10.31</v>
      </c>
      <c r="JH46" s="8">
        <f t="shared" si="48"/>
        <v>0</v>
      </c>
      <c r="JI46" s="329">
        <v>6.4991000000000003</v>
      </c>
      <c r="JJ46" s="329">
        <v>1</v>
      </c>
      <c r="JK46" s="329">
        <v>6.4991000000000003</v>
      </c>
      <c r="JL46" s="329">
        <v>1</v>
      </c>
      <c r="JM46" s="329">
        <v>18</v>
      </c>
      <c r="JN46" s="329">
        <v>4</v>
      </c>
      <c r="JO46" s="91">
        <v>51.55</v>
      </c>
      <c r="JP46" s="329">
        <v>11</v>
      </c>
      <c r="JQ46" s="91">
        <v>0</v>
      </c>
      <c r="JR46" s="329">
        <v>0</v>
      </c>
      <c r="JS46" s="71">
        <v>0</v>
      </c>
      <c r="JT46" s="71">
        <v>0</v>
      </c>
      <c r="JU46" s="8"/>
      <c r="JV46" s="8"/>
      <c r="JW46" s="8">
        <f t="shared" si="85"/>
        <v>82.548199999999994</v>
      </c>
      <c r="JX46" s="8">
        <f t="shared" si="86"/>
        <v>17</v>
      </c>
      <c r="JY46" s="8"/>
      <c r="JZ46" s="8"/>
      <c r="KA46" s="284"/>
      <c r="KB46" s="284"/>
      <c r="KC46" s="8">
        <f t="shared" si="49"/>
        <v>0</v>
      </c>
      <c r="KD46" s="8">
        <f t="shared" si="50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1"/>
        <v>0</v>
      </c>
      <c r="KP46" s="4">
        <f t="shared" si="51"/>
        <v>0</v>
      </c>
      <c r="KQ46" s="320"/>
      <c r="KR46" s="4"/>
      <c r="KS46" s="4"/>
      <c r="KT46" s="4"/>
      <c r="KU46" s="1">
        <f t="shared" si="52"/>
        <v>0</v>
      </c>
      <c r="KV46" s="1">
        <f t="shared" si="53"/>
        <v>0</v>
      </c>
      <c r="KW46" s="4"/>
      <c r="KX46" s="4"/>
      <c r="KY46" s="4">
        <f t="shared" si="54"/>
        <v>0</v>
      </c>
      <c r="KZ46" s="4">
        <f t="shared" si="55"/>
        <v>0</v>
      </c>
      <c r="LA46" s="4"/>
      <c r="LB46" s="4"/>
      <c r="LC46" s="4"/>
      <c r="LD46" s="4"/>
      <c r="LE46" s="4">
        <f t="shared" si="56"/>
        <v>0</v>
      </c>
      <c r="LF46" s="4">
        <f t="shared" si="57"/>
        <v>0</v>
      </c>
      <c r="LG46" s="4"/>
      <c r="LH46" s="4"/>
      <c r="LI46" s="4">
        <f t="shared" si="58"/>
        <v>0</v>
      </c>
      <c r="LJ46" s="4">
        <f t="shared" si="59"/>
        <v>0</v>
      </c>
      <c r="LK46" s="381">
        <v>25</v>
      </c>
      <c r="LL46" s="329">
        <v>0</v>
      </c>
      <c r="LM46" s="79">
        <v>3.4</v>
      </c>
      <c r="LN46" s="348">
        <v>0</v>
      </c>
      <c r="LO46" s="380">
        <f>29.7-LK46-LM46</f>
        <v>1.2999999999999994</v>
      </c>
      <c r="LP46" s="332">
        <v>0</v>
      </c>
      <c r="LQ46" s="75"/>
      <c r="LR46" s="342"/>
      <c r="LS46" s="317"/>
      <c r="LT46" s="317"/>
      <c r="LU46" s="4">
        <f t="shared" si="105"/>
        <v>29.7</v>
      </c>
      <c r="LV46" s="4">
        <f t="shared" si="61"/>
        <v>0</v>
      </c>
      <c r="LW46" s="318"/>
      <c r="LX46" s="4"/>
      <c r="LY46" s="4"/>
      <c r="LZ46" s="4"/>
      <c r="MA46" s="4">
        <f t="shared" si="62"/>
        <v>0</v>
      </c>
      <c r="MB46" s="4">
        <f t="shared" si="63"/>
        <v>0</v>
      </c>
      <c r="MC46" s="114"/>
      <c r="MD46" s="4"/>
      <c r="ME46" s="339">
        <v>25.75</v>
      </c>
      <c r="MF46" s="366"/>
      <c r="MG46" s="75">
        <v>35.020000000000003</v>
      </c>
      <c r="MH46" s="4"/>
      <c r="MI46" s="9"/>
      <c r="MJ46" s="4"/>
      <c r="MK46" s="4">
        <f t="shared" si="64"/>
        <v>60.77</v>
      </c>
      <c r="ML46" s="4">
        <f t="shared" si="65"/>
        <v>0</v>
      </c>
      <c r="MM46" s="333">
        <v>8.1</v>
      </c>
      <c r="MN46" s="92"/>
      <c r="MO46" s="114">
        <v>5.4</v>
      </c>
      <c r="MP46" s="334"/>
      <c r="MQ46" s="4">
        <f t="shared" si="66"/>
        <v>13.5</v>
      </c>
      <c r="MR46" s="4">
        <f t="shared" si="67"/>
        <v>0</v>
      </c>
      <c r="MS46" s="4"/>
      <c r="MT46" s="4"/>
      <c r="MU46" s="4">
        <f t="shared" si="68"/>
        <v>0</v>
      </c>
      <c r="MV46" s="4">
        <f t="shared" si="69"/>
        <v>0</v>
      </c>
      <c r="MW46" s="4"/>
      <c r="MX46" s="4"/>
      <c r="MY46" s="4">
        <f t="shared" si="70"/>
        <v>0</v>
      </c>
      <c r="MZ46" s="4">
        <f t="shared" si="71"/>
        <v>0</v>
      </c>
      <c r="NA46" s="92">
        <v>0</v>
      </c>
      <c r="NB46" s="335">
        <v>0</v>
      </c>
      <c r="NC46" s="4">
        <f t="shared" si="72"/>
        <v>0</v>
      </c>
      <c r="ND46" s="4">
        <f t="shared" si="73"/>
        <v>0</v>
      </c>
      <c r="NE46" s="296"/>
      <c r="NF46" s="296"/>
      <c r="NG46" s="296">
        <f t="shared" si="74"/>
        <v>0</v>
      </c>
      <c r="NH46" s="296">
        <f t="shared" si="75"/>
        <v>0</v>
      </c>
      <c r="NI46" s="296"/>
      <c r="NJ46" s="296"/>
      <c r="NK46" s="296">
        <f t="shared" si="76"/>
        <v>0</v>
      </c>
      <c r="NL46" s="296">
        <f t="shared" si="77"/>
        <v>0</v>
      </c>
      <c r="NM46" s="293"/>
      <c r="NN46" s="296"/>
      <c r="NO46" s="296">
        <f t="shared" si="78"/>
        <v>0</v>
      </c>
      <c r="NP46" s="296">
        <f t="shared" si="79"/>
        <v>0</v>
      </c>
      <c r="NQ46" s="74">
        <v>2.4500000000000002</v>
      </c>
      <c r="NR46" s="74"/>
      <c r="NS46" s="74">
        <v>0</v>
      </c>
      <c r="NT46" s="74"/>
      <c r="NU46" s="74">
        <v>4.1399999999999997</v>
      </c>
      <c r="NV46" s="74"/>
      <c r="NW46" s="341">
        <v>0.88</v>
      </c>
      <c r="NX46" s="341"/>
      <c r="NY46" s="341">
        <v>1.33</v>
      </c>
      <c r="NZ46" s="341"/>
      <c r="OA46" s="4">
        <f t="shared" si="80"/>
        <v>7.92</v>
      </c>
      <c r="OB46" s="4">
        <f t="shared" si="100"/>
        <v>0</v>
      </c>
      <c r="OC46" s="74">
        <v>10</v>
      </c>
      <c r="OD46" s="74"/>
      <c r="OE46" s="347">
        <v>4.66</v>
      </c>
      <c r="OF46" s="74"/>
      <c r="OG46" s="347">
        <v>2</v>
      </c>
      <c r="OH46" s="74"/>
      <c r="OI46" s="74">
        <v>0.72</v>
      </c>
      <c r="OJ46" s="74"/>
      <c r="OK46" s="4">
        <f t="shared" si="81"/>
        <v>17.38</v>
      </c>
      <c r="OL46" s="4">
        <f t="shared" si="82"/>
        <v>0</v>
      </c>
      <c r="OM46" s="196">
        <v>4.8499999999999996</v>
      </c>
      <c r="ON46" s="296"/>
      <c r="OO46" s="340">
        <v>1.37</v>
      </c>
      <c r="OP46" s="296"/>
      <c r="OQ46" s="196">
        <v>1.49</v>
      </c>
      <c r="OR46" s="296"/>
      <c r="OS46" s="296">
        <f t="shared" si="106"/>
        <v>6.22</v>
      </c>
      <c r="OT46" s="296">
        <f t="shared" si="84"/>
        <v>0</v>
      </c>
      <c r="OU46" s="296"/>
      <c r="OV46" s="296"/>
      <c r="OW46" s="296">
        <f t="shared" si="101"/>
        <v>0</v>
      </c>
      <c r="OX46" s="296">
        <f t="shared" si="102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0"/>
      <c r="L47" s="320"/>
      <c r="M47" s="71"/>
      <c r="N47" s="71"/>
      <c r="O47" s="75"/>
      <c r="P47" s="71"/>
      <c r="Q47" s="122"/>
      <c r="R47" s="78"/>
      <c r="S47" s="320"/>
      <c r="T47" s="320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49"/>
      <c r="AL47" s="350"/>
      <c r="AM47" s="352"/>
      <c r="AN47" s="352"/>
      <c r="AO47" s="353"/>
      <c r="AP47" s="353"/>
      <c r="AQ47" s="353"/>
      <c r="AR47" s="353"/>
      <c r="AS47" s="353"/>
      <c r="AT47" s="353"/>
      <c r="AU47" s="74">
        <f t="shared" si="89"/>
        <v>0</v>
      </c>
      <c r="AV47" s="74">
        <f t="shared" si="90"/>
        <v>0</v>
      </c>
      <c r="AW47" s="78">
        <v>2</v>
      </c>
      <c r="AX47" s="78">
        <v>0.85</v>
      </c>
      <c r="AY47" s="354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10</v>
      </c>
      <c r="BF47" s="78">
        <v>1.4239999999999999</v>
      </c>
      <c r="BG47" s="355">
        <v>7</v>
      </c>
      <c r="BH47" s="356">
        <v>0.99680000000000002</v>
      </c>
      <c r="BI47" s="355"/>
      <c r="BJ47" s="356"/>
      <c r="BK47" s="321">
        <v>3</v>
      </c>
      <c r="BL47" s="78">
        <v>0.42720000000000002</v>
      </c>
      <c r="BM47" s="78"/>
      <c r="BN47" s="78"/>
      <c r="BO47" s="78"/>
      <c r="BP47" s="78"/>
      <c r="BQ47" s="78"/>
      <c r="BR47" s="78"/>
      <c r="BS47" s="320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9"/>
      <c r="CI47" s="91">
        <v>20.6</v>
      </c>
      <c r="CJ47" s="319">
        <v>6.5</v>
      </c>
      <c r="CK47" s="329"/>
      <c r="CL47" s="329"/>
      <c r="CM47" s="320">
        <v>5.15</v>
      </c>
      <c r="CN47" s="321">
        <v>1.5</v>
      </c>
      <c r="CO47" s="78">
        <f t="shared" si="22"/>
        <v>25.75</v>
      </c>
      <c r="CP47" s="78">
        <f t="shared" si="23"/>
        <v>8</v>
      </c>
      <c r="CQ47" s="336">
        <v>247.40625</v>
      </c>
      <c r="CR47" s="336"/>
      <c r="CS47" s="336"/>
      <c r="CT47" s="346"/>
      <c r="CU47" s="337">
        <v>18.556701030927837</v>
      </c>
      <c r="CV47" s="196"/>
      <c r="CW47" s="338">
        <v>63.814432989690722</v>
      </c>
      <c r="CX47" s="346"/>
      <c r="CY47" s="346"/>
      <c r="CZ47" s="346"/>
      <c r="DA47" s="35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2">
        <v>41.103092783505154</v>
      </c>
      <c r="DL47" s="322">
        <v>13.701030927835051</v>
      </c>
      <c r="DM47" s="320">
        <f t="shared" si="28"/>
        <v>41.103092783505154</v>
      </c>
      <c r="DN47" s="320">
        <f t="shared" si="29"/>
        <v>13.701030927835051</v>
      </c>
      <c r="DO47" s="322">
        <v>39.869999999999997</v>
      </c>
      <c r="DP47" s="322">
        <v>13.29</v>
      </c>
      <c r="DQ47" s="323"/>
      <c r="DR47" s="323"/>
      <c r="DS47" s="78"/>
      <c r="DT47" s="78"/>
      <c r="DU47" s="326"/>
      <c r="DV47" s="358"/>
      <c r="DW47" s="358"/>
      <c r="DX47" s="35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4">
        <v>31.96</v>
      </c>
      <c r="EH47" s="325">
        <v>7.99</v>
      </c>
      <c r="EI47" s="94">
        <v>116.36</v>
      </c>
      <c r="EJ47" s="94">
        <v>29.09</v>
      </c>
      <c r="EK47" s="320">
        <v>40.340000000000003</v>
      </c>
      <c r="EL47" s="326">
        <v>10.085000000000001</v>
      </c>
      <c r="EM47" s="327"/>
      <c r="EN47" s="327"/>
      <c r="EO47" s="327"/>
      <c r="EP47" s="327"/>
      <c r="EQ47" s="78">
        <f t="shared" si="31"/>
        <v>188.66</v>
      </c>
      <c r="ER47" s="78">
        <f t="shared" si="104"/>
        <v>47.164999999999999</v>
      </c>
      <c r="ES47" s="196"/>
      <c r="ET47" s="196"/>
      <c r="EU47" s="359"/>
      <c r="EV47" s="359"/>
      <c r="EW47" s="74">
        <f t="shared" si="33"/>
        <v>0</v>
      </c>
      <c r="EX47" s="74">
        <f t="shared" si="34"/>
        <v>0</v>
      </c>
      <c r="EY47" s="78"/>
      <c r="EZ47" s="78"/>
      <c r="FA47" s="351">
        <v>29</v>
      </c>
      <c r="FB47" s="328"/>
      <c r="FC47" s="114">
        <v>0</v>
      </c>
      <c r="FD47" s="321"/>
      <c r="FE47" s="78"/>
      <c r="FF47" s="78"/>
      <c r="FG47" s="360"/>
      <c r="FH47" s="361"/>
      <c r="FI47" s="78"/>
      <c r="FJ47" s="78"/>
      <c r="FK47" s="78"/>
      <c r="FL47" s="78"/>
      <c r="FM47" s="321"/>
      <c r="FN47" s="321"/>
      <c r="FO47" s="74"/>
      <c r="FP47" s="78"/>
      <c r="FQ47" s="36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3"/>
      <c r="GJ47" s="363"/>
      <c r="GK47" s="321">
        <v>6</v>
      </c>
      <c r="GL47" s="321"/>
      <c r="GM47" s="364"/>
      <c r="GN47" s="93"/>
      <c r="GO47" s="329">
        <v>3</v>
      </c>
      <c r="GP47" s="365"/>
      <c r="GQ47" s="365"/>
      <c r="GR47" s="365"/>
      <c r="GS47" s="93"/>
      <c r="GT47" s="93"/>
      <c r="GU47" s="93">
        <v>3</v>
      </c>
      <c r="GV47" s="93"/>
      <c r="GW47" s="93">
        <v>2</v>
      </c>
      <c r="GX47" s="93"/>
      <c r="GY47" s="93">
        <v>0</v>
      </c>
      <c r="GZ47" s="93"/>
      <c r="HA47" s="78">
        <f t="shared" si="39"/>
        <v>14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8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377"/>
      <c r="HZ47" s="377"/>
      <c r="IA47" s="96"/>
      <c r="IB47" s="94"/>
      <c r="IC47" s="196">
        <v>8.5</v>
      </c>
      <c r="ID47" s="329">
        <v>2.125</v>
      </c>
      <c r="IE47" s="208"/>
      <c r="IF47" s="208"/>
      <c r="IG47" s="8">
        <f t="shared" si="45"/>
        <v>8.5</v>
      </c>
      <c r="IH47" s="8">
        <f t="shared" si="46"/>
        <v>2.125</v>
      </c>
      <c r="II47" s="78">
        <v>205</v>
      </c>
      <c r="IJ47" s="78"/>
      <c r="IK47" s="78"/>
      <c r="IL47" s="78"/>
      <c r="IM47" s="74"/>
      <c r="IN47" s="358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/>
      <c r="JD47" s="71"/>
      <c r="JE47" s="379">
        <v>0</v>
      </c>
      <c r="JF47" s="379">
        <v>0</v>
      </c>
      <c r="JG47" s="8">
        <f t="shared" si="47"/>
        <v>10.31</v>
      </c>
      <c r="JH47" s="8">
        <f t="shared" si="48"/>
        <v>0</v>
      </c>
      <c r="JI47" s="329">
        <v>5.7961</v>
      </c>
      <c r="JJ47" s="329">
        <v>1</v>
      </c>
      <c r="JK47" s="329">
        <v>5.7961999999999998</v>
      </c>
      <c r="JL47" s="329">
        <v>1</v>
      </c>
      <c r="JM47" s="329">
        <v>18</v>
      </c>
      <c r="JN47" s="329">
        <v>4</v>
      </c>
      <c r="JO47" s="91">
        <v>51.55</v>
      </c>
      <c r="JP47" s="329">
        <v>11</v>
      </c>
      <c r="JQ47" s="91">
        <v>0</v>
      </c>
      <c r="JR47" s="329">
        <v>0</v>
      </c>
      <c r="JS47" s="71">
        <v>0</v>
      </c>
      <c r="JT47" s="71">
        <v>0</v>
      </c>
      <c r="JU47" s="78"/>
      <c r="JV47" s="78"/>
      <c r="JW47" s="78">
        <f t="shared" si="85"/>
        <v>81.142300000000006</v>
      </c>
      <c r="JX47" s="78">
        <f t="shared" si="86"/>
        <v>17</v>
      </c>
      <c r="JY47" s="78"/>
      <c r="JZ47" s="78"/>
      <c r="KA47" s="71"/>
      <c r="KB47" s="71"/>
      <c r="KC47" s="78">
        <f t="shared" si="49"/>
        <v>0</v>
      </c>
      <c r="KD47" s="78">
        <f t="shared" si="50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1"/>
        <v>0</v>
      </c>
      <c r="KP47" s="74">
        <f t="shared" si="51"/>
        <v>0</v>
      </c>
      <c r="KQ47" s="320"/>
      <c r="KR47" s="74"/>
      <c r="KS47" s="74"/>
      <c r="KT47" s="74"/>
      <c r="KU47" s="122">
        <f t="shared" si="52"/>
        <v>0</v>
      </c>
      <c r="KV47" s="122">
        <f t="shared" si="53"/>
        <v>0</v>
      </c>
      <c r="KW47" s="74"/>
      <c r="KX47" s="74"/>
      <c r="KY47" s="74">
        <f t="shared" si="54"/>
        <v>0</v>
      </c>
      <c r="KZ47" s="74">
        <f t="shared" si="55"/>
        <v>0</v>
      </c>
      <c r="LA47" s="74"/>
      <c r="LB47" s="74"/>
      <c r="LC47" s="74"/>
      <c r="LD47" s="74"/>
      <c r="LE47" s="74">
        <f t="shared" si="56"/>
        <v>0</v>
      </c>
      <c r="LF47" s="74">
        <f t="shared" si="57"/>
        <v>0</v>
      </c>
      <c r="LG47" s="74"/>
      <c r="LH47" s="74"/>
      <c r="LI47" s="74">
        <f t="shared" si="58"/>
        <v>0</v>
      </c>
      <c r="LJ47" s="74">
        <f t="shared" si="59"/>
        <v>0</v>
      </c>
      <c r="LK47" s="381">
        <v>25</v>
      </c>
      <c r="LL47" s="329">
        <v>0</v>
      </c>
      <c r="LM47" s="79">
        <v>3.4</v>
      </c>
      <c r="LN47" s="348">
        <v>0</v>
      </c>
      <c r="LO47" s="380">
        <f t="shared" ref="LO47:LO70" si="107">29.7-LK47-LM47</f>
        <v>1.2999999999999994</v>
      </c>
      <c r="LP47" s="332">
        <v>0</v>
      </c>
      <c r="LQ47" s="75"/>
      <c r="LR47" s="342"/>
      <c r="LS47" s="342"/>
      <c r="LT47" s="342"/>
      <c r="LU47" s="74">
        <f t="shared" si="105"/>
        <v>29.7</v>
      </c>
      <c r="LV47" s="74">
        <f t="shared" si="61"/>
        <v>0</v>
      </c>
      <c r="LW47" s="149"/>
      <c r="LX47" s="74"/>
      <c r="LY47" s="74"/>
      <c r="LZ47" s="74"/>
      <c r="MA47" s="74">
        <f t="shared" si="62"/>
        <v>0</v>
      </c>
      <c r="MB47" s="74">
        <f t="shared" si="63"/>
        <v>0</v>
      </c>
      <c r="MC47" s="114"/>
      <c r="MD47" s="74"/>
      <c r="ME47" s="339">
        <v>25.75</v>
      </c>
      <c r="MF47" s="366"/>
      <c r="MG47" s="75">
        <v>35.020000000000003</v>
      </c>
      <c r="MH47" s="74"/>
      <c r="MI47" s="75"/>
      <c r="MJ47" s="74"/>
      <c r="MK47" s="74">
        <f t="shared" si="64"/>
        <v>60.77</v>
      </c>
      <c r="ML47" s="74">
        <f t="shared" si="65"/>
        <v>0</v>
      </c>
      <c r="MM47" s="333">
        <v>8.2799999999999994</v>
      </c>
      <c r="MN47" s="92"/>
      <c r="MO47" s="114">
        <v>5.5200000000000005</v>
      </c>
      <c r="MP47" s="334"/>
      <c r="MQ47" s="74">
        <f t="shared" si="66"/>
        <v>13.8</v>
      </c>
      <c r="MR47" s="74">
        <f t="shared" si="67"/>
        <v>0</v>
      </c>
      <c r="MS47" s="74"/>
      <c r="MT47" s="74"/>
      <c r="MU47" s="74">
        <f t="shared" si="68"/>
        <v>0</v>
      </c>
      <c r="MV47" s="74">
        <f t="shared" si="69"/>
        <v>0</v>
      </c>
      <c r="MW47" s="74"/>
      <c r="MX47" s="74"/>
      <c r="MY47" s="74">
        <f t="shared" si="70"/>
        <v>0</v>
      </c>
      <c r="MZ47" s="74">
        <f t="shared" si="71"/>
        <v>0</v>
      </c>
      <c r="NA47" s="92">
        <v>0</v>
      </c>
      <c r="NB47" s="335">
        <v>0</v>
      </c>
      <c r="NC47" s="74">
        <f t="shared" si="72"/>
        <v>0</v>
      </c>
      <c r="ND47" s="74">
        <f t="shared" si="73"/>
        <v>0</v>
      </c>
      <c r="NE47" s="196"/>
      <c r="NF47" s="196"/>
      <c r="NG47" s="196">
        <f t="shared" si="74"/>
        <v>0</v>
      </c>
      <c r="NH47" s="196">
        <f t="shared" si="75"/>
        <v>0</v>
      </c>
      <c r="NI47" s="196"/>
      <c r="NJ47" s="196"/>
      <c r="NK47" s="196">
        <f t="shared" si="76"/>
        <v>0</v>
      </c>
      <c r="NL47" s="196">
        <f t="shared" si="77"/>
        <v>0</v>
      </c>
      <c r="NM47" s="321"/>
      <c r="NN47" s="196"/>
      <c r="NO47" s="196">
        <f t="shared" si="78"/>
        <v>0</v>
      </c>
      <c r="NP47" s="196">
        <f t="shared" si="79"/>
        <v>0</v>
      </c>
      <c r="NQ47" s="74">
        <v>2.73</v>
      </c>
      <c r="NR47" s="74"/>
      <c r="NS47" s="74">
        <v>0</v>
      </c>
      <c r="NT47" s="74"/>
      <c r="NU47" s="74">
        <v>4.62</v>
      </c>
      <c r="NV47" s="74"/>
      <c r="NW47" s="341">
        <v>0.99</v>
      </c>
      <c r="NX47" s="341"/>
      <c r="NY47" s="341">
        <v>1.49</v>
      </c>
      <c r="NZ47" s="341"/>
      <c r="OA47" s="74">
        <f t="shared" si="80"/>
        <v>8.84</v>
      </c>
      <c r="OB47" s="74">
        <f t="shared" si="100"/>
        <v>0</v>
      </c>
      <c r="OC47" s="74">
        <v>10</v>
      </c>
      <c r="OD47" s="74"/>
      <c r="OE47" s="347">
        <v>4.66</v>
      </c>
      <c r="OF47" s="74"/>
      <c r="OG47" s="347">
        <v>2</v>
      </c>
      <c r="OH47" s="74"/>
      <c r="OI47" s="74">
        <v>0.28000000000000003</v>
      </c>
      <c r="OJ47" s="74"/>
      <c r="OK47" s="74">
        <f t="shared" si="81"/>
        <v>16.940000000000001</v>
      </c>
      <c r="OL47" s="74">
        <f t="shared" si="82"/>
        <v>0</v>
      </c>
      <c r="OM47" s="196">
        <v>5.41</v>
      </c>
      <c r="ON47" s="196"/>
      <c r="OO47" s="340">
        <v>1.53</v>
      </c>
      <c r="OP47" s="196"/>
      <c r="OQ47" s="196">
        <v>1.66</v>
      </c>
      <c r="OR47" s="196"/>
      <c r="OS47" s="196">
        <f t="shared" si="106"/>
        <v>6.94</v>
      </c>
      <c r="OT47" s="196">
        <f t="shared" si="84"/>
        <v>0</v>
      </c>
      <c r="OU47" s="196"/>
      <c r="OV47" s="196"/>
      <c r="OW47" s="196">
        <f t="shared" si="101"/>
        <v>0</v>
      </c>
      <c r="OX47" s="196">
        <f t="shared" si="102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22"/>
      <c r="R48" s="78"/>
      <c r="S48" s="320"/>
      <c r="T48" s="320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49"/>
      <c r="AL48" s="350"/>
      <c r="AM48" s="289"/>
      <c r="AN48" s="289"/>
      <c r="AO48" s="290"/>
      <c r="AP48" s="290"/>
      <c r="AQ48" s="290"/>
      <c r="AR48" s="290"/>
      <c r="AS48" s="290"/>
      <c r="AT48" s="290"/>
      <c r="AU48" s="4">
        <f t="shared" si="89"/>
        <v>0</v>
      </c>
      <c r="AV48" s="4">
        <f t="shared" si="90"/>
        <v>0</v>
      </c>
      <c r="AW48" s="78">
        <v>2</v>
      </c>
      <c r="AX48" s="78">
        <v>0.85</v>
      </c>
      <c r="AY48" s="310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10</v>
      </c>
      <c r="BF48" s="8">
        <v>1.4239999999999999</v>
      </c>
      <c r="BG48" s="291">
        <v>7</v>
      </c>
      <c r="BH48" s="292">
        <v>0.99680000000000002</v>
      </c>
      <c r="BI48" s="291"/>
      <c r="BJ48" s="292"/>
      <c r="BK48" s="293">
        <v>3</v>
      </c>
      <c r="BL48" s="8">
        <v>0.42720000000000002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9"/>
      <c r="CI48" s="91">
        <v>20.6</v>
      </c>
      <c r="CJ48" s="319">
        <v>6.5</v>
      </c>
      <c r="CK48" s="294"/>
      <c r="CL48" s="294"/>
      <c r="CM48" s="320">
        <v>5.15</v>
      </c>
      <c r="CN48" s="321">
        <v>1.5</v>
      </c>
      <c r="CO48" s="8">
        <f t="shared" si="22"/>
        <v>25.75</v>
      </c>
      <c r="CP48" s="8">
        <f t="shared" si="23"/>
        <v>8</v>
      </c>
      <c r="CQ48" s="336">
        <v>247.40625</v>
      </c>
      <c r="CR48" s="336"/>
      <c r="CS48" s="336"/>
      <c r="CT48" s="346"/>
      <c r="CU48" s="337">
        <v>18.556701030927837</v>
      </c>
      <c r="CV48" s="196"/>
      <c r="CW48" s="338">
        <v>63.814432989690722</v>
      </c>
      <c r="CX48" s="295"/>
      <c r="CY48" s="295"/>
      <c r="CZ48" s="295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2">
        <v>41.103092783505154</v>
      </c>
      <c r="DL48" s="322">
        <v>13.701030927835051</v>
      </c>
      <c r="DM48" s="320">
        <f t="shared" si="28"/>
        <v>41.103092783505154</v>
      </c>
      <c r="DN48" s="320">
        <f t="shared" si="29"/>
        <v>13.701030927835051</v>
      </c>
      <c r="DO48" s="322">
        <v>39.869999999999997</v>
      </c>
      <c r="DP48" s="322">
        <v>13.29</v>
      </c>
      <c r="DQ48" s="323"/>
      <c r="DR48" s="323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4">
        <v>31.96</v>
      </c>
      <c r="EH48" s="325">
        <v>7.99</v>
      </c>
      <c r="EI48" s="94">
        <v>116.36</v>
      </c>
      <c r="EJ48" s="94">
        <v>29.09</v>
      </c>
      <c r="EK48" s="320">
        <v>40.340000000000003</v>
      </c>
      <c r="EL48" s="326">
        <v>10.085000000000001</v>
      </c>
      <c r="EM48" s="327"/>
      <c r="EN48" s="327"/>
      <c r="EO48" s="327"/>
      <c r="EP48" s="327"/>
      <c r="EQ48" s="8">
        <f t="shared" si="31"/>
        <v>188.66</v>
      </c>
      <c r="ER48" s="8">
        <f t="shared" si="104"/>
        <v>47.164999999999999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1">
        <v>29</v>
      </c>
      <c r="FB48" s="328"/>
      <c r="FC48" s="114">
        <v>0</v>
      </c>
      <c r="FD48" s="321"/>
      <c r="FE48" s="8"/>
      <c r="FF48" s="8"/>
      <c r="FG48" s="300"/>
      <c r="FH48" s="301"/>
      <c r="FI48" s="8"/>
      <c r="FJ48" s="8"/>
      <c r="FK48" s="8"/>
      <c r="FL48" s="8"/>
      <c r="FM48" s="321"/>
      <c r="FN48" s="321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321">
        <v>6</v>
      </c>
      <c r="GL48" s="321"/>
      <c r="GM48" s="304"/>
      <c r="GN48" s="305"/>
      <c r="GO48" s="329">
        <v>3</v>
      </c>
      <c r="GP48" s="365"/>
      <c r="GQ48" s="306"/>
      <c r="GR48" s="306"/>
      <c r="GS48" s="305"/>
      <c r="GT48" s="305"/>
      <c r="GU48" s="93">
        <v>3</v>
      </c>
      <c r="GV48" s="93"/>
      <c r="GW48" s="93">
        <v>2</v>
      </c>
      <c r="GX48" s="93"/>
      <c r="GY48" s="93">
        <v>0</v>
      </c>
      <c r="GZ48" s="93"/>
      <c r="HA48" s="8">
        <f t="shared" si="39"/>
        <v>14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91">
        <v>400</v>
      </c>
      <c r="HR48" s="284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376"/>
      <c r="HZ48" s="376"/>
      <c r="IA48" s="307"/>
      <c r="IB48" s="299"/>
      <c r="IC48" s="196">
        <v>8.5</v>
      </c>
      <c r="ID48" s="329">
        <v>2.125</v>
      </c>
      <c r="IE48" s="308"/>
      <c r="IF48" s="308"/>
      <c r="IG48" s="8">
        <f t="shared" si="45"/>
        <v>8.5</v>
      </c>
      <c r="IH48" s="8">
        <f t="shared" si="46"/>
        <v>2.125</v>
      </c>
      <c r="II48" s="8">
        <v>205</v>
      </c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4"/>
      <c r="JD48" s="284"/>
      <c r="JE48" s="378">
        <v>0</v>
      </c>
      <c r="JF48" s="378">
        <v>0</v>
      </c>
      <c r="JG48" s="8">
        <f t="shared" si="47"/>
        <v>10.31</v>
      </c>
      <c r="JH48" s="8">
        <f t="shared" si="48"/>
        <v>0</v>
      </c>
      <c r="JI48" s="329">
        <v>4.742</v>
      </c>
      <c r="JJ48" s="329">
        <v>1</v>
      </c>
      <c r="JK48" s="329">
        <v>4.7420999999999998</v>
      </c>
      <c r="JL48" s="329">
        <v>1</v>
      </c>
      <c r="JM48" s="329">
        <v>18</v>
      </c>
      <c r="JN48" s="329">
        <v>4</v>
      </c>
      <c r="JO48" s="91">
        <v>51.55</v>
      </c>
      <c r="JP48" s="329">
        <v>11</v>
      </c>
      <c r="JQ48" s="91">
        <v>0</v>
      </c>
      <c r="JR48" s="329">
        <v>0</v>
      </c>
      <c r="JS48" s="71">
        <v>0</v>
      </c>
      <c r="JT48" s="71">
        <v>0</v>
      </c>
      <c r="JU48" s="8"/>
      <c r="JV48" s="8"/>
      <c r="JW48" s="8">
        <f t="shared" si="85"/>
        <v>79.034099999999995</v>
      </c>
      <c r="JX48" s="8">
        <f t="shared" si="86"/>
        <v>17</v>
      </c>
      <c r="JY48" s="8"/>
      <c r="JZ48" s="8"/>
      <c r="KA48" s="284"/>
      <c r="KB48" s="284"/>
      <c r="KC48" s="8">
        <f t="shared" si="49"/>
        <v>0</v>
      </c>
      <c r="KD48" s="8">
        <f t="shared" si="50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1"/>
        <v>0</v>
      </c>
      <c r="KP48" s="4">
        <f t="shared" si="51"/>
        <v>0</v>
      </c>
      <c r="KQ48" s="320"/>
      <c r="KR48" s="4"/>
      <c r="KS48" s="4"/>
      <c r="KT48" s="4"/>
      <c r="KU48" s="1">
        <f t="shared" si="52"/>
        <v>0</v>
      </c>
      <c r="KV48" s="1">
        <f t="shared" si="53"/>
        <v>0</v>
      </c>
      <c r="KW48" s="4"/>
      <c r="KX48" s="4"/>
      <c r="KY48" s="4">
        <f t="shared" si="54"/>
        <v>0</v>
      </c>
      <c r="KZ48" s="4">
        <f t="shared" si="55"/>
        <v>0</v>
      </c>
      <c r="LA48" s="4"/>
      <c r="LB48" s="4"/>
      <c r="LC48" s="4"/>
      <c r="LD48" s="4"/>
      <c r="LE48" s="4">
        <f t="shared" si="56"/>
        <v>0</v>
      </c>
      <c r="LF48" s="4">
        <f t="shared" si="57"/>
        <v>0</v>
      </c>
      <c r="LG48" s="4"/>
      <c r="LH48" s="4"/>
      <c r="LI48" s="4">
        <f t="shared" si="58"/>
        <v>0</v>
      </c>
      <c r="LJ48" s="4">
        <f t="shared" si="59"/>
        <v>0</v>
      </c>
      <c r="LK48" s="381">
        <v>25</v>
      </c>
      <c r="LL48" s="329">
        <v>0</v>
      </c>
      <c r="LM48" s="79">
        <v>3.4</v>
      </c>
      <c r="LN48" s="348">
        <v>0</v>
      </c>
      <c r="LO48" s="380">
        <f t="shared" si="107"/>
        <v>1.2999999999999994</v>
      </c>
      <c r="LP48" s="332">
        <v>0</v>
      </c>
      <c r="LQ48" s="75"/>
      <c r="LR48" s="342"/>
      <c r="LS48" s="317"/>
      <c r="LT48" s="317"/>
      <c r="LU48" s="4">
        <f t="shared" si="105"/>
        <v>29.7</v>
      </c>
      <c r="LV48" s="4">
        <f t="shared" si="61"/>
        <v>0</v>
      </c>
      <c r="LW48" s="318"/>
      <c r="LX48" s="4"/>
      <c r="LY48" s="4"/>
      <c r="LZ48" s="4"/>
      <c r="MA48" s="4">
        <f t="shared" si="62"/>
        <v>0</v>
      </c>
      <c r="MB48" s="4">
        <f t="shared" si="63"/>
        <v>0</v>
      </c>
      <c r="MC48" s="114"/>
      <c r="MD48" s="4"/>
      <c r="ME48" s="339">
        <v>25.75</v>
      </c>
      <c r="MF48" s="366"/>
      <c r="MG48" s="75">
        <v>35.020000000000003</v>
      </c>
      <c r="MH48" s="4"/>
      <c r="MI48" s="9"/>
      <c r="MJ48" s="4"/>
      <c r="MK48" s="4">
        <f t="shared" si="64"/>
        <v>60.77</v>
      </c>
      <c r="ML48" s="4">
        <f t="shared" si="65"/>
        <v>0</v>
      </c>
      <c r="MM48" s="333">
        <v>8.4</v>
      </c>
      <c r="MN48" s="92"/>
      <c r="MO48" s="114">
        <v>5.6000000000000005</v>
      </c>
      <c r="MP48" s="334"/>
      <c r="MQ48" s="4">
        <f t="shared" si="66"/>
        <v>14</v>
      </c>
      <c r="MR48" s="4">
        <f t="shared" si="67"/>
        <v>0</v>
      </c>
      <c r="MS48" s="4"/>
      <c r="MT48" s="4"/>
      <c r="MU48" s="4">
        <f t="shared" si="68"/>
        <v>0</v>
      </c>
      <c r="MV48" s="4">
        <f t="shared" si="69"/>
        <v>0</v>
      </c>
      <c r="MW48" s="4"/>
      <c r="MX48" s="4"/>
      <c r="MY48" s="4">
        <f t="shared" si="70"/>
        <v>0</v>
      </c>
      <c r="MZ48" s="4">
        <f t="shared" si="71"/>
        <v>0</v>
      </c>
      <c r="NA48" s="92">
        <v>0</v>
      </c>
      <c r="NB48" s="335">
        <v>0</v>
      </c>
      <c r="NC48" s="4">
        <f t="shared" si="72"/>
        <v>0</v>
      </c>
      <c r="ND48" s="4">
        <f t="shared" si="73"/>
        <v>0</v>
      </c>
      <c r="NE48" s="296"/>
      <c r="NF48" s="296"/>
      <c r="NG48" s="296">
        <f t="shared" si="74"/>
        <v>0</v>
      </c>
      <c r="NH48" s="296">
        <f t="shared" si="75"/>
        <v>0</v>
      </c>
      <c r="NI48" s="296"/>
      <c r="NJ48" s="296"/>
      <c r="NK48" s="296">
        <f t="shared" si="76"/>
        <v>0</v>
      </c>
      <c r="NL48" s="296">
        <f t="shared" si="77"/>
        <v>0</v>
      </c>
      <c r="NM48" s="293"/>
      <c r="NN48" s="296"/>
      <c r="NO48" s="296">
        <f t="shared" si="78"/>
        <v>0</v>
      </c>
      <c r="NP48" s="296">
        <f t="shared" si="79"/>
        <v>0</v>
      </c>
      <c r="NQ48" s="74">
        <v>3.05</v>
      </c>
      <c r="NR48" s="74"/>
      <c r="NS48" s="74">
        <v>0</v>
      </c>
      <c r="NT48" s="74"/>
      <c r="NU48" s="74">
        <v>5.16</v>
      </c>
      <c r="NV48" s="74"/>
      <c r="NW48" s="341">
        <v>1.1000000000000001</v>
      </c>
      <c r="NX48" s="341"/>
      <c r="NY48" s="341">
        <v>1.66</v>
      </c>
      <c r="NZ48" s="341"/>
      <c r="OA48" s="4">
        <f t="shared" si="80"/>
        <v>9.870000000000001</v>
      </c>
      <c r="OB48" s="4">
        <f t="shared" si="100"/>
        <v>0</v>
      </c>
      <c r="OC48" s="74">
        <v>10</v>
      </c>
      <c r="OD48" s="74"/>
      <c r="OE48" s="347">
        <v>1.48</v>
      </c>
      <c r="OF48" s="74"/>
      <c r="OG48" s="347">
        <v>2</v>
      </c>
      <c r="OH48" s="74"/>
      <c r="OI48" s="74">
        <v>0</v>
      </c>
      <c r="OJ48" s="74"/>
      <c r="OK48" s="4">
        <f t="shared" si="81"/>
        <v>13.48</v>
      </c>
      <c r="OL48" s="4">
        <f t="shared" si="82"/>
        <v>0</v>
      </c>
      <c r="OM48" s="196">
        <v>5.36</v>
      </c>
      <c r="ON48" s="296"/>
      <c r="OO48" s="340">
        <v>1.51</v>
      </c>
      <c r="OP48" s="296"/>
      <c r="OQ48" s="196">
        <v>1.65</v>
      </c>
      <c r="OR48" s="296"/>
      <c r="OS48" s="296">
        <f t="shared" si="106"/>
        <v>6.87</v>
      </c>
      <c r="OT48" s="296">
        <f t="shared" si="84"/>
        <v>0</v>
      </c>
      <c r="OU48" s="296"/>
      <c r="OV48" s="296"/>
      <c r="OW48" s="296">
        <f t="shared" si="101"/>
        <v>0</v>
      </c>
      <c r="OX48" s="296">
        <f t="shared" si="102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22"/>
      <c r="R49" s="78"/>
      <c r="S49" s="320"/>
      <c r="T49" s="320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49"/>
      <c r="AL49" s="350"/>
      <c r="AM49" s="289"/>
      <c r="AN49" s="289"/>
      <c r="AO49" s="290"/>
      <c r="AP49" s="290"/>
      <c r="AQ49" s="290"/>
      <c r="AR49" s="290"/>
      <c r="AS49" s="290"/>
      <c r="AT49" s="290"/>
      <c r="AU49" s="4">
        <f t="shared" si="89"/>
        <v>0</v>
      </c>
      <c r="AV49" s="4">
        <f t="shared" si="90"/>
        <v>0</v>
      </c>
      <c r="AW49" s="78">
        <v>2</v>
      </c>
      <c r="AX49" s="78">
        <v>0.85</v>
      </c>
      <c r="AY49" s="310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10</v>
      </c>
      <c r="BF49" s="8">
        <v>1.4239999999999999</v>
      </c>
      <c r="BG49" s="291">
        <v>7</v>
      </c>
      <c r="BH49" s="292">
        <v>0.99680000000000002</v>
      </c>
      <c r="BI49" s="291"/>
      <c r="BJ49" s="292"/>
      <c r="BK49" s="293">
        <v>3</v>
      </c>
      <c r="BL49" s="8">
        <v>0.42720000000000002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9"/>
      <c r="CI49" s="91">
        <v>20.6</v>
      </c>
      <c r="CJ49" s="319">
        <v>6.5</v>
      </c>
      <c r="CK49" s="294"/>
      <c r="CL49" s="294"/>
      <c r="CM49" s="320">
        <v>5.15</v>
      </c>
      <c r="CN49" s="321">
        <v>1.5</v>
      </c>
      <c r="CO49" s="8">
        <f t="shared" si="22"/>
        <v>25.75</v>
      </c>
      <c r="CP49" s="8">
        <f t="shared" si="23"/>
        <v>8</v>
      </c>
      <c r="CQ49" s="336">
        <v>247.40625</v>
      </c>
      <c r="CR49" s="336"/>
      <c r="CS49" s="336"/>
      <c r="CT49" s="346"/>
      <c r="CU49" s="337">
        <v>18.556701030927837</v>
      </c>
      <c r="CV49" s="196"/>
      <c r="CW49" s="338">
        <v>63.814432989690722</v>
      </c>
      <c r="CX49" s="295"/>
      <c r="CY49" s="295"/>
      <c r="CZ49" s="295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2">
        <v>41.103092783505154</v>
      </c>
      <c r="DL49" s="322">
        <v>13.701030927835051</v>
      </c>
      <c r="DM49" s="320">
        <f t="shared" si="28"/>
        <v>41.103092783505154</v>
      </c>
      <c r="DN49" s="320">
        <f t="shared" si="29"/>
        <v>13.701030927835051</v>
      </c>
      <c r="DO49" s="322">
        <v>39.869999999999997</v>
      </c>
      <c r="DP49" s="322">
        <v>13.29</v>
      </c>
      <c r="DQ49" s="323"/>
      <c r="DR49" s="323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4">
        <v>31.96</v>
      </c>
      <c r="EH49" s="325">
        <v>7.99</v>
      </c>
      <c r="EI49" s="94">
        <v>116.36</v>
      </c>
      <c r="EJ49" s="94">
        <v>29.09</v>
      </c>
      <c r="EK49" s="320">
        <v>40.340000000000003</v>
      </c>
      <c r="EL49" s="326">
        <v>10.085000000000001</v>
      </c>
      <c r="EM49" s="327"/>
      <c r="EN49" s="327"/>
      <c r="EO49" s="327"/>
      <c r="EP49" s="327"/>
      <c r="EQ49" s="8">
        <f t="shared" si="31"/>
        <v>188.66</v>
      </c>
      <c r="ER49" s="8">
        <f t="shared" si="104"/>
        <v>47.164999999999999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1">
        <v>29</v>
      </c>
      <c r="FB49" s="328"/>
      <c r="FC49" s="114">
        <v>0</v>
      </c>
      <c r="FD49" s="321"/>
      <c r="FE49" s="8"/>
      <c r="FF49" s="8"/>
      <c r="FG49" s="300"/>
      <c r="FH49" s="301"/>
      <c r="FI49" s="8"/>
      <c r="FJ49" s="8"/>
      <c r="FK49" s="8"/>
      <c r="FL49" s="8"/>
      <c r="FM49" s="321"/>
      <c r="FN49" s="321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321">
        <v>6</v>
      </c>
      <c r="GL49" s="321"/>
      <c r="GM49" s="304"/>
      <c r="GN49" s="305"/>
      <c r="GO49" s="329">
        <v>3</v>
      </c>
      <c r="GP49" s="365"/>
      <c r="GQ49" s="306"/>
      <c r="GR49" s="306"/>
      <c r="GS49" s="305"/>
      <c r="GT49" s="305"/>
      <c r="GU49" s="93">
        <v>3</v>
      </c>
      <c r="GV49" s="93"/>
      <c r="GW49" s="93">
        <v>2</v>
      </c>
      <c r="GX49" s="93"/>
      <c r="GY49" s="93">
        <v>0</v>
      </c>
      <c r="GZ49" s="93"/>
      <c r="HA49" s="8">
        <f t="shared" si="39"/>
        <v>14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91">
        <v>400</v>
      </c>
      <c r="HR49" s="284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376"/>
      <c r="HZ49" s="376"/>
      <c r="IA49" s="307"/>
      <c r="IB49" s="299"/>
      <c r="IC49" s="196">
        <v>8.5</v>
      </c>
      <c r="ID49" s="329">
        <v>2.125</v>
      </c>
      <c r="IE49" s="308"/>
      <c r="IF49" s="308"/>
      <c r="IG49" s="8">
        <f t="shared" si="45"/>
        <v>8.5</v>
      </c>
      <c r="IH49" s="8">
        <f t="shared" si="46"/>
        <v>2.125</v>
      </c>
      <c r="II49" s="8">
        <v>205</v>
      </c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4"/>
      <c r="JD49" s="284"/>
      <c r="JE49" s="378">
        <v>0</v>
      </c>
      <c r="JF49" s="378">
        <v>0</v>
      </c>
      <c r="JG49" s="8">
        <f t="shared" si="47"/>
        <v>10.31</v>
      </c>
      <c r="JH49" s="8">
        <f t="shared" si="48"/>
        <v>0</v>
      </c>
      <c r="JI49" s="329">
        <v>4.742</v>
      </c>
      <c r="JJ49" s="329">
        <v>1</v>
      </c>
      <c r="JK49" s="329">
        <v>4.7420999999999998</v>
      </c>
      <c r="JL49" s="329">
        <v>1</v>
      </c>
      <c r="JM49" s="329">
        <v>18</v>
      </c>
      <c r="JN49" s="329">
        <v>4</v>
      </c>
      <c r="JO49" s="91">
        <v>51.55</v>
      </c>
      <c r="JP49" s="329">
        <v>11</v>
      </c>
      <c r="JQ49" s="91">
        <v>0</v>
      </c>
      <c r="JR49" s="329">
        <v>0</v>
      </c>
      <c r="JS49" s="71">
        <v>0</v>
      </c>
      <c r="JT49" s="71">
        <v>0</v>
      </c>
      <c r="JU49" s="8"/>
      <c r="JV49" s="8"/>
      <c r="JW49" s="8">
        <f t="shared" si="85"/>
        <v>79.034099999999995</v>
      </c>
      <c r="JX49" s="8">
        <f t="shared" si="86"/>
        <v>17</v>
      </c>
      <c r="JY49" s="8"/>
      <c r="JZ49" s="8"/>
      <c r="KA49" s="284"/>
      <c r="KB49" s="284"/>
      <c r="KC49" s="8">
        <f t="shared" si="49"/>
        <v>0</v>
      </c>
      <c r="KD49" s="8">
        <f t="shared" si="50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1"/>
        <v>0</v>
      </c>
      <c r="KP49" s="4">
        <f t="shared" si="51"/>
        <v>0</v>
      </c>
      <c r="KQ49" s="320"/>
      <c r="KR49" s="4"/>
      <c r="KS49" s="4"/>
      <c r="KT49" s="4"/>
      <c r="KU49" s="1">
        <f t="shared" si="52"/>
        <v>0</v>
      </c>
      <c r="KV49" s="1">
        <f t="shared" si="53"/>
        <v>0</v>
      </c>
      <c r="KW49" s="4"/>
      <c r="KX49" s="4"/>
      <c r="KY49" s="4">
        <f t="shared" si="54"/>
        <v>0</v>
      </c>
      <c r="KZ49" s="4">
        <f t="shared" si="55"/>
        <v>0</v>
      </c>
      <c r="LA49" s="4"/>
      <c r="LB49" s="4"/>
      <c r="LC49" s="4"/>
      <c r="LD49" s="4"/>
      <c r="LE49" s="4">
        <f t="shared" si="56"/>
        <v>0</v>
      </c>
      <c r="LF49" s="4">
        <f t="shared" si="57"/>
        <v>0</v>
      </c>
      <c r="LG49" s="4"/>
      <c r="LH49" s="4"/>
      <c r="LI49" s="4">
        <f t="shared" si="58"/>
        <v>0</v>
      </c>
      <c r="LJ49" s="4">
        <f t="shared" si="59"/>
        <v>0</v>
      </c>
      <c r="LK49" s="381">
        <v>25</v>
      </c>
      <c r="LL49" s="329">
        <v>0</v>
      </c>
      <c r="LM49" s="79">
        <v>3.4</v>
      </c>
      <c r="LN49" s="348">
        <v>0</v>
      </c>
      <c r="LO49" s="380">
        <f t="shared" si="107"/>
        <v>1.2999999999999994</v>
      </c>
      <c r="LP49" s="332">
        <v>0</v>
      </c>
      <c r="LQ49" s="75"/>
      <c r="LR49" s="342"/>
      <c r="LS49" s="317"/>
      <c r="LT49" s="317"/>
      <c r="LU49" s="4">
        <f t="shared" si="105"/>
        <v>29.7</v>
      </c>
      <c r="LV49" s="4">
        <f t="shared" si="61"/>
        <v>0</v>
      </c>
      <c r="LW49" s="318"/>
      <c r="LX49" s="4"/>
      <c r="LY49" s="4"/>
      <c r="LZ49" s="4"/>
      <c r="MA49" s="4">
        <f t="shared" si="62"/>
        <v>0</v>
      </c>
      <c r="MB49" s="4">
        <f t="shared" si="63"/>
        <v>0</v>
      </c>
      <c r="MC49" s="114"/>
      <c r="MD49" s="4"/>
      <c r="ME49" s="339">
        <v>25.75</v>
      </c>
      <c r="MF49" s="366"/>
      <c r="MG49" s="75">
        <v>35.020000000000003</v>
      </c>
      <c r="MH49" s="4"/>
      <c r="MI49" s="9"/>
      <c r="MJ49" s="4"/>
      <c r="MK49" s="4">
        <f t="shared" si="64"/>
        <v>60.77</v>
      </c>
      <c r="ML49" s="4">
        <f t="shared" si="65"/>
        <v>0</v>
      </c>
      <c r="MM49" s="333">
        <v>8.8800000000000008</v>
      </c>
      <c r="MN49" s="92"/>
      <c r="MO49" s="114">
        <v>5.9200000000000008</v>
      </c>
      <c r="MP49" s="334"/>
      <c r="MQ49" s="4">
        <f t="shared" si="66"/>
        <v>14.8</v>
      </c>
      <c r="MR49" s="4">
        <f t="shared" si="67"/>
        <v>0</v>
      </c>
      <c r="MS49" s="4"/>
      <c r="MT49" s="4"/>
      <c r="MU49" s="4">
        <f t="shared" si="68"/>
        <v>0</v>
      </c>
      <c r="MV49" s="4">
        <f t="shared" si="69"/>
        <v>0</v>
      </c>
      <c r="MW49" s="4"/>
      <c r="MX49" s="4"/>
      <c r="MY49" s="4">
        <f t="shared" si="70"/>
        <v>0</v>
      </c>
      <c r="MZ49" s="4">
        <f t="shared" si="71"/>
        <v>0</v>
      </c>
      <c r="NA49" s="92">
        <v>0</v>
      </c>
      <c r="NB49" s="335">
        <v>0</v>
      </c>
      <c r="NC49" s="4">
        <f t="shared" si="72"/>
        <v>0</v>
      </c>
      <c r="ND49" s="4">
        <f t="shared" si="73"/>
        <v>0</v>
      </c>
      <c r="NE49" s="296"/>
      <c r="NF49" s="296"/>
      <c r="NG49" s="296">
        <f t="shared" si="74"/>
        <v>0</v>
      </c>
      <c r="NH49" s="296">
        <f t="shared" si="75"/>
        <v>0</v>
      </c>
      <c r="NI49" s="296"/>
      <c r="NJ49" s="296"/>
      <c r="NK49" s="296">
        <f t="shared" si="76"/>
        <v>0</v>
      </c>
      <c r="NL49" s="296">
        <f t="shared" si="77"/>
        <v>0</v>
      </c>
      <c r="NM49" s="293"/>
      <c r="NN49" s="296"/>
      <c r="NO49" s="296">
        <f t="shared" si="78"/>
        <v>0</v>
      </c>
      <c r="NP49" s="296">
        <f t="shared" si="79"/>
        <v>0</v>
      </c>
      <c r="NQ49" s="74">
        <v>3.29</v>
      </c>
      <c r="NR49" s="74"/>
      <c r="NS49" s="74">
        <v>0</v>
      </c>
      <c r="NT49" s="74"/>
      <c r="NU49" s="74">
        <v>5.56</v>
      </c>
      <c r="NV49" s="74"/>
      <c r="NW49" s="341">
        <v>1.19</v>
      </c>
      <c r="NX49" s="341"/>
      <c r="NY49" s="341">
        <v>1.79</v>
      </c>
      <c r="NZ49" s="341"/>
      <c r="OA49" s="4">
        <f t="shared" si="80"/>
        <v>10.64</v>
      </c>
      <c r="OB49" s="4">
        <f t="shared" si="100"/>
        <v>0</v>
      </c>
      <c r="OC49" s="74">
        <v>10</v>
      </c>
      <c r="OD49" s="74"/>
      <c r="OE49" s="347">
        <v>2.2200000000000002</v>
      </c>
      <c r="OF49" s="74"/>
      <c r="OG49" s="347">
        <v>2</v>
      </c>
      <c r="OH49" s="74"/>
      <c r="OI49" s="74">
        <v>0</v>
      </c>
      <c r="OJ49" s="74"/>
      <c r="OK49" s="4">
        <f t="shared" si="81"/>
        <v>14.22</v>
      </c>
      <c r="OL49" s="4">
        <f t="shared" si="82"/>
        <v>0</v>
      </c>
      <c r="OM49" s="196">
        <v>5.77</v>
      </c>
      <c r="ON49" s="296"/>
      <c r="OO49" s="340">
        <v>1.63</v>
      </c>
      <c r="OP49" s="296"/>
      <c r="OQ49" s="196">
        <v>1.78</v>
      </c>
      <c r="OR49" s="296"/>
      <c r="OS49" s="296">
        <f t="shared" si="106"/>
        <v>7.3999999999999995</v>
      </c>
      <c r="OT49" s="296">
        <f t="shared" si="84"/>
        <v>0</v>
      </c>
      <c r="OU49" s="296"/>
      <c r="OV49" s="296"/>
      <c r="OW49" s="296">
        <f t="shared" si="101"/>
        <v>0</v>
      </c>
      <c r="OX49" s="296">
        <f t="shared" si="102"/>
        <v>0</v>
      </c>
    </row>
    <row r="50" spans="1:414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22"/>
      <c r="R50" s="78"/>
      <c r="S50" s="320"/>
      <c r="T50" s="320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49"/>
      <c r="AL50" s="350"/>
      <c r="AM50" s="289"/>
      <c r="AN50" s="289"/>
      <c r="AO50" s="290"/>
      <c r="AP50" s="290"/>
      <c r="AQ50" s="290"/>
      <c r="AR50" s="290"/>
      <c r="AS50" s="290"/>
      <c r="AT50" s="290"/>
      <c r="AU50" s="4">
        <f t="shared" si="89"/>
        <v>0</v>
      </c>
      <c r="AV50" s="4">
        <f t="shared" si="90"/>
        <v>0</v>
      </c>
      <c r="AW50" s="78">
        <v>2</v>
      </c>
      <c r="AX50" s="78">
        <v>0.85</v>
      </c>
      <c r="AY50" s="310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10</v>
      </c>
      <c r="BF50" s="8">
        <v>1.4239999999999999</v>
      </c>
      <c r="BG50" s="291">
        <v>7</v>
      </c>
      <c r="BH50" s="292">
        <v>0.99680000000000002</v>
      </c>
      <c r="BI50" s="291"/>
      <c r="BJ50" s="292"/>
      <c r="BK50" s="293">
        <v>3</v>
      </c>
      <c r="BL50" s="8">
        <v>0.42720000000000002</v>
      </c>
      <c r="BM50" s="8"/>
      <c r="BN50" s="8"/>
      <c r="BO50" s="8"/>
      <c r="BP50" s="8"/>
      <c r="BQ50" s="8"/>
      <c r="BR50" s="8"/>
      <c r="BS50" s="2">
        <f t="shared" si="20"/>
        <v>20</v>
      </c>
      <c r="BT50" s="8">
        <f t="shared" si="21"/>
        <v>2.8479999999999999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9"/>
      <c r="CI50" s="91">
        <v>20.6</v>
      </c>
      <c r="CJ50" s="319">
        <v>6.5</v>
      </c>
      <c r="CK50" s="294"/>
      <c r="CL50" s="294"/>
      <c r="CM50" s="320">
        <v>5.15</v>
      </c>
      <c r="CN50" s="321">
        <v>1.5</v>
      </c>
      <c r="CO50" s="8">
        <f t="shared" si="22"/>
        <v>25.75</v>
      </c>
      <c r="CP50" s="8">
        <f t="shared" si="23"/>
        <v>8</v>
      </c>
      <c r="CQ50" s="336">
        <v>247.40625</v>
      </c>
      <c r="CR50" s="336"/>
      <c r="CS50" s="336"/>
      <c r="CT50" s="346"/>
      <c r="CU50" s="337">
        <v>18.556701030927837</v>
      </c>
      <c r="CV50" s="196"/>
      <c r="CW50" s="338">
        <v>63.814432989690722</v>
      </c>
      <c r="CX50" s="295"/>
      <c r="CY50" s="295"/>
      <c r="CZ50" s="295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2">
        <v>41.103092783505154</v>
      </c>
      <c r="DL50" s="322">
        <v>13.701030927835051</v>
      </c>
      <c r="DM50" s="320">
        <f t="shared" si="28"/>
        <v>41.103092783505154</v>
      </c>
      <c r="DN50" s="320">
        <f t="shared" si="29"/>
        <v>13.701030927835051</v>
      </c>
      <c r="DO50" s="322">
        <v>39.869999999999997</v>
      </c>
      <c r="DP50" s="322">
        <v>13.29</v>
      </c>
      <c r="DQ50" s="323"/>
      <c r="DR50" s="323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4">
        <v>31.96</v>
      </c>
      <c r="EH50" s="325">
        <v>7.99</v>
      </c>
      <c r="EI50" s="94">
        <v>116.36</v>
      </c>
      <c r="EJ50" s="94">
        <v>29.09</v>
      </c>
      <c r="EK50" s="320">
        <v>40.340000000000003</v>
      </c>
      <c r="EL50" s="326">
        <v>10.085000000000001</v>
      </c>
      <c r="EM50" s="327"/>
      <c r="EN50" s="327"/>
      <c r="EO50" s="327"/>
      <c r="EP50" s="327"/>
      <c r="EQ50" s="8">
        <f t="shared" si="31"/>
        <v>188.66</v>
      </c>
      <c r="ER50" s="8">
        <f t="shared" si="104"/>
        <v>47.164999999999999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1">
        <v>29</v>
      </c>
      <c r="FB50" s="328"/>
      <c r="FC50" s="114">
        <v>0</v>
      </c>
      <c r="FD50" s="321"/>
      <c r="FE50" s="8"/>
      <c r="FF50" s="8"/>
      <c r="FG50" s="300"/>
      <c r="FH50" s="301"/>
      <c r="FI50" s="8"/>
      <c r="FJ50" s="8"/>
      <c r="FK50" s="8"/>
      <c r="FL50" s="8"/>
      <c r="FM50" s="321"/>
      <c r="FN50" s="321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321">
        <v>6</v>
      </c>
      <c r="GL50" s="321"/>
      <c r="GM50" s="304"/>
      <c r="GN50" s="305"/>
      <c r="GO50" s="329">
        <v>3</v>
      </c>
      <c r="GP50" s="365"/>
      <c r="GQ50" s="306"/>
      <c r="GR50" s="306"/>
      <c r="GS50" s="305"/>
      <c r="GT50" s="305"/>
      <c r="GU50" s="93">
        <v>3</v>
      </c>
      <c r="GV50" s="93"/>
      <c r="GW50" s="93">
        <v>2</v>
      </c>
      <c r="GX50" s="93"/>
      <c r="GY50" s="93">
        <v>0</v>
      </c>
      <c r="GZ50" s="93"/>
      <c r="HA50" s="8">
        <f t="shared" si="39"/>
        <v>14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91">
        <v>400</v>
      </c>
      <c r="HR50" s="284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376"/>
      <c r="HZ50" s="376"/>
      <c r="IA50" s="307"/>
      <c r="IB50" s="299"/>
      <c r="IC50" s="196">
        <v>8.5</v>
      </c>
      <c r="ID50" s="329">
        <v>2.125</v>
      </c>
      <c r="IE50" s="308"/>
      <c r="IF50" s="308"/>
      <c r="IG50" s="8">
        <f t="shared" si="45"/>
        <v>8.5</v>
      </c>
      <c r="IH50" s="8">
        <f t="shared" si="46"/>
        <v>2.125</v>
      </c>
      <c r="II50" s="8">
        <v>205</v>
      </c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284"/>
      <c r="JD50" s="284"/>
      <c r="JE50" s="378">
        <v>0</v>
      </c>
      <c r="JF50" s="378">
        <v>0</v>
      </c>
      <c r="JG50" s="8">
        <f t="shared" si="47"/>
        <v>10.31</v>
      </c>
      <c r="JH50" s="8">
        <f t="shared" si="48"/>
        <v>0</v>
      </c>
      <c r="JI50" s="329">
        <v>4.742</v>
      </c>
      <c r="JJ50" s="329">
        <v>1</v>
      </c>
      <c r="JK50" s="329">
        <v>4.7420999999999998</v>
      </c>
      <c r="JL50" s="329">
        <v>1</v>
      </c>
      <c r="JM50" s="329">
        <v>18</v>
      </c>
      <c r="JN50" s="329">
        <v>4</v>
      </c>
      <c r="JO50" s="91">
        <v>51.55</v>
      </c>
      <c r="JP50" s="329">
        <v>11</v>
      </c>
      <c r="JQ50" s="91">
        <v>0</v>
      </c>
      <c r="JR50" s="329">
        <v>0</v>
      </c>
      <c r="JS50" s="71">
        <v>0</v>
      </c>
      <c r="JT50" s="71">
        <v>0</v>
      </c>
      <c r="JU50" s="8"/>
      <c r="JV50" s="8"/>
      <c r="JW50" s="8">
        <f t="shared" si="85"/>
        <v>79.034099999999995</v>
      </c>
      <c r="JX50" s="8">
        <f t="shared" si="86"/>
        <v>17</v>
      </c>
      <c r="JY50" s="8"/>
      <c r="JZ50" s="8"/>
      <c r="KA50" s="284"/>
      <c r="KB50" s="284"/>
      <c r="KC50" s="8">
        <f t="shared" si="49"/>
        <v>0</v>
      </c>
      <c r="KD50" s="8">
        <f t="shared" si="50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1"/>
        <v>0</v>
      </c>
      <c r="KP50" s="4">
        <f t="shared" si="51"/>
        <v>0</v>
      </c>
      <c r="KQ50" s="320"/>
      <c r="KR50" s="4"/>
      <c r="KS50" s="4"/>
      <c r="KT50" s="4"/>
      <c r="KU50" s="1">
        <f t="shared" si="52"/>
        <v>0</v>
      </c>
      <c r="KV50" s="1">
        <f t="shared" si="53"/>
        <v>0</v>
      </c>
      <c r="KW50" s="4"/>
      <c r="KX50" s="4"/>
      <c r="KY50" s="4">
        <f t="shared" si="54"/>
        <v>0</v>
      </c>
      <c r="KZ50" s="4">
        <f t="shared" si="55"/>
        <v>0</v>
      </c>
      <c r="LA50" s="4"/>
      <c r="LB50" s="4"/>
      <c r="LC50" s="4"/>
      <c r="LD50" s="4"/>
      <c r="LE50" s="4">
        <f t="shared" si="56"/>
        <v>0</v>
      </c>
      <c r="LF50" s="4">
        <f t="shared" si="57"/>
        <v>0</v>
      </c>
      <c r="LG50" s="4"/>
      <c r="LH50" s="4"/>
      <c r="LI50" s="4">
        <f t="shared" si="58"/>
        <v>0</v>
      </c>
      <c r="LJ50" s="4">
        <f t="shared" si="59"/>
        <v>0</v>
      </c>
      <c r="LK50" s="381">
        <v>25</v>
      </c>
      <c r="LL50" s="329">
        <v>0</v>
      </c>
      <c r="LM50" s="79">
        <v>3.4</v>
      </c>
      <c r="LN50" s="348">
        <v>0</v>
      </c>
      <c r="LO50" s="380">
        <f t="shared" si="107"/>
        <v>1.2999999999999994</v>
      </c>
      <c r="LP50" s="332">
        <v>0</v>
      </c>
      <c r="LQ50" s="75"/>
      <c r="LR50" s="342"/>
      <c r="LS50" s="317"/>
      <c r="LT50" s="317"/>
      <c r="LU50" s="4">
        <f t="shared" si="105"/>
        <v>29.7</v>
      </c>
      <c r="LV50" s="4">
        <f t="shared" si="61"/>
        <v>0</v>
      </c>
      <c r="LW50" s="318"/>
      <c r="LX50" s="4"/>
      <c r="LY50" s="4"/>
      <c r="LZ50" s="4"/>
      <c r="MA50" s="4">
        <f t="shared" si="62"/>
        <v>0</v>
      </c>
      <c r="MB50" s="4">
        <f t="shared" si="63"/>
        <v>0</v>
      </c>
      <c r="MC50" s="114"/>
      <c r="MD50" s="4"/>
      <c r="ME50" s="339">
        <v>25.75</v>
      </c>
      <c r="MF50" s="366"/>
      <c r="MG50" s="75">
        <v>35.020000000000003</v>
      </c>
      <c r="MH50" s="4"/>
      <c r="MI50" s="9"/>
      <c r="MJ50" s="4"/>
      <c r="MK50" s="4">
        <f t="shared" si="64"/>
        <v>60.77</v>
      </c>
      <c r="ML50" s="4">
        <f t="shared" si="65"/>
        <v>0</v>
      </c>
      <c r="MM50" s="333">
        <v>9</v>
      </c>
      <c r="MN50" s="92"/>
      <c r="MO50" s="114">
        <v>6</v>
      </c>
      <c r="MP50" s="334"/>
      <c r="MQ50" s="4">
        <f t="shared" si="66"/>
        <v>15</v>
      </c>
      <c r="MR50" s="4">
        <f t="shared" si="67"/>
        <v>0</v>
      </c>
      <c r="MS50" s="4"/>
      <c r="MT50" s="4"/>
      <c r="MU50" s="4">
        <f t="shared" si="68"/>
        <v>0</v>
      </c>
      <c r="MV50" s="4">
        <f t="shared" si="69"/>
        <v>0</v>
      </c>
      <c r="MW50" s="4"/>
      <c r="MX50" s="4"/>
      <c r="MY50" s="4">
        <f t="shared" si="70"/>
        <v>0</v>
      </c>
      <c r="MZ50" s="4">
        <f t="shared" si="71"/>
        <v>0</v>
      </c>
      <c r="NA50" s="92">
        <v>0</v>
      </c>
      <c r="NB50" s="335">
        <v>0</v>
      </c>
      <c r="NC50" s="4">
        <f t="shared" si="72"/>
        <v>0</v>
      </c>
      <c r="ND50" s="4">
        <f t="shared" si="73"/>
        <v>0</v>
      </c>
      <c r="NE50" s="296"/>
      <c r="NF50" s="296"/>
      <c r="NG50" s="296">
        <f t="shared" si="74"/>
        <v>0</v>
      </c>
      <c r="NH50" s="296">
        <f t="shared" si="75"/>
        <v>0</v>
      </c>
      <c r="NI50" s="296"/>
      <c r="NJ50" s="296"/>
      <c r="NK50" s="296">
        <f t="shared" si="76"/>
        <v>0</v>
      </c>
      <c r="NL50" s="296">
        <f t="shared" si="77"/>
        <v>0</v>
      </c>
      <c r="NM50" s="293"/>
      <c r="NN50" s="296"/>
      <c r="NO50" s="296">
        <f t="shared" si="78"/>
        <v>0</v>
      </c>
      <c r="NP50" s="296">
        <f t="shared" si="79"/>
        <v>0</v>
      </c>
      <c r="NQ50" s="74">
        <v>3.1</v>
      </c>
      <c r="NR50" s="74"/>
      <c r="NS50" s="74">
        <v>0</v>
      </c>
      <c r="NT50" s="74"/>
      <c r="NU50" s="74">
        <v>5.24</v>
      </c>
      <c r="NV50" s="74"/>
      <c r="NW50" s="341">
        <v>1.1200000000000001</v>
      </c>
      <c r="NX50" s="341"/>
      <c r="NY50" s="341">
        <v>1.69</v>
      </c>
      <c r="NZ50" s="341"/>
      <c r="OA50" s="4">
        <f t="shared" si="80"/>
        <v>10.029999999999999</v>
      </c>
      <c r="OB50" s="4">
        <f t="shared" si="100"/>
        <v>0</v>
      </c>
      <c r="OC50" s="74">
        <v>10</v>
      </c>
      <c r="OD50" s="74"/>
      <c r="OE50" s="347">
        <v>4.22</v>
      </c>
      <c r="OF50" s="74"/>
      <c r="OG50" s="347">
        <v>2</v>
      </c>
      <c r="OH50" s="74"/>
      <c r="OI50" s="74">
        <v>0</v>
      </c>
      <c r="OJ50" s="74"/>
      <c r="OK50" s="4">
        <f t="shared" si="81"/>
        <v>16.22</v>
      </c>
      <c r="OL50" s="4">
        <f t="shared" si="82"/>
        <v>0</v>
      </c>
      <c r="OM50" s="196">
        <v>5.27</v>
      </c>
      <c r="ON50" s="296"/>
      <c r="OO50" s="340">
        <v>1.49</v>
      </c>
      <c r="OP50" s="296"/>
      <c r="OQ50" s="196">
        <v>1.62</v>
      </c>
      <c r="OR50" s="296"/>
      <c r="OS50" s="296">
        <f t="shared" si="106"/>
        <v>6.76</v>
      </c>
      <c r="OT50" s="296">
        <f t="shared" si="84"/>
        <v>0</v>
      </c>
      <c r="OU50" s="296"/>
      <c r="OV50" s="296"/>
      <c r="OW50" s="296">
        <f t="shared" si="101"/>
        <v>0</v>
      </c>
      <c r="OX50" s="296">
        <f t="shared" si="102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22"/>
      <c r="R51" s="78"/>
      <c r="S51" s="320"/>
      <c r="T51" s="320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49"/>
      <c r="AL51" s="350"/>
      <c r="AM51" s="289"/>
      <c r="AN51" s="289"/>
      <c r="AO51" s="290"/>
      <c r="AP51" s="290"/>
      <c r="AQ51" s="290"/>
      <c r="AR51" s="290"/>
      <c r="AS51" s="290"/>
      <c r="AT51" s="290"/>
      <c r="AU51" s="4">
        <f t="shared" si="89"/>
        <v>0</v>
      </c>
      <c r="AV51" s="4">
        <f t="shared" si="90"/>
        <v>0</v>
      </c>
      <c r="AW51" s="78">
        <v>2</v>
      </c>
      <c r="AX51" s="78">
        <v>0.85</v>
      </c>
      <c r="AY51" s="310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10</v>
      </c>
      <c r="BF51" s="8">
        <v>1.4239999999999999</v>
      </c>
      <c r="BG51" s="291">
        <v>7</v>
      </c>
      <c r="BH51" s="292">
        <v>0.99680000000000002</v>
      </c>
      <c r="BI51" s="291"/>
      <c r="BJ51" s="292"/>
      <c r="BK51" s="293">
        <v>3</v>
      </c>
      <c r="BL51" s="8">
        <v>0.42720000000000002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9"/>
      <c r="CI51" s="91">
        <v>20.6</v>
      </c>
      <c r="CJ51" s="319">
        <v>6.5</v>
      </c>
      <c r="CK51" s="294"/>
      <c r="CL51" s="294"/>
      <c r="CM51" s="320">
        <v>5.15</v>
      </c>
      <c r="CN51" s="321">
        <v>1.5</v>
      </c>
      <c r="CO51" s="8">
        <f t="shared" si="22"/>
        <v>25.75</v>
      </c>
      <c r="CP51" s="8">
        <f t="shared" si="23"/>
        <v>8</v>
      </c>
      <c r="CQ51" s="336">
        <v>247.40625</v>
      </c>
      <c r="CR51" s="336"/>
      <c r="CS51" s="336"/>
      <c r="CT51" s="346"/>
      <c r="CU51" s="337">
        <v>18.556701030927837</v>
      </c>
      <c r="CV51" s="196"/>
      <c r="CW51" s="338">
        <v>63.814432989690722</v>
      </c>
      <c r="CX51" s="295"/>
      <c r="CY51" s="295"/>
      <c r="CZ51" s="295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2">
        <v>41.103092783505154</v>
      </c>
      <c r="DL51" s="322">
        <v>13.701030927835051</v>
      </c>
      <c r="DM51" s="320">
        <f t="shared" si="28"/>
        <v>41.103092783505154</v>
      </c>
      <c r="DN51" s="320">
        <f t="shared" si="29"/>
        <v>13.701030927835051</v>
      </c>
      <c r="DO51" s="322">
        <v>39.869999999999997</v>
      </c>
      <c r="DP51" s="322">
        <v>13.29</v>
      </c>
      <c r="DQ51" s="323"/>
      <c r="DR51" s="323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4">
        <v>31.96</v>
      </c>
      <c r="EH51" s="325">
        <v>7.99</v>
      </c>
      <c r="EI51" s="94">
        <v>116.36</v>
      </c>
      <c r="EJ51" s="94">
        <v>29.09</v>
      </c>
      <c r="EK51" s="320">
        <v>40.340000000000003</v>
      </c>
      <c r="EL51" s="326">
        <v>10.085000000000001</v>
      </c>
      <c r="EM51" s="327"/>
      <c r="EN51" s="327"/>
      <c r="EO51" s="327"/>
      <c r="EP51" s="327"/>
      <c r="EQ51" s="8">
        <f t="shared" si="31"/>
        <v>188.66</v>
      </c>
      <c r="ER51" s="8">
        <f t="shared" si="104"/>
        <v>47.164999999999999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1">
        <v>29</v>
      </c>
      <c r="FB51" s="328"/>
      <c r="FC51" s="114">
        <v>0</v>
      </c>
      <c r="FD51" s="321"/>
      <c r="FE51" s="8"/>
      <c r="FF51" s="8"/>
      <c r="FG51" s="300"/>
      <c r="FH51" s="301"/>
      <c r="FI51" s="8"/>
      <c r="FJ51" s="8"/>
      <c r="FK51" s="8"/>
      <c r="FL51" s="8"/>
      <c r="FM51" s="321"/>
      <c r="FN51" s="321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321">
        <v>6</v>
      </c>
      <c r="GL51" s="321"/>
      <c r="GM51" s="304"/>
      <c r="GN51" s="305"/>
      <c r="GO51" s="329">
        <v>3</v>
      </c>
      <c r="GP51" s="365"/>
      <c r="GQ51" s="306"/>
      <c r="GR51" s="306"/>
      <c r="GS51" s="305"/>
      <c r="GT51" s="305"/>
      <c r="GU51" s="93">
        <v>3</v>
      </c>
      <c r="GV51" s="93"/>
      <c r="GW51" s="93">
        <v>2</v>
      </c>
      <c r="GX51" s="93"/>
      <c r="GY51" s="93">
        <v>0</v>
      </c>
      <c r="GZ51" s="93"/>
      <c r="HA51" s="8">
        <f t="shared" si="39"/>
        <v>14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91">
        <v>400</v>
      </c>
      <c r="HR51" s="284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376"/>
      <c r="HZ51" s="376"/>
      <c r="IA51" s="307"/>
      <c r="IB51" s="299"/>
      <c r="IC51" s="196">
        <v>8.5</v>
      </c>
      <c r="ID51" s="329">
        <v>2.125</v>
      </c>
      <c r="IE51" s="308"/>
      <c r="IF51" s="308"/>
      <c r="IG51" s="8">
        <f t="shared" si="45"/>
        <v>8.5</v>
      </c>
      <c r="IH51" s="8">
        <f t="shared" si="46"/>
        <v>2.125</v>
      </c>
      <c r="II51" s="8">
        <v>205</v>
      </c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4"/>
      <c r="JD51" s="284"/>
      <c r="JE51" s="378">
        <v>0</v>
      </c>
      <c r="JF51" s="378">
        <v>0</v>
      </c>
      <c r="JG51" s="8">
        <f t="shared" si="47"/>
        <v>10.31</v>
      </c>
      <c r="JH51" s="8">
        <f t="shared" si="48"/>
        <v>0</v>
      </c>
      <c r="JI51" s="329">
        <v>4.742</v>
      </c>
      <c r="JJ51" s="329">
        <v>1</v>
      </c>
      <c r="JK51" s="329">
        <v>4.7420999999999998</v>
      </c>
      <c r="JL51" s="329">
        <v>1</v>
      </c>
      <c r="JM51" s="329">
        <v>18</v>
      </c>
      <c r="JN51" s="329">
        <v>4</v>
      </c>
      <c r="JO51" s="91">
        <v>51.55</v>
      </c>
      <c r="JP51" s="329">
        <v>11</v>
      </c>
      <c r="JQ51" s="91">
        <v>0</v>
      </c>
      <c r="JR51" s="329">
        <v>0</v>
      </c>
      <c r="JS51" s="71">
        <v>0</v>
      </c>
      <c r="JT51" s="71">
        <v>0</v>
      </c>
      <c r="JU51" s="8"/>
      <c r="JV51" s="8"/>
      <c r="JW51" s="8">
        <f t="shared" si="85"/>
        <v>79.034099999999995</v>
      </c>
      <c r="JX51" s="8">
        <f t="shared" si="86"/>
        <v>17</v>
      </c>
      <c r="JY51" s="8"/>
      <c r="JZ51" s="8"/>
      <c r="KA51" s="284"/>
      <c r="KB51" s="284"/>
      <c r="KC51" s="8">
        <f t="shared" si="49"/>
        <v>0</v>
      </c>
      <c r="KD51" s="8">
        <f t="shared" si="50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1"/>
        <v>0</v>
      </c>
      <c r="KP51" s="4">
        <f t="shared" si="51"/>
        <v>0</v>
      </c>
      <c r="KQ51" s="320"/>
      <c r="KR51" s="4"/>
      <c r="KS51" s="4"/>
      <c r="KT51" s="4"/>
      <c r="KU51" s="1">
        <f t="shared" si="52"/>
        <v>0</v>
      </c>
      <c r="KV51" s="1">
        <f t="shared" si="53"/>
        <v>0</v>
      </c>
      <c r="KW51" s="4"/>
      <c r="KX51" s="4"/>
      <c r="KY51" s="4">
        <f t="shared" si="54"/>
        <v>0</v>
      </c>
      <c r="KZ51" s="4">
        <f t="shared" si="55"/>
        <v>0</v>
      </c>
      <c r="LA51" s="4"/>
      <c r="LB51" s="4"/>
      <c r="LC51" s="4"/>
      <c r="LD51" s="4"/>
      <c r="LE51" s="4">
        <f t="shared" si="56"/>
        <v>0</v>
      </c>
      <c r="LF51" s="4">
        <f t="shared" si="57"/>
        <v>0</v>
      </c>
      <c r="LG51" s="4"/>
      <c r="LH51" s="4"/>
      <c r="LI51" s="4">
        <f t="shared" si="58"/>
        <v>0</v>
      </c>
      <c r="LJ51" s="4">
        <f t="shared" si="59"/>
        <v>0</v>
      </c>
      <c r="LK51" s="381">
        <v>25</v>
      </c>
      <c r="LL51" s="329">
        <v>0</v>
      </c>
      <c r="LM51" s="79">
        <v>3.4</v>
      </c>
      <c r="LN51" s="348">
        <v>0</v>
      </c>
      <c r="LO51" s="380">
        <f t="shared" si="107"/>
        <v>1.2999999999999994</v>
      </c>
      <c r="LP51" s="332">
        <v>0</v>
      </c>
      <c r="LQ51" s="75"/>
      <c r="LR51" s="342"/>
      <c r="LS51" s="317"/>
      <c r="LT51" s="317"/>
      <c r="LU51" s="4">
        <f t="shared" si="105"/>
        <v>29.7</v>
      </c>
      <c r="LV51" s="4">
        <f t="shared" si="61"/>
        <v>0</v>
      </c>
      <c r="LW51" s="318"/>
      <c r="LX51" s="4"/>
      <c r="LY51" s="4"/>
      <c r="LZ51" s="4"/>
      <c r="MA51" s="4">
        <f t="shared" si="62"/>
        <v>0</v>
      </c>
      <c r="MB51" s="4">
        <f t="shared" si="63"/>
        <v>0</v>
      </c>
      <c r="MC51" s="114"/>
      <c r="MD51" s="4"/>
      <c r="ME51" s="339">
        <v>25.75</v>
      </c>
      <c r="MF51" s="366"/>
      <c r="MG51" s="75">
        <v>35.020000000000003</v>
      </c>
      <c r="MH51" s="4"/>
      <c r="MI51" s="9"/>
      <c r="MJ51" s="4"/>
      <c r="MK51" s="4">
        <f t="shared" si="64"/>
        <v>60.77</v>
      </c>
      <c r="ML51" s="4">
        <f t="shared" si="65"/>
        <v>0</v>
      </c>
      <c r="MM51" s="333">
        <v>9.1199999999999992</v>
      </c>
      <c r="MN51" s="92"/>
      <c r="MO51" s="114">
        <v>6.08</v>
      </c>
      <c r="MP51" s="334"/>
      <c r="MQ51" s="4">
        <f t="shared" si="66"/>
        <v>15.2</v>
      </c>
      <c r="MR51" s="4">
        <f t="shared" si="67"/>
        <v>0</v>
      </c>
      <c r="MS51" s="4"/>
      <c r="MT51" s="4"/>
      <c r="MU51" s="4">
        <f t="shared" si="68"/>
        <v>0</v>
      </c>
      <c r="MV51" s="4">
        <f t="shared" si="69"/>
        <v>0</v>
      </c>
      <c r="MW51" s="4"/>
      <c r="MX51" s="4"/>
      <c r="MY51" s="4">
        <f t="shared" si="70"/>
        <v>0</v>
      </c>
      <c r="MZ51" s="4">
        <f t="shared" si="71"/>
        <v>0</v>
      </c>
      <c r="NA51" s="92">
        <v>0</v>
      </c>
      <c r="NB51" s="335">
        <v>0</v>
      </c>
      <c r="NC51" s="4">
        <f t="shared" si="72"/>
        <v>0</v>
      </c>
      <c r="ND51" s="4">
        <f t="shared" si="73"/>
        <v>0</v>
      </c>
      <c r="NE51" s="296"/>
      <c r="NF51" s="296"/>
      <c r="NG51" s="296">
        <f t="shared" si="74"/>
        <v>0</v>
      </c>
      <c r="NH51" s="296">
        <f t="shared" si="75"/>
        <v>0</v>
      </c>
      <c r="NI51" s="296"/>
      <c r="NJ51" s="296"/>
      <c r="NK51" s="296">
        <f t="shared" si="76"/>
        <v>0</v>
      </c>
      <c r="NL51" s="296">
        <f t="shared" si="77"/>
        <v>0</v>
      </c>
      <c r="NM51" s="293"/>
      <c r="NN51" s="296"/>
      <c r="NO51" s="296">
        <f t="shared" si="78"/>
        <v>0</v>
      </c>
      <c r="NP51" s="296">
        <f t="shared" si="79"/>
        <v>0</v>
      </c>
      <c r="NQ51" s="74">
        <v>3.52</v>
      </c>
      <c r="NR51" s="74"/>
      <c r="NS51" s="74">
        <v>0</v>
      </c>
      <c r="NT51" s="74"/>
      <c r="NU51" s="74">
        <v>5.95</v>
      </c>
      <c r="NV51" s="74"/>
      <c r="NW51" s="341">
        <v>1.27</v>
      </c>
      <c r="NX51" s="341"/>
      <c r="NY51" s="341">
        <v>1.92</v>
      </c>
      <c r="NZ51" s="341"/>
      <c r="OA51" s="4">
        <f t="shared" si="80"/>
        <v>11.39</v>
      </c>
      <c r="OB51" s="4">
        <f t="shared" si="100"/>
        <v>0</v>
      </c>
      <c r="OC51" s="74">
        <v>10</v>
      </c>
      <c r="OD51" s="74"/>
      <c r="OE51" s="347">
        <v>4.66</v>
      </c>
      <c r="OF51" s="74"/>
      <c r="OG51" s="347">
        <v>2</v>
      </c>
      <c r="OH51" s="74"/>
      <c r="OI51" s="74">
        <v>0.46</v>
      </c>
      <c r="OJ51" s="74"/>
      <c r="OK51" s="4">
        <f t="shared" si="81"/>
        <v>17.12</v>
      </c>
      <c r="OL51" s="4">
        <f t="shared" si="82"/>
        <v>0</v>
      </c>
      <c r="OM51" s="196">
        <v>5.36</v>
      </c>
      <c r="ON51" s="296"/>
      <c r="OO51" s="340">
        <v>1.51</v>
      </c>
      <c r="OP51" s="296"/>
      <c r="OQ51" s="196">
        <v>1.65</v>
      </c>
      <c r="OR51" s="296"/>
      <c r="OS51" s="296">
        <f t="shared" si="106"/>
        <v>6.87</v>
      </c>
      <c r="OT51" s="296">
        <f t="shared" si="84"/>
        <v>0</v>
      </c>
      <c r="OU51" s="296"/>
      <c r="OV51" s="296"/>
      <c r="OW51" s="296">
        <f t="shared" si="101"/>
        <v>0</v>
      </c>
      <c r="OX51" s="296">
        <f t="shared" si="102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22"/>
      <c r="R52" s="78"/>
      <c r="S52" s="320"/>
      <c r="T52" s="320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49"/>
      <c r="AL52" s="350"/>
      <c r="AM52" s="289"/>
      <c r="AN52" s="289"/>
      <c r="AO52" s="290"/>
      <c r="AP52" s="290"/>
      <c r="AQ52" s="290"/>
      <c r="AR52" s="290"/>
      <c r="AS52" s="290"/>
      <c r="AT52" s="290"/>
      <c r="AU52" s="4">
        <f t="shared" si="89"/>
        <v>0</v>
      </c>
      <c r="AV52" s="4">
        <f t="shared" si="90"/>
        <v>0</v>
      </c>
      <c r="AW52" s="78">
        <v>2</v>
      </c>
      <c r="AX52" s="78">
        <v>0.85</v>
      </c>
      <c r="AY52" s="310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10</v>
      </c>
      <c r="BF52" s="8">
        <v>1.4239999999999999</v>
      </c>
      <c r="BG52" s="291">
        <v>7</v>
      </c>
      <c r="BH52" s="292">
        <v>0.99680000000000002</v>
      </c>
      <c r="BI52" s="291"/>
      <c r="BJ52" s="292"/>
      <c r="BK52" s="293">
        <v>3</v>
      </c>
      <c r="BL52" s="8">
        <v>0.42720000000000002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9"/>
      <c r="CI52" s="91">
        <v>20.6</v>
      </c>
      <c r="CJ52" s="319">
        <v>6.5</v>
      </c>
      <c r="CK52" s="294"/>
      <c r="CL52" s="294"/>
      <c r="CM52" s="320">
        <v>5.15</v>
      </c>
      <c r="CN52" s="321">
        <v>1.5</v>
      </c>
      <c r="CO52" s="8">
        <f t="shared" si="22"/>
        <v>25.75</v>
      </c>
      <c r="CP52" s="8">
        <f t="shared" si="23"/>
        <v>8</v>
      </c>
      <c r="CQ52" s="336">
        <v>247.40625</v>
      </c>
      <c r="CR52" s="336"/>
      <c r="CS52" s="336"/>
      <c r="CT52" s="346"/>
      <c r="CU52" s="337">
        <v>18.556701030927837</v>
      </c>
      <c r="CV52" s="196"/>
      <c r="CW52" s="338">
        <v>63.814432989690722</v>
      </c>
      <c r="CX52" s="295"/>
      <c r="CY52" s="295"/>
      <c r="CZ52" s="295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2">
        <v>41.103092783505154</v>
      </c>
      <c r="DL52" s="322">
        <v>13.701030927835051</v>
      </c>
      <c r="DM52" s="320">
        <f t="shared" si="28"/>
        <v>41.103092783505154</v>
      </c>
      <c r="DN52" s="320">
        <f t="shared" si="29"/>
        <v>13.701030927835051</v>
      </c>
      <c r="DO52" s="322">
        <v>39.869999999999997</v>
      </c>
      <c r="DP52" s="322">
        <v>13.29</v>
      </c>
      <c r="DQ52" s="323"/>
      <c r="DR52" s="323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4">
        <v>31.96</v>
      </c>
      <c r="EH52" s="325">
        <v>7.99</v>
      </c>
      <c r="EI52" s="94">
        <v>116.36</v>
      </c>
      <c r="EJ52" s="94">
        <v>29.09</v>
      </c>
      <c r="EK52" s="320">
        <v>40.340000000000003</v>
      </c>
      <c r="EL52" s="326">
        <v>10.085000000000001</v>
      </c>
      <c r="EM52" s="327"/>
      <c r="EN52" s="327"/>
      <c r="EO52" s="327"/>
      <c r="EP52" s="327"/>
      <c r="EQ52" s="8">
        <f t="shared" si="31"/>
        <v>188.66</v>
      </c>
      <c r="ER52" s="8">
        <f t="shared" si="104"/>
        <v>47.164999999999999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1">
        <v>29</v>
      </c>
      <c r="FB52" s="328"/>
      <c r="FC52" s="114">
        <v>0</v>
      </c>
      <c r="FD52" s="321"/>
      <c r="FE52" s="8"/>
      <c r="FF52" s="8"/>
      <c r="FG52" s="300"/>
      <c r="FH52" s="301"/>
      <c r="FI52" s="8"/>
      <c r="FJ52" s="8"/>
      <c r="FK52" s="8"/>
      <c r="FL52" s="8"/>
      <c r="FM52" s="321"/>
      <c r="FN52" s="321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321">
        <v>6</v>
      </c>
      <c r="GL52" s="321"/>
      <c r="GM52" s="304"/>
      <c r="GN52" s="305"/>
      <c r="GO52" s="329">
        <v>3</v>
      </c>
      <c r="GP52" s="365"/>
      <c r="GQ52" s="306"/>
      <c r="GR52" s="306"/>
      <c r="GS52" s="305"/>
      <c r="GT52" s="305"/>
      <c r="GU52" s="93">
        <v>3</v>
      </c>
      <c r="GV52" s="93"/>
      <c r="GW52" s="93">
        <v>2</v>
      </c>
      <c r="GX52" s="93"/>
      <c r="GY52" s="93">
        <v>0</v>
      </c>
      <c r="GZ52" s="93"/>
      <c r="HA52" s="8">
        <f t="shared" si="39"/>
        <v>14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91">
        <v>400</v>
      </c>
      <c r="HR52" s="284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376"/>
      <c r="HZ52" s="376"/>
      <c r="IA52" s="307"/>
      <c r="IB52" s="299"/>
      <c r="IC52" s="196">
        <v>8.5</v>
      </c>
      <c r="ID52" s="329">
        <v>2.125</v>
      </c>
      <c r="IE52" s="308"/>
      <c r="IF52" s="308"/>
      <c r="IG52" s="8">
        <f t="shared" si="45"/>
        <v>8.5</v>
      </c>
      <c r="IH52" s="8">
        <f t="shared" si="46"/>
        <v>2.125</v>
      </c>
      <c r="II52" s="8">
        <v>205</v>
      </c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4"/>
      <c r="JD52" s="284"/>
      <c r="JE52" s="378">
        <v>0</v>
      </c>
      <c r="JF52" s="378">
        <v>0</v>
      </c>
      <c r="JG52" s="8">
        <f t="shared" si="47"/>
        <v>10.31</v>
      </c>
      <c r="JH52" s="8">
        <f t="shared" si="48"/>
        <v>0</v>
      </c>
      <c r="JI52" s="329">
        <v>4.742</v>
      </c>
      <c r="JJ52" s="329">
        <v>1</v>
      </c>
      <c r="JK52" s="329">
        <v>4.7420999999999998</v>
      </c>
      <c r="JL52" s="329">
        <v>1</v>
      </c>
      <c r="JM52" s="329">
        <v>18</v>
      </c>
      <c r="JN52" s="329">
        <v>4</v>
      </c>
      <c r="JO52" s="91">
        <v>51.55</v>
      </c>
      <c r="JP52" s="329">
        <v>11</v>
      </c>
      <c r="JQ52" s="91">
        <v>0</v>
      </c>
      <c r="JR52" s="329">
        <v>0</v>
      </c>
      <c r="JS52" s="71">
        <v>0</v>
      </c>
      <c r="JT52" s="71">
        <v>0</v>
      </c>
      <c r="JU52" s="8"/>
      <c r="JV52" s="8"/>
      <c r="JW52" s="8">
        <f t="shared" si="85"/>
        <v>79.034099999999995</v>
      </c>
      <c r="JX52" s="8">
        <f t="shared" si="86"/>
        <v>17</v>
      </c>
      <c r="JY52" s="8"/>
      <c r="JZ52" s="8"/>
      <c r="KA52" s="284"/>
      <c r="KB52" s="284"/>
      <c r="KC52" s="8">
        <f t="shared" si="49"/>
        <v>0</v>
      </c>
      <c r="KD52" s="8">
        <f t="shared" si="50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1"/>
        <v>0</v>
      </c>
      <c r="KP52" s="4">
        <f t="shared" si="51"/>
        <v>0</v>
      </c>
      <c r="KQ52" s="320"/>
      <c r="KR52" s="4"/>
      <c r="KS52" s="4"/>
      <c r="KT52" s="4"/>
      <c r="KU52" s="1">
        <f t="shared" si="52"/>
        <v>0</v>
      </c>
      <c r="KV52" s="1">
        <f t="shared" si="53"/>
        <v>0</v>
      </c>
      <c r="KW52" s="4"/>
      <c r="KX52" s="4"/>
      <c r="KY52" s="4">
        <f t="shared" si="54"/>
        <v>0</v>
      </c>
      <c r="KZ52" s="4">
        <f t="shared" si="55"/>
        <v>0</v>
      </c>
      <c r="LA52" s="4"/>
      <c r="LB52" s="4"/>
      <c r="LC52" s="4"/>
      <c r="LD52" s="4"/>
      <c r="LE52" s="4">
        <f t="shared" si="56"/>
        <v>0</v>
      </c>
      <c r="LF52" s="4">
        <f t="shared" si="57"/>
        <v>0</v>
      </c>
      <c r="LG52" s="4"/>
      <c r="LH52" s="4"/>
      <c r="LI52" s="4">
        <f t="shared" si="58"/>
        <v>0</v>
      </c>
      <c r="LJ52" s="4">
        <f t="shared" si="59"/>
        <v>0</v>
      </c>
      <c r="LK52" s="381">
        <v>25</v>
      </c>
      <c r="LL52" s="329">
        <v>0</v>
      </c>
      <c r="LM52" s="79">
        <v>3.4</v>
      </c>
      <c r="LN52" s="348">
        <v>0</v>
      </c>
      <c r="LO52" s="380">
        <f t="shared" si="107"/>
        <v>1.2999999999999994</v>
      </c>
      <c r="LP52" s="332">
        <v>0</v>
      </c>
      <c r="LQ52" s="75"/>
      <c r="LR52" s="342"/>
      <c r="LS52" s="317"/>
      <c r="LT52" s="317"/>
      <c r="LU52" s="4">
        <f t="shared" si="105"/>
        <v>29.7</v>
      </c>
      <c r="LV52" s="4">
        <f t="shared" si="61"/>
        <v>0</v>
      </c>
      <c r="LW52" s="318"/>
      <c r="LX52" s="4"/>
      <c r="LY52" s="4"/>
      <c r="LZ52" s="4"/>
      <c r="MA52" s="4">
        <f t="shared" si="62"/>
        <v>0</v>
      </c>
      <c r="MB52" s="4">
        <f t="shared" si="63"/>
        <v>0</v>
      </c>
      <c r="MC52" s="114"/>
      <c r="MD52" s="4"/>
      <c r="ME52" s="339">
        <v>25.75</v>
      </c>
      <c r="MF52" s="366"/>
      <c r="MG52" s="75">
        <v>35.020000000000003</v>
      </c>
      <c r="MH52" s="4"/>
      <c r="MI52" s="9"/>
      <c r="MJ52" s="4"/>
      <c r="MK52" s="4">
        <f t="shared" si="64"/>
        <v>60.77</v>
      </c>
      <c r="ML52" s="4">
        <f t="shared" si="65"/>
        <v>0</v>
      </c>
      <c r="MM52" s="333">
        <v>9.24</v>
      </c>
      <c r="MN52" s="92"/>
      <c r="MO52" s="114">
        <v>6.16</v>
      </c>
      <c r="MP52" s="334"/>
      <c r="MQ52" s="4">
        <f t="shared" si="66"/>
        <v>15.4</v>
      </c>
      <c r="MR52" s="4">
        <f t="shared" si="67"/>
        <v>0</v>
      </c>
      <c r="MS52" s="4"/>
      <c r="MT52" s="4"/>
      <c r="MU52" s="4">
        <f t="shared" si="68"/>
        <v>0</v>
      </c>
      <c r="MV52" s="4">
        <f t="shared" si="69"/>
        <v>0</v>
      </c>
      <c r="MW52" s="4"/>
      <c r="MX52" s="4"/>
      <c r="MY52" s="4">
        <f t="shared" si="70"/>
        <v>0</v>
      </c>
      <c r="MZ52" s="4">
        <f t="shared" si="71"/>
        <v>0</v>
      </c>
      <c r="NA52" s="92">
        <v>0</v>
      </c>
      <c r="NB52" s="335">
        <v>0</v>
      </c>
      <c r="NC52" s="4">
        <f t="shared" si="72"/>
        <v>0</v>
      </c>
      <c r="ND52" s="4">
        <f t="shared" si="73"/>
        <v>0</v>
      </c>
      <c r="NE52" s="296"/>
      <c r="NF52" s="296"/>
      <c r="NG52" s="296">
        <f t="shared" si="74"/>
        <v>0</v>
      </c>
      <c r="NH52" s="296">
        <f t="shared" si="75"/>
        <v>0</v>
      </c>
      <c r="NI52" s="296"/>
      <c r="NJ52" s="296"/>
      <c r="NK52" s="296">
        <f t="shared" si="76"/>
        <v>0</v>
      </c>
      <c r="NL52" s="296">
        <f t="shared" si="77"/>
        <v>0</v>
      </c>
      <c r="NM52" s="293"/>
      <c r="NN52" s="296"/>
      <c r="NO52" s="296">
        <f t="shared" si="78"/>
        <v>0</v>
      </c>
      <c r="NP52" s="296">
        <f t="shared" si="79"/>
        <v>0</v>
      </c>
      <c r="NQ52" s="74">
        <v>3.67</v>
      </c>
      <c r="NR52" s="74"/>
      <c r="NS52" s="74">
        <v>0</v>
      </c>
      <c r="NT52" s="74"/>
      <c r="NU52" s="74">
        <v>6.2</v>
      </c>
      <c r="NV52" s="74"/>
      <c r="NW52" s="341">
        <v>1.33</v>
      </c>
      <c r="NX52" s="341"/>
      <c r="NY52" s="341">
        <v>2</v>
      </c>
      <c r="NZ52" s="341"/>
      <c r="OA52" s="4">
        <f t="shared" si="80"/>
        <v>11.870000000000001</v>
      </c>
      <c r="OB52" s="4">
        <f t="shared" si="100"/>
        <v>0</v>
      </c>
      <c r="OC52" s="74">
        <v>10</v>
      </c>
      <c r="OD52" s="74"/>
      <c r="OE52" s="347">
        <v>1.56</v>
      </c>
      <c r="OF52" s="74"/>
      <c r="OG52" s="347">
        <v>2</v>
      </c>
      <c r="OH52" s="74"/>
      <c r="OI52" s="74">
        <v>0</v>
      </c>
      <c r="OJ52" s="74"/>
      <c r="OK52" s="4">
        <f t="shared" si="81"/>
        <v>13.56</v>
      </c>
      <c r="OL52" s="4">
        <f t="shared" si="82"/>
        <v>0</v>
      </c>
      <c r="OM52" s="196">
        <v>5.44</v>
      </c>
      <c r="ON52" s="296"/>
      <c r="OO52" s="340">
        <v>1.53</v>
      </c>
      <c r="OP52" s="296"/>
      <c r="OQ52" s="196">
        <v>1.67</v>
      </c>
      <c r="OR52" s="296"/>
      <c r="OS52" s="296">
        <f t="shared" si="106"/>
        <v>6.9700000000000006</v>
      </c>
      <c r="OT52" s="296">
        <f t="shared" si="84"/>
        <v>0</v>
      </c>
      <c r="OU52" s="296"/>
      <c r="OV52" s="296"/>
      <c r="OW52" s="296">
        <f t="shared" si="101"/>
        <v>0</v>
      </c>
      <c r="OX52" s="296">
        <f t="shared" si="102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22"/>
      <c r="R53" s="78"/>
      <c r="S53" s="320"/>
      <c r="T53" s="320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49"/>
      <c r="AL53" s="350"/>
      <c r="AM53" s="289"/>
      <c r="AN53" s="289"/>
      <c r="AO53" s="290"/>
      <c r="AP53" s="290"/>
      <c r="AQ53" s="290"/>
      <c r="AR53" s="290"/>
      <c r="AS53" s="290"/>
      <c r="AT53" s="290"/>
      <c r="AU53" s="4">
        <f t="shared" si="89"/>
        <v>0</v>
      </c>
      <c r="AV53" s="4">
        <f t="shared" si="90"/>
        <v>0</v>
      </c>
      <c r="AW53" s="78">
        <v>2</v>
      </c>
      <c r="AX53" s="78">
        <v>0.85</v>
      </c>
      <c r="AY53" s="310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10</v>
      </c>
      <c r="BF53" s="8">
        <v>1.4239999999999999</v>
      </c>
      <c r="BG53" s="291">
        <v>7</v>
      </c>
      <c r="BH53" s="292">
        <v>0.99680000000000002</v>
      </c>
      <c r="BI53" s="291"/>
      <c r="BJ53" s="292"/>
      <c r="BK53" s="293">
        <v>3</v>
      </c>
      <c r="BL53" s="8">
        <v>0.42720000000000002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9"/>
      <c r="CI53" s="91">
        <v>20.6</v>
      </c>
      <c r="CJ53" s="319">
        <v>6.5</v>
      </c>
      <c r="CK53" s="294"/>
      <c r="CL53" s="294"/>
      <c r="CM53" s="320">
        <v>5.15</v>
      </c>
      <c r="CN53" s="321">
        <v>1.5</v>
      </c>
      <c r="CO53" s="8">
        <f t="shared" si="22"/>
        <v>25.75</v>
      </c>
      <c r="CP53" s="8">
        <f t="shared" si="23"/>
        <v>8</v>
      </c>
      <c r="CQ53" s="336">
        <v>247.40625</v>
      </c>
      <c r="CR53" s="336"/>
      <c r="CS53" s="336"/>
      <c r="CT53" s="346"/>
      <c r="CU53" s="337">
        <v>18.556701030927837</v>
      </c>
      <c r="CV53" s="196"/>
      <c r="CW53" s="338">
        <v>63.814432989690722</v>
      </c>
      <c r="CX53" s="295"/>
      <c r="CY53" s="295"/>
      <c r="CZ53" s="295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2">
        <v>41.103092783505154</v>
      </c>
      <c r="DL53" s="322">
        <v>13.701030927835051</v>
      </c>
      <c r="DM53" s="320">
        <f t="shared" si="28"/>
        <v>41.103092783505154</v>
      </c>
      <c r="DN53" s="320">
        <f t="shared" si="29"/>
        <v>13.701030927835051</v>
      </c>
      <c r="DO53" s="322">
        <v>39.869999999999997</v>
      </c>
      <c r="DP53" s="322">
        <v>13.29</v>
      </c>
      <c r="DQ53" s="323"/>
      <c r="DR53" s="323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4">
        <v>31.96</v>
      </c>
      <c r="EH53" s="325">
        <v>7.99</v>
      </c>
      <c r="EI53" s="94">
        <v>116.36</v>
      </c>
      <c r="EJ53" s="94">
        <v>29.09</v>
      </c>
      <c r="EK53" s="320">
        <v>40.340000000000003</v>
      </c>
      <c r="EL53" s="326">
        <v>10.085000000000001</v>
      </c>
      <c r="EM53" s="327"/>
      <c r="EN53" s="327"/>
      <c r="EO53" s="327"/>
      <c r="EP53" s="327"/>
      <c r="EQ53" s="8">
        <f t="shared" si="31"/>
        <v>188.66</v>
      </c>
      <c r="ER53" s="8">
        <f t="shared" si="104"/>
        <v>47.164999999999999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1">
        <v>29</v>
      </c>
      <c r="FB53" s="328"/>
      <c r="FC53" s="114">
        <v>0</v>
      </c>
      <c r="FD53" s="321"/>
      <c r="FE53" s="8"/>
      <c r="FF53" s="8"/>
      <c r="FG53" s="300"/>
      <c r="FH53" s="301"/>
      <c r="FI53" s="8"/>
      <c r="FJ53" s="8"/>
      <c r="FK53" s="8"/>
      <c r="FL53" s="8"/>
      <c r="FM53" s="321"/>
      <c r="FN53" s="321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321">
        <v>6</v>
      </c>
      <c r="GL53" s="321"/>
      <c r="GM53" s="304"/>
      <c r="GN53" s="305"/>
      <c r="GO53" s="329">
        <v>3</v>
      </c>
      <c r="GP53" s="365"/>
      <c r="GQ53" s="306"/>
      <c r="GR53" s="306"/>
      <c r="GS53" s="305"/>
      <c r="GT53" s="305"/>
      <c r="GU53" s="93">
        <v>3</v>
      </c>
      <c r="GV53" s="93"/>
      <c r="GW53" s="93">
        <v>2</v>
      </c>
      <c r="GX53" s="93"/>
      <c r="GY53" s="93">
        <v>0</v>
      </c>
      <c r="GZ53" s="93"/>
      <c r="HA53" s="8">
        <f t="shared" si="39"/>
        <v>14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91">
        <v>400</v>
      </c>
      <c r="HR53" s="284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376"/>
      <c r="HZ53" s="376"/>
      <c r="IA53" s="307"/>
      <c r="IB53" s="299"/>
      <c r="IC53" s="196">
        <v>8.5</v>
      </c>
      <c r="ID53" s="329">
        <v>2.125</v>
      </c>
      <c r="IE53" s="308"/>
      <c r="IF53" s="308"/>
      <c r="IG53" s="8">
        <f t="shared" si="45"/>
        <v>8.5</v>
      </c>
      <c r="IH53" s="8">
        <f t="shared" si="46"/>
        <v>2.125</v>
      </c>
      <c r="II53" s="8">
        <v>205</v>
      </c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4"/>
      <c r="JD53" s="284"/>
      <c r="JE53" s="378">
        <v>0</v>
      </c>
      <c r="JF53" s="378">
        <v>0</v>
      </c>
      <c r="JG53" s="8">
        <f t="shared" si="47"/>
        <v>10.31</v>
      </c>
      <c r="JH53" s="8">
        <f t="shared" si="48"/>
        <v>0</v>
      </c>
      <c r="JI53" s="329">
        <v>4.742</v>
      </c>
      <c r="JJ53" s="329">
        <v>1</v>
      </c>
      <c r="JK53" s="329">
        <v>4.7420999999999998</v>
      </c>
      <c r="JL53" s="329">
        <v>1</v>
      </c>
      <c r="JM53" s="329">
        <v>18</v>
      </c>
      <c r="JN53" s="329">
        <v>4</v>
      </c>
      <c r="JO53" s="91">
        <v>51.55</v>
      </c>
      <c r="JP53" s="329">
        <v>11</v>
      </c>
      <c r="JQ53" s="91">
        <v>0</v>
      </c>
      <c r="JR53" s="329">
        <v>0</v>
      </c>
      <c r="JS53" s="71">
        <v>0</v>
      </c>
      <c r="JT53" s="71">
        <v>0</v>
      </c>
      <c r="JU53" s="8"/>
      <c r="JV53" s="8"/>
      <c r="JW53" s="8">
        <f t="shared" si="85"/>
        <v>79.034099999999995</v>
      </c>
      <c r="JX53" s="8">
        <f t="shared" si="86"/>
        <v>17</v>
      </c>
      <c r="JY53" s="8"/>
      <c r="JZ53" s="8"/>
      <c r="KA53" s="284"/>
      <c r="KB53" s="284"/>
      <c r="KC53" s="8">
        <f t="shared" si="49"/>
        <v>0</v>
      </c>
      <c r="KD53" s="8">
        <f t="shared" si="50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1"/>
        <v>0</v>
      </c>
      <c r="KP53" s="4">
        <f t="shared" si="51"/>
        <v>0</v>
      </c>
      <c r="KQ53" s="320"/>
      <c r="KR53" s="4"/>
      <c r="KS53" s="4"/>
      <c r="KT53" s="4"/>
      <c r="KU53" s="1">
        <f t="shared" si="52"/>
        <v>0</v>
      </c>
      <c r="KV53" s="1">
        <f t="shared" si="53"/>
        <v>0</v>
      </c>
      <c r="KW53" s="4"/>
      <c r="KX53" s="4"/>
      <c r="KY53" s="4">
        <f t="shared" si="54"/>
        <v>0</v>
      </c>
      <c r="KZ53" s="4">
        <f t="shared" si="55"/>
        <v>0</v>
      </c>
      <c r="LA53" s="4"/>
      <c r="LB53" s="4"/>
      <c r="LC53" s="4"/>
      <c r="LD53" s="4"/>
      <c r="LE53" s="4">
        <f t="shared" si="56"/>
        <v>0</v>
      </c>
      <c r="LF53" s="4">
        <f t="shared" si="57"/>
        <v>0</v>
      </c>
      <c r="LG53" s="4"/>
      <c r="LH53" s="4"/>
      <c r="LI53" s="4">
        <f t="shared" si="58"/>
        <v>0</v>
      </c>
      <c r="LJ53" s="4">
        <f t="shared" si="59"/>
        <v>0</v>
      </c>
      <c r="LK53" s="381">
        <v>25</v>
      </c>
      <c r="LL53" s="329">
        <v>0</v>
      </c>
      <c r="LM53" s="79">
        <v>3.4</v>
      </c>
      <c r="LN53" s="348">
        <v>0</v>
      </c>
      <c r="LO53" s="380">
        <f t="shared" si="107"/>
        <v>1.2999999999999994</v>
      </c>
      <c r="LP53" s="332">
        <v>0</v>
      </c>
      <c r="LQ53" s="75"/>
      <c r="LR53" s="342"/>
      <c r="LS53" s="317"/>
      <c r="LT53" s="317"/>
      <c r="LU53" s="4">
        <f t="shared" si="105"/>
        <v>29.7</v>
      </c>
      <c r="LV53" s="4">
        <f t="shared" si="61"/>
        <v>0</v>
      </c>
      <c r="LW53" s="318"/>
      <c r="LX53" s="4"/>
      <c r="LY53" s="4"/>
      <c r="LZ53" s="4"/>
      <c r="MA53" s="4">
        <f t="shared" si="62"/>
        <v>0</v>
      </c>
      <c r="MB53" s="4">
        <f t="shared" si="63"/>
        <v>0</v>
      </c>
      <c r="MC53" s="114"/>
      <c r="MD53" s="4"/>
      <c r="ME53" s="339">
        <v>25.75</v>
      </c>
      <c r="MF53" s="366"/>
      <c r="MG53" s="75">
        <v>35.020000000000003</v>
      </c>
      <c r="MH53" s="4"/>
      <c r="MI53" s="9"/>
      <c r="MJ53" s="4"/>
      <c r="MK53" s="4">
        <f t="shared" si="64"/>
        <v>60.77</v>
      </c>
      <c r="ML53" s="4">
        <f t="shared" si="65"/>
        <v>0</v>
      </c>
      <c r="MM53" s="333">
        <v>9.9540000000000006</v>
      </c>
      <c r="MN53" s="92"/>
      <c r="MO53" s="114">
        <v>5.8460000000000001</v>
      </c>
      <c r="MP53" s="334"/>
      <c r="MQ53" s="4">
        <f t="shared" si="66"/>
        <v>15.8</v>
      </c>
      <c r="MR53" s="4">
        <f t="shared" si="67"/>
        <v>0</v>
      </c>
      <c r="MS53" s="4"/>
      <c r="MT53" s="4"/>
      <c r="MU53" s="4">
        <f t="shared" si="68"/>
        <v>0</v>
      </c>
      <c r="MV53" s="4">
        <f t="shared" si="69"/>
        <v>0</v>
      </c>
      <c r="MW53" s="4"/>
      <c r="MX53" s="4"/>
      <c r="MY53" s="4">
        <f t="shared" si="70"/>
        <v>0</v>
      </c>
      <c r="MZ53" s="4">
        <f t="shared" si="71"/>
        <v>0</v>
      </c>
      <c r="NA53" s="92">
        <v>0</v>
      </c>
      <c r="NB53" s="335">
        <v>0</v>
      </c>
      <c r="NC53" s="4">
        <f t="shared" si="72"/>
        <v>0</v>
      </c>
      <c r="ND53" s="4">
        <f t="shared" si="73"/>
        <v>0</v>
      </c>
      <c r="NE53" s="296"/>
      <c r="NF53" s="296"/>
      <c r="NG53" s="296">
        <f t="shared" si="74"/>
        <v>0</v>
      </c>
      <c r="NH53" s="296">
        <f t="shared" si="75"/>
        <v>0</v>
      </c>
      <c r="NI53" s="296"/>
      <c r="NJ53" s="296"/>
      <c r="NK53" s="296">
        <f t="shared" si="76"/>
        <v>0</v>
      </c>
      <c r="NL53" s="296">
        <f t="shared" si="77"/>
        <v>0</v>
      </c>
      <c r="NM53" s="293"/>
      <c r="NN53" s="296"/>
      <c r="NO53" s="296">
        <f t="shared" si="78"/>
        <v>0</v>
      </c>
      <c r="NP53" s="296">
        <f t="shared" si="79"/>
        <v>0</v>
      </c>
      <c r="NQ53" s="74">
        <v>3.67</v>
      </c>
      <c r="NR53" s="74"/>
      <c r="NS53" s="74">
        <v>0</v>
      </c>
      <c r="NT53" s="74"/>
      <c r="NU53" s="74">
        <v>6.2</v>
      </c>
      <c r="NV53" s="74"/>
      <c r="NW53" s="341">
        <v>1.33</v>
      </c>
      <c r="NX53" s="341"/>
      <c r="NY53" s="341">
        <v>2</v>
      </c>
      <c r="NZ53" s="341"/>
      <c r="OA53" s="4">
        <f t="shared" si="80"/>
        <v>11.870000000000001</v>
      </c>
      <c r="OB53" s="4">
        <f t="shared" si="100"/>
        <v>0</v>
      </c>
      <c r="OC53" s="74">
        <v>10</v>
      </c>
      <c r="OD53" s="74"/>
      <c r="OE53" s="347">
        <v>1.49</v>
      </c>
      <c r="OF53" s="74"/>
      <c r="OG53" s="347">
        <v>2</v>
      </c>
      <c r="OH53" s="74"/>
      <c r="OI53" s="74">
        <v>0</v>
      </c>
      <c r="OJ53" s="74"/>
      <c r="OK53" s="4">
        <f t="shared" si="81"/>
        <v>13.49</v>
      </c>
      <c r="OL53" s="4">
        <f t="shared" si="82"/>
        <v>0</v>
      </c>
      <c r="OM53" s="196">
        <v>5.61</v>
      </c>
      <c r="ON53" s="296"/>
      <c r="OO53" s="340">
        <v>1.58</v>
      </c>
      <c r="OP53" s="296"/>
      <c r="OQ53" s="196">
        <v>1.73</v>
      </c>
      <c r="OR53" s="296"/>
      <c r="OS53" s="296">
        <f t="shared" si="106"/>
        <v>7.19</v>
      </c>
      <c r="OT53" s="296">
        <f t="shared" si="84"/>
        <v>0</v>
      </c>
      <c r="OU53" s="296"/>
      <c r="OV53" s="296"/>
      <c r="OW53" s="296">
        <f t="shared" si="101"/>
        <v>0</v>
      </c>
      <c r="OX53" s="296">
        <f t="shared" si="102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22"/>
      <c r="R54" s="78"/>
      <c r="S54" s="320"/>
      <c r="T54" s="320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49"/>
      <c r="AL54" s="350"/>
      <c r="AM54" s="289"/>
      <c r="AN54" s="289"/>
      <c r="AO54" s="290"/>
      <c r="AP54" s="290"/>
      <c r="AQ54" s="290"/>
      <c r="AR54" s="290"/>
      <c r="AS54" s="290"/>
      <c r="AT54" s="290"/>
      <c r="AU54" s="4">
        <f t="shared" si="89"/>
        <v>0</v>
      </c>
      <c r="AV54" s="4">
        <f t="shared" si="90"/>
        <v>0</v>
      </c>
      <c r="AW54" s="78">
        <v>2</v>
      </c>
      <c r="AX54" s="78">
        <v>0.85</v>
      </c>
      <c r="AY54" s="310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10</v>
      </c>
      <c r="BF54" s="8">
        <v>1.4239999999999999</v>
      </c>
      <c r="BG54" s="291">
        <v>7</v>
      </c>
      <c r="BH54" s="292">
        <v>0.99680000000000002</v>
      </c>
      <c r="BI54" s="291"/>
      <c r="BJ54" s="292"/>
      <c r="BK54" s="293">
        <v>3</v>
      </c>
      <c r="BL54" s="8">
        <v>0.42720000000000002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9"/>
      <c r="CI54" s="91">
        <v>20.6</v>
      </c>
      <c r="CJ54" s="319">
        <v>6.5</v>
      </c>
      <c r="CK54" s="294"/>
      <c r="CL54" s="294"/>
      <c r="CM54" s="320">
        <v>5.15</v>
      </c>
      <c r="CN54" s="321">
        <v>1.5</v>
      </c>
      <c r="CO54" s="8">
        <f t="shared" si="22"/>
        <v>25.75</v>
      </c>
      <c r="CP54" s="8">
        <f t="shared" si="23"/>
        <v>8</v>
      </c>
      <c r="CQ54" s="336">
        <v>247.40625</v>
      </c>
      <c r="CR54" s="336"/>
      <c r="CS54" s="336"/>
      <c r="CT54" s="346"/>
      <c r="CU54" s="337">
        <v>18.556701030927837</v>
      </c>
      <c r="CV54" s="196"/>
      <c r="CW54" s="338">
        <v>63.814432989690722</v>
      </c>
      <c r="CX54" s="295"/>
      <c r="CY54" s="295"/>
      <c r="CZ54" s="295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2">
        <v>41.103092783505154</v>
      </c>
      <c r="DL54" s="322">
        <v>13.701030927835051</v>
      </c>
      <c r="DM54" s="320">
        <f t="shared" si="28"/>
        <v>41.103092783505154</v>
      </c>
      <c r="DN54" s="320">
        <f t="shared" si="29"/>
        <v>13.701030927835051</v>
      </c>
      <c r="DO54" s="322">
        <v>39.869999999999997</v>
      </c>
      <c r="DP54" s="322">
        <v>13.29</v>
      </c>
      <c r="DQ54" s="323"/>
      <c r="DR54" s="323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4">
        <v>31.96</v>
      </c>
      <c r="EH54" s="325">
        <v>7.99</v>
      </c>
      <c r="EI54" s="94">
        <v>116.36</v>
      </c>
      <c r="EJ54" s="94">
        <v>29.09</v>
      </c>
      <c r="EK54" s="320">
        <v>40.340000000000003</v>
      </c>
      <c r="EL54" s="326">
        <v>10.085000000000001</v>
      </c>
      <c r="EM54" s="327"/>
      <c r="EN54" s="327"/>
      <c r="EO54" s="327"/>
      <c r="EP54" s="327"/>
      <c r="EQ54" s="8">
        <f t="shared" si="31"/>
        <v>188.66</v>
      </c>
      <c r="ER54" s="8">
        <f t="shared" si="104"/>
        <v>47.164999999999999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1">
        <v>29</v>
      </c>
      <c r="FB54" s="328"/>
      <c r="FC54" s="114">
        <v>0</v>
      </c>
      <c r="FD54" s="321"/>
      <c r="FE54" s="8"/>
      <c r="FF54" s="8"/>
      <c r="FG54" s="300"/>
      <c r="FH54" s="301"/>
      <c r="FI54" s="8"/>
      <c r="FJ54" s="8"/>
      <c r="FK54" s="8"/>
      <c r="FL54" s="8"/>
      <c r="FM54" s="321"/>
      <c r="FN54" s="321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321">
        <v>6</v>
      </c>
      <c r="GL54" s="321"/>
      <c r="GM54" s="304"/>
      <c r="GN54" s="305"/>
      <c r="GO54" s="329">
        <v>3</v>
      </c>
      <c r="GP54" s="365"/>
      <c r="GQ54" s="306"/>
      <c r="GR54" s="306"/>
      <c r="GS54" s="305"/>
      <c r="GT54" s="305"/>
      <c r="GU54" s="93">
        <v>3</v>
      </c>
      <c r="GV54" s="93"/>
      <c r="GW54" s="93">
        <v>2</v>
      </c>
      <c r="GX54" s="93"/>
      <c r="GY54" s="93">
        <v>0</v>
      </c>
      <c r="GZ54" s="93"/>
      <c r="HA54" s="8">
        <f t="shared" si="39"/>
        <v>14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91">
        <v>400</v>
      </c>
      <c r="HR54" s="284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376"/>
      <c r="HZ54" s="376"/>
      <c r="IA54" s="307"/>
      <c r="IB54" s="299"/>
      <c r="IC54" s="196">
        <v>8.5</v>
      </c>
      <c r="ID54" s="329">
        <v>2.125</v>
      </c>
      <c r="IE54" s="308"/>
      <c r="IF54" s="308"/>
      <c r="IG54" s="8">
        <f t="shared" si="45"/>
        <v>8.5</v>
      </c>
      <c r="IH54" s="8">
        <f t="shared" si="46"/>
        <v>2.125</v>
      </c>
      <c r="II54" s="8">
        <v>205</v>
      </c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4"/>
      <c r="JD54" s="284"/>
      <c r="JE54" s="378">
        <v>0</v>
      </c>
      <c r="JF54" s="378">
        <v>0</v>
      </c>
      <c r="JG54" s="8">
        <f t="shared" si="47"/>
        <v>10.31</v>
      </c>
      <c r="JH54" s="8">
        <f t="shared" si="48"/>
        <v>0</v>
      </c>
      <c r="JI54" s="329">
        <v>4.742</v>
      </c>
      <c r="JJ54" s="329">
        <v>1</v>
      </c>
      <c r="JK54" s="329">
        <v>4.7420999999999998</v>
      </c>
      <c r="JL54" s="329">
        <v>1</v>
      </c>
      <c r="JM54" s="329">
        <v>18</v>
      </c>
      <c r="JN54" s="329">
        <v>4</v>
      </c>
      <c r="JO54" s="91">
        <v>51.55</v>
      </c>
      <c r="JP54" s="329">
        <v>11</v>
      </c>
      <c r="JQ54" s="91">
        <v>0</v>
      </c>
      <c r="JR54" s="329">
        <v>0</v>
      </c>
      <c r="JS54" s="71">
        <v>0</v>
      </c>
      <c r="JT54" s="71">
        <v>0</v>
      </c>
      <c r="JU54" s="8"/>
      <c r="JV54" s="8"/>
      <c r="JW54" s="8">
        <f t="shared" si="85"/>
        <v>79.034099999999995</v>
      </c>
      <c r="JX54" s="8">
        <f t="shared" si="86"/>
        <v>17</v>
      </c>
      <c r="JY54" s="8"/>
      <c r="JZ54" s="8"/>
      <c r="KA54" s="284"/>
      <c r="KB54" s="284"/>
      <c r="KC54" s="8">
        <f t="shared" si="49"/>
        <v>0</v>
      </c>
      <c r="KD54" s="8">
        <f t="shared" si="50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1"/>
        <v>0</v>
      </c>
      <c r="KP54" s="4">
        <f t="shared" si="51"/>
        <v>0</v>
      </c>
      <c r="KQ54" s="320"/>
      <c r="KR54" s="4"/>
      <c r="KS54" s="4"/>
      <c r="KT54" s="4"/>
      <c r="KU54" s="1">
        <f t="shared" si="52"/>
        <v>0</v>
      </c>
      <c r="KV54" s="1">
        <f t="shared" si="53"/>
        <v>0</v>
      </c>
      <c r="KW54" s="4"/>
      <c r="KX54" s="4"/>
      <c r="KY54" s="4">
        <f t="shared" si="54"/>
        <v>0</v>
      </c>
      <c r="KZ54" s="4">
        <f t="shared" si="55"/>
        <v>0</v>
      </c>
      <c r="LA54" s="4"/>
      <c r="LB54" s="4"/>
      <c r="LC54" s="4"/>
      <c r="LD54" s="4"/>
      <c r="LE54" s="4">
        <f t="shared" si="56"/>
        <v>0</v>
      </c>
      <c r="LF54" s="4">
        <f t="shared" si="57"/>
        <v>0</v>
      </c>
      <c r="LG54" s="4"/>
      <c r="LH54" s="4"/>
      <c r="LI54" s="4">
        <f t="shared" si="58"/>
        <v>0</v>
      </c>
      <c r="LJ54" s="4">
        <f t="shared" si="59"/>
        <v>0</v>
      </c>
      <c r="LK54" s="381">
        <v>25</v>
      </c>
      <c r="LL54" s="329">
        <v>0</v>
      </c>
      <c r="LM54" s="79">
        <v>3.4</v>
      </c>
      <c r="LN54" s="348">
        <v>0</v>
      </c>
      <c r="LO54" s="380">
        <f t="shared" si="107"/>
        <v>1.2999999999999994</v>
      </c>
      <c r="LP54" s="332">
        <v>0</v>
      </c>
      <c r="LQ54" s="75"/>
      <c r="LR54" s="342"/>
      <c r="LS54" s="317"/>
      <c r="LT54" s="317"/>
      <c r="LU54" s="4">
        <f t="shared" si="105"/>
        <v>29.7</v>
      </c>
      <c r="LV54" s="4">
        <f t="shared" si="61"/>
        <v>0</v>
      </c>
      <c r="LW54" s="318"/>
      <c r="LX54" s="4"/>
      <c r="LY54" s="4"/>
      <c r="LZ54" s="4"/>
      <c r="MA54" s="4">
        <f t="shared" si="62"/>
        <v>0</v>
      </c>
      <c r="MB54" s="4">
        <f t="shared" si="63"/>
        <v>0</v>
      </c>
      <c r="MC54" s="114"/>
      <c r="MD54" s="4"/>
      <c r="ME54" s="339">
        <v>25.75</v>
      </c>
      <c r="MF54" s="366"/>
      <c r="MG54" s="75">
        <v>35.020000000000003</v>
      </c>
      <c r="MH54" s="4"/>
      <c r="MI54" s="9"/>
      <c r="MJ54" s="4"/>
      <c r="MK54" s="4">
        <f t="shared" si="64"/>
        <v>60.77</v>
      </c>
      <c r="ML54" s="4">
        <f t="shared" si="65"/>
        <v>0</v>
      </c>
      <c r="MM54" s="333">
        <v>10.08</v>
      </c>
      <c r="MN54" s="92"/>
      <c r="MO54" s="114">
        <v>5.92</v>
      </c>
      <c r="MP54" s="334"/>
      <c r="MQ54" s="4">
        <f t="shared" si="66"/>
        <v>16</v>
      </c>
      <c r="MR54" s="4">
        <f t="shared" si="67"/>
        <v>0</v>
      </c>
      <c r="MS54" s="4"/>
      <c r="MT54" s="4"/>
      <c r="MU54" s="4">
        <f t="shared" si="68"/>
        <v>0</v>
      </c>
      <c r="MV54" s="4">
        <f t="shared" si="69"/>
        <v>0</v>
      </c>
      <c r="MW54" s="4"/>
      <c r="MX54" s="4"/>
      <c r="MY54" s="4">
        <f t="shared" si="70"/>
        <v>0</v>
      </c>
      <c r="MZ54" s="4">
        <f t="shared" si="71"/>
        <v>0</v>
      </c>
      <c r="NA54" s="92">
        <v>0</v>
      </c>
      <c r="NB54" s="335">
        <v>0</v>
      </c>
      <c r="NC54" s="4">
        <f t="shared" si="72"/>
        <v>0</v>
      </c>
      <c r="ND54" s="4">
        <f t="shared" si="73"/>
        <v>0</v>
      </c>
      <c r="NE54" s="296"/>
      <c r="NF54" s="296"/>
      <c r="NG54" s="296">
        <f t="shared" si="74"/>
        <v>0</v>
      </c>
      <c r="NH54" s="296">
        <f t="shared" si="75"/>
        <v>0</v>
      </c>
      <c r="NI54" s="296"/>
      <c r="NJ54" s="296"/>
      <c r="NK54" s="296">
        <f t="shared" si="76"/>
        <v>0</v>
      </c>
      <c r="NL54" s="296">
        <f t="shared" si="77"/>
        <v>0</v>
      </c>
      <c r="NM54" s="293"/>
      <c r="NN54" s="296"/>
      <c r="NO54" s="296">
        <f t="shared" si="78"/>
        <v>0</v>
      </c>
      <c r="NP54" s="296">
        <f t="shared" si="79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41">
        <v>1.33</v>
      </c>
      <c r="NX54" s="341"/>
      <c r="NY54" s="341">
        <v>2</v>
      </c>
      <c r="NZ54" s="341"/>
      <c r="OA54" s="4">
        <f t="shared" si="80"/>
        <v>11.870000000000001</v>
      </c>
      <c r="OB54" s="4">
        <f t="shared" si="100"/>
        <v>0</v>
      </c>
      <c r="OC54" s="74">
        <v>10</v>
      </c>
      <c r="OD54" s="74"/>
      <c r="OE54" s="347">
        <v>0.52</v>
      </c>
      <c r="OF54" s="74"/>
      <c r="OG54" s="347">
        <v>2</v>
      </c>
      <c r="OH54" s="74"/>
      <c r="OI54" s="74">
        <v>0</v>
      </c>
      <c r="OJ54" s="74"/>
      <c r="OK54" s="4">
        <f t="shared" si="81"/>
        <v>12.52</v>
      </c>
      <c r="OL54" s="4">
        <f t="shared" si="82"/>
        <v>0</v>
      </c>
      <c r="OM54" s="196">
        <v>5.8</v>
      </c>
      <c r="ON54" s="296"/>
      <c r="OO54" s="340">
        <v>1.64</v>
      </c>
      <c r="OP54" s="296"/>
      <c r="OQ54" s="196">
        <v>1.79</v>
      </c>
      <c r="OR54" s="296"/>
      <c r="OS54" s="296">
        <f t="shared" si="106"/>
        <v>7.4399999999999995</v>
      </c>
      <c r="OT54" s="296">
        <f t="shared" si="84"/>
        <v>0</v>
      </c>
      <c r="OU54" s="296"/>
      <c r="OV54" s="296"/>
      <c r="OW54" s="296">
        <f t="shared" si="101"/>
        <v>0</v>
      </c>
      <c r="OX54" s="296">
        <f t="shared" si="102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22"/>
      <c r="R55" s="78"/>
      <c r="S55" s="320"/>
      <c r="T55" s="320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49"/>
      <c r="AL55" s="350"/>
      <c r="AM55" s="289"/>
      <c r="AN55" s="289"/>
      <c r="AO55" s="290"/>
      <c r="AP55" s="290"/>
      <c r="AQ55" s="290"/>
      <c r="AR55" s="290"/>
      <c r="AS55" s="290"/>
      <c r="AT55" s="290"/>
      <c r="AU55" s="4">
        <f t="shared" si="89"/>
        <v>0</v>
      </c>
      <c r="AV55" s="4">
        <f t="shared" si="90"/>
        <v>0</v>
      </c>
      <c r="AW55" s="78">
        <v>2</v>
      </c>
      <c r="AX55" s="78">
        <v>0.85</v>
      </c>
      <c r="AY55" s="310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10</v>
      </c>
      <c r="BF55" s="8">
        <v>1.4239999999999999</v>
      </c>
      <c r="BG55" s="291">
        <v>7</v>
      </c>
      <c r="BH55" s="292">
        <v>0.99680000000000002</v>
      </c>
      <c r="BI55" s="291"/>
      <c r="BJ55" s="292"/>
      <c r="BK55" s="293">
        <v>3</v>
      </c>
      <c r="BL55" s="8">
        <v>0.42720000000000002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9"/>
      <c r="CI55" s="91">
        <v>20.6</v>
      </c>
      <c r="CJ55" s="319">
        <v>6.5</v>
      </c>
      <c r="CK55" s="294"/>
      <c r="CL55" s="294"/>
      <c r="CM55" s="320">
        <v>5.15</v>
      </c>
      <c r="CN55" s="321">
        <v>1.5</v>
      </c>
      <c r="CO55" s="8">
        <f t="shared" si="22"/>
        <v>25.75</v>
      </c>
      <c r="CP55" s="8">
        <f t="shared" si="23"/>
        <v>8</v>
      </c>
      <c r="CQ55" s="336">
        <v>247.40625</v>
      </c>
      <c r="CR55" s="336"/>
      <c r="CS55" s="336"/>
      <c r="CT55" s="346"/>
      <c r="CU55" s="337">
        <v>18.556701030927837</v>
      </c>
      <c r="CV55" s="196"/>
      <c r="CW55" s="338">
        <v>63.814432989690722</v>
      </c>
      <c r="CX55" s="295"/>
      <c r="CY55" s="295"/>
      <c r="CZ55" s="295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2">
        <v>41.103092783505154</v>
      </c>
      <c r="DL55" s="322">
        <v>13.701030927835051</v>
      </c>
      <c r="DM55" s="320">
        <f t="shared" si="28"/>
        <v>41.103092783505154</v>
      </c>
      <c r="DN55" s="320">
        <f t="shared" si="29"/>
        <v>13.701030927835051</v>
      </c>
      <c r="DO55" s="322">
        <v>39.869999999999997</v>
      </c>
      <c r="DP55" s="322">
        <v>13.29</v>
      </c>
      <c r="DQ55" s="323"/>
      <c r="DR55" s="323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4">
        <v>31.96</v>
      </c>
      <c r="EH55" s="325">
        <v>7.99</v>
      </c>
      <c r="EI55" s="94">
        <v>116.36</v>
      </c>
      <c r="EJ55" s="94">
        <v>29.09</v>
      </c>
      <c r="EK55" s="320">
        <v>40.340000000000003</v>
      </c>
      <c r="EL55" s="326">
        <v>10.085000000000001</v>
      </c>
      <c r="EM55" s="327"/>
      <c r="EN55" s="327"/>
      <c r="EO55" s="327"/>
      <c r="EP55" s="327"/>
      <c r="EQ55" s="8">
        <f t="shared" si="31"/>
        <v>188.66</v>
      </c>
      <c r="ER55" s="8">
        <f t="shared" si="104"/>
        <v>47.164999999999999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1">
        <v>29</v>
      </c>
      <c r="FB55" s="328"/>
      <c r="FC55" s="114">
        <v>0</v>
      </c>
      <c r="FD55" s="321"/>
      <c r="FE55" s="8"/>
      <c r="FF55" s="8"/>
      <c r="FG55" s="300"/>
      <c r="FH55" s="301"/>
      <c r="FI55" s="8"/>
      <c r="FJ55" s="8"/>
      <c r="FK55" s="8"/>
      <c r="FL55" s="8"/>
      <c r="FM55" s="321"/>
      <c r="FN55" s="321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321">
        <v>6</v>
      </c>
      <c r="GL55" s="321"/>
      <c r="GM55" s="304"/>
      <c r="GN55" s="305"/>
      <c r="GO55" s="329">
        <v>3</v>
      </c>
      <c r="GP55" s="365"/>
      <c r="GQ55" s="306"/>
      <c r="GR55" s="306"/>
      <c r="GS55" s="305"/>
      <c r="GT55" s="305"/>
      <c r="GU55" s="93">
        <v>3</v>
      </c>
      <c r="GV55" s="93"/>
      <c r="GW55" s="93">
        <v>2</v>
      </c>
      <c r="GX55" s="93"/>
      <c r="GY55" s="93">
        <v>0</v>
      </c>
      <c r="GZ55" s="93"/>
      <c r="HA55" s="8">
        <f t="shared" si="39"/>
        <v>14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91">
        <v>400</v>
      </c>
      <c r="HR55" s="284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376"/>
      <c r="HZ55" s="376"/>
      <c r="IA55" s="307"/>
      <c r="IB55" s="299"/>
      <c r="IC55" s="196">
        <v>8.5</v>
      </c>
      <c r="ID55" s="329">
        <v>2.125</v>
      </c>
      <c r="IE55" s="308"/>
      <c r="IF55" s="308"/>
      <c r="IG55" s="8">
        <f t="shared" si="45"/>
        <v>8.5</v>
      </c>
      <c r="IH55" s="8">
        <f t="shared" si="46"/>
        <v>2.125</v>
      </c>
      <c r="II55" s="8">
        <v>205</v>
      </c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4"/>
      <c r="JD55" s="284"/>
      <c r="JE55" s="378">
        <v>0</v>
      </c>
      <c r="JF55" s="378">
        <v>0</v>
      </c>
      <c r="JG55" s="8">
        <f t="shared" si="47"/>
        <v>10.31</v>
      </c>
      <c r="JH55" s="8">
        <f t="shared" si="48"/>
        <v>0</v>
      </c>
      <c r="JI55" s="329">
        <v>4.742</v>
      </c>
      <c r="JJ55" s="329">
        <v>1</v>
      </c>
      <c r="JK55" s="329">
        <v>4.7420999999999998</v>
      </c>
      <c r="JL55" s="329">
        <v>1</v>
      </c>
      <c r="JM55" s="329">
        <v>18</v>
      </c>
      <c r="JN55" s="329">
        <v>4</v>
      </c>
      <c r="JO55" s="91">
        <v>51.55</v>
      </c>
      <c r="JP55" s="329">
        <v>11</v>
      </c>
      <c r="JQ55" s="91">
        <v>0</v>
      </c>
      <c r="JR55" s="329">
        <v>0</v>
      </c>
      <c r="JS55" s="71">
        <v>0</v>
      </c>
      <c r="JT55" s="71">
        <v>0</v>
      </c>
      <c r="JU55" s="8"/>
      <c r="JV55" s="8"/>
      <c r="JW55" s="8">
        <f t="shared" si="85"/>
        <v>79.034099999999995</v>
      </c>
      <c r="JX55" s="8">
        <f t="shared" si="86"/>
        <v>17</v>
      </c>
      <c r="JY55" s="8"/>
      <c r="JZ55" s="8"/>
      <c r="KA55" s="284"/>
      <c r="KB55" s="284"/>
      <c r="KC55" s="8">
        <f t="shared" si="49"/>
        <v>0</v>
      </c>
      <c r="KD55" s="8">
        <f t="shared" si="50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1"/>
        <v>0</v>
      </c>
      <c r="KP55" s="4">
        <f t="shared" si="51"/>
        <v>0</v>
      </c>
      <c r="KQ55" s="320"/>
      <c r="KR55" s="4"/>
      <c r="KS55" s="4"/>
      <c r="KT55" s="4"/>
      <c r="KU55" s="1">
        <f t="shared" si="52"/>
        <v>0</v>
      </c>
      <c r="KV55" s="1">
        <f t="shared" si="53"/>
        <v>0</v>
      </c>
      <c r="KW55" s="4"/>
      <c r="KX55" s="4"/>
      <c r="KY55" s="4">
        <f t="shared" si="54"/>
        <v>0</v>
      </c>
      <c r="KZ55" s="4">
        <f t="shared" si="55"/>
        <v>0</v>
      </c>
      <c r="LA55" s="4"/>
      <c r="LB55" s="4"/>
      <c r="LC55" s="4"/>
      <c r="LD55" s="4"/>
      <c r="LE55" s="4">
        <f t="shared" si="56"/>
        <v>0</v>
      </c>
      <c r="LF55" s="4">
        <f t="shared" si="57"/>
        <v>0</v>
      </c>
      <c r="LG55" s="4"/>
      <c r="LH55" s="4"/>
      <c r="LI55" s="4">
        <f t="shared" si="58"/>
        <v>0</v>
      </c>
      <c r="LJ55" s="4">
        <f t="shared" si="59"/>
        <v>0</v>
      </c>
      <c r="LK55" s="381">
        <v>25</v>
      </c>
      <c r="LL55" s="329">
        <v>0</v>
      </c>
      <c r="LM55" s="79">
        <v>3.4</v>
      </c>
      <c r="LN55" s="348">
        <v>0</v>
      </c>
      <c r="LO55" s="380">
        <f t="shared" si="107"/>
        <v>1.2999999999999994</v>
      </c>
      <c r="LP55" s="332">
        <v>0</v>
      </c>
      <c r="LQ55" s="75"/>
      <c r="LR55" s="342"/>
      <c r="LS55" s="317"/>
      <c r="LT55" s="317"/>
      <c r="LU55" s="4">
        <f t="shared" si="105"/>
        <v>29.7</v>
      </c>
      <c r="LV55" s="4">
        <f t="shared" si="61"/>
        <v>0</v>
      </c>
      <c r="LW55" s="318"/>
      <c r="LX55" s="4"/>
      <c r="LY55" s="4"/>
      <c r="LZ55" s="4"/>
      <c r="MA55" s="4">
        <f t="shared" si="62"/>
        <v>0</v>
      </c>
      <c r="MB55" s="4">
        <f t="shared" si="63"/>
        <v>0</v>
      </c>
      <c r="MC55" s="114"/>
      <c r="MD55" s="4"/>
      <c r="ME55" s="339">
        <v>25.75</v>
      </c>
      <c r="MF55" s="366"/>
      <c r="MG55" s="75">
        <v>35.020000000000003</v>
      </c>
      <c r="MH55" s="4"/>
      <c r="MI55" s="9"/>
      <c r="MJ55" s="4"/>
      <c r="MK55" s="4">
        <f t="shared" si="64"/>
        <v>60.77</v>
      </c>
      <c r="ML55" s="4">
        <f t="shared" si="65"/>
        <v>0</v>
      </c>
      <c r="MM55" s="333">
        <v>8.82</v>
      </c>
      <c r="MN55" s="92"/>
      <c r="MO55" s="114">
        <v>5.18</v>
      </c>
      <c r="MP55" s="334"/>
      <c r="MQ55" s="4">
        <f t="shared" si="66"/>
        <v>14</v>
      </c>
      <c r="MR55" s="4">
        <f t="shared" si="67"/>
        <v>0</v>
      </c>
      <c r="MS55" s="4"/>
      <c r="MT55" s="4"/>
      <c r="MU55" s="4">
        <f t="shared" si="68"/>
        <v>0</v>
      </c>
      <c r="MV55" s="4">
        <f t="shared" si="69"/>
        <v>0</v>
      </c>
      <c r="MW55" s="4"/>
      <c r="MX55" s="4"/>
      <c r="MY55" s="4">
        <f t="shared" si="70"/>
        <v>0</v>
      </c>
      <c r="MZ55" s="4">
        <f t="shared" si="71"/>
        <v>0</v>
      </c>
      <c r="NA55" s="92">
        <v>0</v>
      </c>
      <c r="NB55" s="335">
        <v>0</v>
      </c>
      <c r="NC55" s="4">
        <f t="shared" si="72"/>
        <v>0</v>
      </c>
      <c r="ND55" s="4">
        <f t="shared" si="73"/>
        <v>0</v>
      </c>
      <c r="NE55" s="296"/>
      <c r="NF55" s="296"/>
      <c r="NG55" s="296">
        <f t="shared" si="74"/>
        <v>0</v>
      </c>
      <c r="NH55" s="296">
        <f t="shared" si="75"/>
        <v>0</v>
      </c>
      <c r="NI55" s="296"/>
      <c r="NJ55" s="296"/>
      <c r="NK55" s="296">
        <f t="shared" si="76"/>
        <v>0</v>
      </c>
      <c r="NL55" s="296">
        <f t="shared" si="77"/>
        <v>0</v>
      </c>
      <c r="NM55" s="293"/>
      <c r="NN55" s="296"/>
      <c r="NO55" s="296">
        <f t="shared" si="78"/>
        <v>0</v>
      </c>
      <c r="NP55" s="296">
        <f t="shared" si="79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41">
        <v>1.33</v>
      </c>
      <c r="NX55" s="341"/>
      <c r="NY55" s="341">
        <v>2</v>
      </c>
      <c r="NZ55" s="341"/>
      <c r="OA55" s="4">
        <f t="shared" si="80"/>
        <v>11.870000000000001</v>
      </c>
      <c r="OB55" s="4">
        <f t="shared" si="100"/>
        <v>0</v>
      </c>
      <c r="OC55" s="74">
        <v>10</v>
      </c>
      <c r="OD55" s="74"/>
      <c r="OE55" s="347">
        <v>3.01</v>
      </c>
      <c r="OF55" s="74"/>
      <c r="OG55" s="347">
        <v>2</v>
      </c>
      <c r="OH55" s="74"/>
      <c r="OI55" s="74">
        <v>0</v>
      </c>
      <c r="OJ55" s="74"/>
      <c r="OK55" s="4">
        <f t="shared" si="81"/>
        <v>15.01</v>
      </c>
      <c r="OL55" s="4">
        <f t="shared" si="82"/>
        <v>0</v>
      </c>
      <c r="OM55" s="196">
        <v>5.9</v>
      </c>
      <c r="ON55" s="296"/>
      <c r="OO55" s="340">
        <v>1.66</v>
      </c>
      <c r="OP55" s="296"/>
      <c r="OQ55" s="196">
        <v>1.81</v>
      </c>
      <c r="OR55" s="296"/>
      <c r="OS55" s="296">
        <f t="shared" si="106"/>
        <v>7.5600000000000005</v>
      </c>
      <c r="OT55" s="296">
        <f t="shared" si="84"/>
        <v>0</v>
      </c>
      <c r="OU55" s="296"/>
      <c r="OV55" s="296"/>
      <c r="OW55" s="296">
        <f t="shared" si="101"/>
        <v>0</v>
      </c>
      <c r="OX55" s="296">
        <f t="shared" si="102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22"/>
      <c r="R56" s="78"/>
      <c r="S56" s="320"/>
      <c r="T56" s="320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49"/>
      <c r="AL56" s="350"/>
      <c r="AM56" s="289"/>
      <c r="AN56" s="289"/>
      <c r="AO56" s="290"/>
      <c r="AP56" s="290"/>
      <c r="AQ56" s="290"/>
      <c r="AR56" s="290"/>
      <c r="AS56" s="290"/>
      <c r="AT56" s="290"/>
      <c r="AU56" s="4">
        <f t="shared" si="89"/>
        <v>0</v>
      </c>
      <c r="AV56" s="4">
        <f t="shared" si="90"/>
        <v>0</v>
      </c>
      <c r="AW56" s="78">
        <v>2</v>
      </c>
      <c r="AX56" s="78">
        <v>0.85</v>
      </c>
      <c r="AY56" s="310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10</v>
      </c>
      <c r="BF56" s="8">
        <v>1.4239999999999999</v>
      </c>
      <c r="BG56" s="291">
        <v>7</v>
      </c>
      <c r="BH56" s="292">
        <v>0.99680000000000002</v>
      </c>
      <c r="BI56" s="291"/>
      <c r="BJ56" s="292"/>
      <c r="BK56" s="293">
        <v>3</v>
      </c>
      <c r="BL56" s="8">
        <v>0.42720000000000002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9"/>
      <c r="CI56" s="91">
        <v>20.6</v>
      </c>
      <c r="CJ56" s="319">
        <v>6.5</v>
      </c>
      <c r="CK56" s="294"/>
      <c r="CL56" s="294"/>
      <c r="CM56" s="320">
        <v>5.15</v>
      </c>
      <c r="CN56" s="321">
        <v>1.5</v>
      </c>
      <c r="CO56" s="8">
        <f t="shared" si="22"/>
        <v>25.75</v>
      </c>
      <c r="CP56" s="8">
        <f t="shared" si="23"/>
        <v>8</v>
      </c>
      <c r="CQ56" s="336">
        <v>247.40625</v>
      </c>
      <c r="CR56" s="336"/>
      <c r="CS56" s="336"/>
      <c r="CT56" s="346"/>
      <c r="CU56" s="337">
        <v>18.556701030927837</v>
      </c>
      <c r="CV56" s="196"/>
      <c r="CW56" s="338">
        <v>63.814432989690722</v>
      </c>
      <c r="CX56" s="295"/>
      <c r="CY56" s="295"/>
      <c r="CZ56" s="295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2">
        <v>41.103092783505154</v>
      </c>
      <c r="DL56" s="322">
        <v>13.701030927835051</v>
      </c>
      <c r="DM56" s="320">
        <f t="shared" si="28"/>
        <v>41.103092783505154</v>
      </c>
      <c r="DN56" s="320">
        <f t="shared" si="29"/>
        <v>13.701030927835051</v>
      </c>
      <c r="DO56" s="322">
        <v>39.869999999999997</v>
      </c>
      <c r="DP56" s="322">
        <v>13.29</v>
      </c>
      <c r="DQ56" s="323"/>
      <c r="DR56" s="323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4">
        <v>31.96</v>
      </c>
      <c r="EH56" s="325">
        <v>7.99</v>
      </c>
      <c r="EI56" s="94">
        <v>116.36</v>
      </c>
      <c r="EJ56" s="94">
        <v>29.09</v>
      </c>
      <c r="EK56" s="320">
        <v>40.340000000000003</v>
      </c>
      <c r="EL56" s="326">
        <v>10.085000000000001</v>
      </c>
      <c r="EM56" s="327"/>
      <c r="EN56" s="327"/>
      <c r="EO56" s="327"/>
      <c r="EP56" s="327"/>
      <c r="EQ56" s="8">
        <f t="shared" si="31"/>
        <v>188.66</v>
      </c>
      <c r="ER56" s="8">
        <f t="shared" si="104"/>
        <v>47.164999999999999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1">
        <v>29</v>
      </c>
      <c r="FB56" s="328"/>
      <c r="FC56" s="114">
        <v>0</v>
      </c>
      <c r="FD56" s="321"/>
      <c r="FE56" s="8"/>
      <c r="FF56" s="8"/>
      <c r="FG56" s="300"/>
      <c r="FH56" s="301"/>
      <c r="FI56" s="8"/>
      <c r="FJ56" s="8"/>
      <c r="FK56" s="8"/>
      <c r="FL56" s="8"/>
      <c r="FM56" s="321"/>
      <c r="FN56" s="321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321">
        <v>6</v>
      </c>
      <c r="GL56" s="321"/>
      <c r="GM56" s="304"/>
      <c r="GN56" s="305"/>
      <c r="GO56" s="329">
        <v>3</v>
      </c>
      <c r="GP56" s="365"/>
      <c r="GQ56" s="306"/>
      <c r="GR56" s="306"/>
      <c r="GS56" s="305"/>
      <c r="GT56" s="305"/>
      <c r="GU56" s="93">
        <v>3</v>
      </c>
      <c r="GV56" s="93"/>
      <c r="GW56" s="93">
        <v>2</v>
      </c>
      <c r="GX56" s="93"/>
      <c r="GY56" s="93">
        <v>0</v>
      </c>
      <c r="GZ56" s="93"/>
      <c r="HA56" s="8">
        <f t="shared" si="39"/>
        <v>14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91">
        <v>400</v>
      </c>
      <c r="HR56" s="284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376"/>
      <c r="HZ56" s="376"/>
      <c r="IA56" s="307"/>
      <c r="IB56" s="299"/>
      <c r="IC56" s="196">
        <v>8.5</v>
      </c>
      <c r="ID56" s="329">
        <v>2.125</v>
      </c>
      <c r="IE56" s="308"/>
      <c r="IF56" s="308"/>
      <c r="IG56" s="8">
        <f t="shared" si="45"/>
        <v>8.5</v>
      </c>
      <c r="IH56" s="8">
        <f t="shared" si="46"/>
        <v>2.125</v>
      </c>
      <c r="II56" s="8">
        <v>205</v>
      </c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4"/>
      <c r="JD56" s="284"/>
      <c r="JE56" s="378">
        <v>0</v>
      </c>
      <c r="JF56" s="378">
        <v>0</v>
      </c>
      <c r="JG56" s="8">
        <f t="shared" si="47"/>
        <v>10.31</v>
      </c>
      <c r="JH56" s="8">
        <f t="shared" si="48"/>
        <v>0</v>
      </c>
      <c r="JI56" s="329">
        <v>4.742</v>
      </c>
      <c r="JJ56" s="329">
        <v>1</v>
      </c>
      <c r="JK56" s="329">
        <v>4.7420999999999998</v>
      </c>
      <c r="JL56" s="329">
        <v>1</v>
      </c>
      <c r="JM56" s="329">
        <v>18</v>
      </c>
      <c r="JN56" s="329">
        <v>4</v>
      </c>
      <c r="JO56" s="91">
        <v>51.55</v>
      </c>
      <c r="JP56" s="329">
        <v>11</v>
      </c>
      <c r="JQ56" s="91">
        <v>0</v>
      </c>
      <c r="JR56" s="329">
        <v>0</v>
      </c>
      <c r="JS56" s="71">
        <v>0</v>
      </c>
      <c r="JT56" s="71">
        <v>0</v>
      </c>
      <c r="JU56" s="8"/>
      <c r="JV56" s="8"/>
      <c r="JW56" s="8">
        <f t="shared" si="85"/>
        <v>79.034099999999995</v>
      </c>
      <c r="JX56" s="8">
        <f t="shared" si="86"/>
        <v>17</v>
      </c>
      <c r="JY56" s="8"/>
      <c r="JZ56" s="8"/>
      <c r="KA56" s="284"/>
      <c r="KB56" s="284"/>
      <c r="KC56" s="8">
        <f t="shared" si="49"/>
        <v>0</v>
      </c>
      <c r="KD56" s="8">
        <f t="shared" si="50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1"/>
        <v>0</v>
      </c>
      <c r="KP56" s="4">
        <f t="shared" si="51"/>
        <v>0</v>
      </c>
      <c r="KQ56" s="320"/>
      <c r="KR56" s="4"/>
      <c r="KS56" s="4"/>
      <c r="KT56" s="4"/>
      <c r="KU56" s="1">
        <f t="shared" si="52"/>
        <v>0</v>
      </c>
      <c r="KV56" s="1">
        <f t="shared" si="53"/>
        <v>0</v>
      </c>
      <c r="KW56" s="4"/>
      <c r="KX56" s="4"/>
      <c r="KY56" s="4">
        <f t="shared" si="54"/>
        <v>0</v>
      </c>
      <c r="KZ56" s="4">
        <f t="shared" si="55"/>
        <v>0</v>
      </c>
      <c r="LA56" s="4"/>
      <c r="LB56" s="4"/>
      <c r="LC56" s="4"/>
      <c r="LD56" s="4"/>
      <c r="LE56" s="4">
        <f t="shared" si="56"/>
        <v>0</v>
      </c>
      <c r="LF56" s="4">
        <f t="shared" si="57"/>
        <v>0</v>
      </c>
      <c r="LG56" s="4"/>
      <c r="LH56" s="4"/>
      <c r="LI56" s="4">
        <f t="shared" si="58"/>
        <v>0</v>
      </c>
      <c r="LJ56" s="4">
        <f t="shared" si="59"/>
        <v>0</v>
      </c>
      <c r="LK56" s="381">
        <v>25</v>
      </c>
      <c r="LL56" s="329">
        <v>0</v>
      </c>
      <c r="LM56" s="79">
        <v>3.4</v>
      </c>
      <c r="LN56" s="348">
        <v>0</v>
      </c>
      <c r="LO56" s="380">
        <f t="shared" si="107"/>
        <v>1.2999999999999994</v>
      </c>
      <c r="LP56" s="332">
        <v>0</v>
      </c>
      <c r="LQ56" s="75"/>
      <c r="LR56" s="342"/>
      <c r="LS56" s="317"/>
      <c r="LT56" s="317"/>
      <c r="LU56" s="4">
        <f t="shared" si="105"/>
        <v>29.7</v>
      </c>
      <c r="LV56" s="4">
        <f t="shared" si="61"/>
        <v>0</v>
      </c>
      <c r="LW56" s="318"/>
      <c r="LX56" s="4"/>
      <c r="LY56" s="4"/>
      <c r="LZ56" s="4"/>
      <c r="MA56" s="4">
        <f t="shared" si="62"/>
        <v>0</v>
      </c>
      <c r="MB56" s="4">
        <f t="shared" si="63"/>
        <v>0</v>
      </c>
      <c r="MC56" s="114"/>
      <c r="MD56" s="4"/>
      <c r="ME56" s="339">
        <v>25.75</v>
      </c>
      <c r="MF56" s="366"/>
      <c r="MG56" s="75">
        <v>35.020000000000003</v>
      </c>
      <c r="MH56" s="4"/>
      <c r="MI56" s="9"/>
      <c r="MJ56" s="4"/>
      <c r="MK56" s="4">
        <f t="shared" si="64"/>
        <v>60.77</v>
      </c>
      <c r="ML56" s="4">
        <f t="shared" si="65"/>
        <v>0</v>
      </c>
      <c r="MM56" s="333">
        <v>8.19</v>
      </c>
      <c r="MN56" s="92"/>
      <c r="MO56" s="114">
        <v>4.8100000000000005</v>
      </c>
      <c r="MP56" s="334"/>
      <c r="MQ56" s="4">
        <f t="shared" si="66"/>
        <v>13</v>
      </c>
      <c r="MR56" s="4">
        <f t="shared" si="67"/>
        <v>0</v>
      </c>
      <c r="MS56" s="4"/>
      <c r="MT56" s="4"/>
      <c r="MU56" s="4">
        <f t="shared" si="68"/>
        <v>0</v>
      </c>
      <c r="MV56" s="4">
        <f t="shared" si="69"/>
        <v>0</v>
      </c>
      <c r="MW56" s="4"/>
      <c r="MX56" s="4"/>
      <c r="MY56" s="4">
        <f t="shared" si="70"/>
        <v>0</v>
      </c>
      <c r="MZ56" s="4">
        <f t="shared" si="71"/>
        <v>0</v>
      </c>
      <c r="NA56" s="92">
        <v>0</v>
      </c>
      <c r="NB56" s="335">
        <v>0</v>
      </c>
      <c r="NC56" s="4">
        <f t="shared" si="72"/>
        <v>0</v>
      </c>
      <c r="ND56" s="4">
        <f t="shared" si="73"/>
        <v>0</v>
      </c>
      <c r="NE56" s="296"/>
      <c r="NF56" s="296"/>
      <c r="NG56" s="296">
        <f t="shared" si="74"/>
        <v>0</v>
      </c>
      <c r="NH56" s="296">
        <f t="shared" si="75"/>
        <v>0</v>
      </c>
      <c r="NI56" s="296"/>
      <c r="NJ56" s="296"/>
      <c r="NK56" s="296">
        <f t="shared" si="76"/>
        <v>0</v>
      </c>
      <c r="NL56" s="296">
        <f t="shared" si="77"/>
        <v>0</v>
      </c>
      <c r="NM56" s="293"/>
      <c r="NN56" s="296"/>
      <c r="NO56" s="296">
        <f t="shared" si="78"/>
        <v>0</v>
      </c>
      <c r="NP56" s="296">
        <f t="shared" si="79"/>
        <v>0</v>
      </c>
      <c r="NQ56" s="74">
        <v>3.67</v>
      </c>
      <c r="NR56" s="74"/>
      <c r="NS56" s="74">
        <v>0</v>
      </c>
      <c r="NT56" s="74"/>
      <c r="NU56" s="74">
        <v>6.2</v>
      </c>
      <c r="NV56" s="74"/>
      <c r="NW56" s="341">
        <v>1.33</v>
      </c>
      <c r="NX56" s="341"/>
      <c r="NY56" s="341">
        <v>2</v>
      </c>
      <c r="NZ56" s="341"/>
      <c r="OA56" s="4">
        <f t="shared" si="80"/>
        <v>11.870000000000001</v>
      </c>
      <c r="OB56" s="4">
        <f t="shared" si="100"/>
        <v>0</v>
      </c>
      <c r="OC56" s="74">
        <v>10</v>
      </c>
      <c r="OD56" s="74"/>
      <c r="OE56" s="347">
        <v>4.66</v>
      </c>
      <c r="OF56" s="74"/>
      <c r="OG56" s="347">
        <v>2</v>
      </c>
      <c r="OH56" s="74"/>
      <c r="OI56" s="74">
        <v>1</v>
      </c>
      <c r="OJ56" s="74"/>
      <c r="OK56" s="4">
        <f t="shared" si="81"/>
        <v>17.66</v>
      </c>
      <c r="OL56" s="4">
        <f t="shared" si="82"/>
        <v>0</v>
      </c>
      <c r="OM56" s="196">
        <v>6.09</v>
      </c>
      <c r="ON56" s="296"/>
      <c r="OO56" s="340">
        <v>1.72</v>
      </c>
      <c r="OP56" s="296"/>
      <c r="OQ56" s="196">
        <v>1.87</v>
      </c>
      <c r="OR56" s="296"/>
      <c r="OS56" s="296">
        <f t="shared" si="106"/>
        <v>7.81</v>
      </c>
      <c r="OT56" s="296">
        <f t="shared" si="84"/>
        <v>0</v>
      </c>
      <c r="OU56" s="296"/>
      <c r="OV56" s="296"/>
      <c r="OW56" s="296">
        <f t="shared" si="101"/>
        <v>0</v>
      </c>
      <c r="OX56" s="296">
        <f t="shared" si="102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22"/>
      <c r="R57" s="78"/>
      <c r="S57" s="320"/>
      <c r="T57" s="320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49"/>
      <c r="AL57" s="350"/>
      <c r="AM57" s="289"/>
      <c r="AN57" s="289"/>
      <c r="AO57" s="290"/>
      <c r="AP57" s="290"/>
      <c r="AQ57" s="290"/>
      <c r="AR57" s="290"/>
      <c r="AS57" s="290"/>
      <c r="AT57" s="290"/>
      <c r="AU57" s="4">
        <f t="shared" si="89"/>
        <v>0</v>
      </c>
      <c r="AV57" s="4">
        <f t="shared" si="90"/>
        <v>0</v>
      </c>
      <c r="AW57" s="78">
        <v>2</v>
      </c>
      <c r="AX57" s="78">
        <v>0.85</v>
      </c>
      <c r="AY57" s="310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10</v>
      </c>
      <c r="BF57" s="8">
        <v>1.4239999999999999</v>
      </c>
      <c r="BG57" s="291">
        <v>7</v>
      </c>
      <c r="BH57" s="292">
        <v>0.99680000000000002</v>
      </c>
      <c r="BI57" s="291"/>
      <c r="BJ57" s="292"/>
      <c r="BK57" s="293">
        <v>3</v>
      </c>
      <c r="BL57" s="8">
        <v>0.42720000000000002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9"/>
      <c r="CI57" s="91">
        <v>20.6</v>
      </c>
      <c r="CJ57" s="319">
        <v>6.5</v>
      </c>
      <c r="CK57" s="294"/>
      <c r="CL57" s="294"/>
      <c r="CM57" s="320">
        <v>5.15</v>
      </c>
      <c r="CN57" s="321">
        <v>1.5</v>
      </c>
      <c r="CO57" s="8">
        <f t="shared" si="22"/>
        <v>25.75</v>
      </c>
      <c r="CP57" s="8">
        <f t="shared" si="23"/>
        <v>8</v>
      </c>
      <c r="CQ57" s="336">
        <v>247.40625</v>
      </c>
      <c r="CR57" s="336"/>
      <c r="CS57" s="336"/>
      <c r="CT57" s="346"/>
      <c r="CU57" s="337">
        <v>18.556701030927837</v>
      </c>
      <c r="CV57" s="196"/>
      <c r="CW57" s="338">
        <v>63.814432989690722</v>
      </c>
      <c r="CX57" s="295"/>
      <c r="CY57" s="295"/>
      <c r="CZ57" s="295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2">
        <v>41.103092783505154</v>
      </c>
      <c r="DL57" s="322">
        <v>13.701030927835051</v>
      </c>
      <c r="DM57" s="320">
        <f t="shared" si="28"/>
        <v>41.103092783505154</v>
      </c>
      <c r="DN57" s="320">
        <f t="shared" si="29"/>
        <v>13.701030927835051</v>
      </c>
      <c r="DO57" s="322">
        <v>39.869999999999997</v>
      </c>
      <c r="DP57" s="322">
        <v>13.29</v>
      </c>
      <c r="DQ57" s="323"/>
      <c r="DR57" s="323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4">
        <v>31.96</v>
      </c>
      <c r="EH57" s="325">
        <v>7.99</v>
      </c>
      <c r="EI57" s="94">
        <v>116.36</v>
      </c>
      <c r="EJ57" s="94">
        <v>29.09</v>
      </c>
      <c r="EK57" s="320">
        <v>40.340000000000003</v>
      </c>
      <c r="EL57" s="326">
        <v>10.085000000000001</v>
      </c>
      <c r="EM57" s="327"/>
      <c r="EN57" s="327"/>
      <c r="EO57" s="327"/>
      <c r="EP57" s="327"/>
      <c r="EQ57" s="8">
        <f t="shared" si="31"/>
        <v>188.66</v>
      </c>
      <c r="ER57" s="8">
        <f t="shared" si="104"/>
        <v>47.164999999999999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1">
        <v>29</v>
      </c>
      <c r="FB57" s="328"/>
      <c r="FC57" s="114">
        <v>0</v>
      </c>
      <c r="FD57" s="321"/>
      <c r="FE57" s="8"/>
      <c r="FF57" s="8"/>
      <c r="FG57" s="300"/>
      <c r="FH57" s="301"/>
      <c r="FI57" s="8"/>
      <c r="FJ57" s="8"/>
      <c r="FK57" s="8"/>
      <c r="FL57" s="8"/>
      <c r="FM57" s="321"/>
      <c r="FN57" s="321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321">
        <v>6</v>
      </c>
      <c r="GL57" s="321"/>
      <c r="GM57" s="304"/>
      <c r="GN57" s="305"/>
      <c r="GO57" s="329">
        <v>3</v>
      </c>
      <c r="GP57" s="365"/>
      <c r="GQ57" s="306"/>
      <c r="GR57" s="306"/>
      <c r="GS57" s="305"/>
      <c r="GT57" s="305"/>
      <c r="GU57" s="93">
        <v>3</v>
      </c>
      <c r="GV57" s="93"/>
      <c r="GW57" s="93">
        <v>2</v>
      </c>
      <c r="GX57" s="93"/>
      <c r="GY57" s="93">
        <v>0</v>
      </c>
      <c r="GZ57" s="93"/>
      <c r="HA57" s="8">
        <f t="shared" si="39"/>
        <v>14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91">
        <v>400</v>
      </c>
      <c r="HR57" s="284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376"/>
      <c r="HZ57" s="376"/>
      <c r="IA57" s="307"/>
      <c r="IB57" s="299"/>
      <c r="IC57" s="196">
        <v>8.5</v>
      </c>
      <c r="ID57" s="329">
        <v>2.125</v>
      </c>
      <c r="IE57" s="308"/>
      <c r="IF57" s="308"/>
      <c r="IG57" s="8">
        <f t="shared" si="45"/>
        <v>8.5</v>
      </c>
      <c r="IH57" s="8">
        <f t="shared" si="46"/>
        <v>2.125</v>
      </c>
      <c r="II57" s="8">
        <v>205</v>
      </c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4"/>
      <c r="JD57" s="284"/>
      <c r="JE57" s="378">
        <v>0</v>
      </c>
      <c r="JF57" s="378">
        <v>0</v>
      </c>
      <c r="JG57" s="8">
        <f t="shared" si="47"/>
        <v>10.31</v>
      </c>
      <c r="JH57" s="8">
        <f t="shared" si="48"/>
        <v>0</v>
      </c>
      <c r="JI57" s="329">
        <v>4.742</v>
      </c>
      <c r="JJ57" s="329">
        <v>1</v>
      </c>
      <c r="JK57" s="329">
        <v>4.7420999999999998</v>
      </c>
      <c r="JL57" s="329">
        <v>1</v>
      </c>
      <c r="JM57" s="329">
        <v>18</v>
      </c>
      <c r="JN57" s="329">
        <v>4</v>
      </c>
      <c r="JO57" s="91">
        <v>51.55</v>
      </c>
      <c r="JP57" s="329">
        <v>11</v>
      </c>
      <c r="JQ57" s="91">
        <v>0</v>
      </c>
      <c r="JR57" s="329">
        <v>0</v>
      </c>
      <c r="JS57" s="71">
        <v>0</v>
      </c>
      <c r="JT57" s="71">
        <v>0</v>
      </c>
      <c r="JU57" s="8"/>
      <c r="JV57" s="8"/>
      <c r="JW57" s="8">
        <f t="shared" si="85"/>
        <v>79.034099999999995</v>
      </c>
      <c r="JX57" s="8">
        <f t="shared" si="86"/>
        <v>17</v>
      </c>
      <c r="JY57" s="8"/>
      <c r="JZ57" s="8"/>
      <c r="KA57" s="284"/>
      <c r="KB57" s="284"/>
      <c r="KC57" s="8">
        <f t="shared" si="49"/>
        <v>0</v>
      </c>
      <c r="KD57" s="8">
        <f t="shared" si="50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1"/>
        <v>0</v>
      </c>
      <c r="KP57" s="4">
        <f t="shared" si="51"/>
        <v>0</v>
      </c>
      <c r="KQ57" s="320"/>
      <c r="KR57" s="4"/>
      <c r="KS57" s="4"/>
      <c r="KT57" s="4"/>
      <c r="KU57" s="1">
        <f t="shared" si="52"/>
        <v>0</v>
      </c>
      <c r="KV57" s="1">
        <f t="shared" si="53"/>
        <v>0</v>
      </c>
      <c r="KW57" s="4"/>
      <c r="KX57" s="4"/>
      <c r="KY57" s="4">
        <f t="shared" si="54"/>
        <v>0</v>
      </c>
      <c r="KZ57" s="4">
        <f t="shared" si="55"/>
        <v>0</v>
      </c>
      <c r="LA57" s="4"/>
      <c r="LB57" s="4"/>
      <c r="LC57" s="4"/>
      <c r="LD57" s="4"/>
      <c r="LE57" s="4">
        <f t="shared" si="56"/>
        <v>0</v>
      </c>
      <c r="LF57" s="4">
        <f t="shared" si="57"/>
        <v>0</v>
      </c>
      <c r="LG57" s="4"/>
      <c r="LH57" s="4"/>
      <c r="LI57" s="4">
        <f t="shared" si="58"/>
        <v>0</v>
      </c>
      <c r="LJ57" s="4">
        <f t="shared" si="59"/>
        <v>0</v>
      </c>
      <c r="LK57" s="381">
        <v>25</v>
      </c>
      <c r="LL57" s="329">
        <v>0</v>
      </c>
      <c r="LM57" s="79">
        <v>3.4</v>
      </c>
      <c r="LN57" s="348">
        <v>0</v>
      </c>
      <c r="LO57" s="380">
        <f t="shared" si="107"/>
        <v>1.2999999999999994</v>
      </c>
      <c r="LP57" s="332">
        <v>0</v>
      </c>
      <c r="LQ57" s="75"/>
      <c r="LR57" s="342"/>
      <c r="LS57" s="317"/>
      <c r="LT57" s="317"/>
      <c r="LU57" s="4">
        <f t="shared" si="105"/>
        <v>29.7</v>
      </c>
      <c r="LV57" s="4">
        <f t="shared" si="61"/>
        <v>0</v>
      </c>
      <c r="LW57" s="318"/>
      <c r="LX57" s="4"/>
      <c r="LY57" s="4"/>
      <c r="LZ57" s="4"/>
      <c r="MA57" s="4">
        <f t="shared" si="62"/>
        <v>0</v>
      </c>
      <c r="MB57" s="4">
        <f t="shared" si="63"/>
        <v>0</v>
      </c>
      <c r="MC57" s="114"/>
      <c r="MD57" s="4"/>
      <c r="ME57" s="339">
        <v>25.75</v>
      </c>
      <c r="MF57" s="366"/>
      <c r="MG57" s="75">
        <v>35.020000000000003</v>
      </c>
      <c r="MH57" s="4"/>
      <c r="MI57" s="9"/>
      <c r="MJ57" s="4"/>
      <c r="MK57" s="4">
        <f t="shared" si="64"/>
        <v>60.77</v>
      </c>
      <c r="ML57" s="4">
        <f t="shared" si="65"/>
        <v>0</v>
      </c>
      <c r="MM57" s="333">
        <v>6.93</v>
      </c>
      <c r="MN57" s="92"/>
      <c r="MO57" s="114">
        <v>4.07</v>
      </c>
      <c r="MP57" s="334"/>
      <c r="MQ57" s="4">
        <f t="shared" si="66"/>
        <v>11</v>
      </c>
      <c r="MR57" s="4">
        <f t="shared" si="67"/>
        <v>0</v>
      </c>
      <c r="MS57" s="4"/>
      <c r="MT57" s="4"/>
      <c r="MU57" s="4">
        <f t="shared" si="68"/>
        <v>0</v>
      </c>
      <c r="MV57" s="4">
        <f t="shared" si="69"/>
        <v>0</v>
      </c>
      <c r="MW57" s="4"/>
      <c r="MX57" s="4"/>
      <c r="MY57" s="4">
        <f t="shared" si="70"/>
        <v>0</v>
      </c>
      <c r="MZ57" s="4">
        <f t="shared" si="71"/>
        <v>0</v>
      </c>
      <c r="NA57" s="92">
        <v>0</v>
      </c>
      <c r="NB57" s="335">
        <v>0</v>
      </c>
      <c r="NC57" s="4">
        <f t="shared" si="72"/>
        <v>0</v>
      </c>
      <c r="ND57" s="4">
        <f t="shared" si="73"/>
        <v>0</v>
      </c>
      <c r="NE57" s="296"/>
      <c r="NF57" s="296"/>
      <c r="NG57" s="296">
        <f t="shared" si="74"/>
        <v>0</v>
      </c>
      <c r="NH57" s="296">
        <f t="shared" si="75"/>
        <v>0</v>
      </c>
      <c r="NI57" s="296"/>
      <c r="NJ57" s="296"/>
      <c r="NK57" s="296">
        <f t="shared" si="76"/>
        <v>0</v>
      </c>
      <c r="NL57" s="296">
        <f t="shared" si="77"/>
        <v>0</v>
      </c>
      <c r="NM57" s="293"/>
      <c r="NN57" s="296"/>
      <c r="NO57" s="296">
        <f t="shared" si="78"/>
        <v>0</v>
      </c>
      <c r="NP57" s="296">
        <f t="shared" si="79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41">
        <v>1.33</v>
      </c>
      <c r="NX57" s="341"/>
      <c r="NY57" s="341">
        <v>2</v>
      </c>
      <c r="NZ57" s="341"/>
      <c r="OA57" s="4">
        <f t="shared" si="80"/>
        <v>11.870000000000001</v>
      </c>
      <c r="OB57" s="4">
        <f t="shared" si="100"/>
        <v>0</v>
      </c>
      <c r="OC57" s="74">
        <v>10</v>
      </c>
      <c r="OD57" s="74"/>
      <c r="OE57" s="347">
        <v>4.66</v>
      </c>
      <c r="OF57" s="74"/>
      <c r="OG57" s="347">
        <v>2</v>
      </c>
      <c r="OH57" s="74"/>
      <c r="OI57" s="74">
        <v>1</v>
      </c>
      <c r="OJ57" s="74"/>
      <c r="OK57" s="4">
        <f t="shared" si="81"/>
        <v>17.66</v>
      </c>
      <c r="OL57" s="4">
        <f t="shared" si="82"/>
        <v>0</v>
      </c>
      <c r="OM57" s="196">
        <v>6.72</v>
      </c>
      <c r="ON57" s="296"/>
      <c r="OO57" s="340">
        <v>1.9</v>
      </c>
      <c r="OP57" s="296"/>
      <c r="OQ57" s="196">
        <v>2.06</v>
      </c>
      <c r="OR57" s="296"/>
      <c r="OS57" s="296">
        <f t="shared" si="106"/>
        <v>8.6199999999999992</v>
      </c>
      <c r="OT57" s="296">
        <f t="shared" si="84"/>
        <v>0</v>
      </c>
      <c r="OU57" s="296"/>
      <c r="OV57" s="296"/>
      <c r="OW57" s="296">
        <f t="shared" si="101"/>
        <v>0</v>
      </c>
      <c r="OX57" s="296">
        <f t="shared" si="102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22"/>
      <c r="R58" s="78"/>
      <c r="S58" s="320"/>
      <c r="T58" s="320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49"/>
      <c r="AL58" s="350"/>
      <c r="AM58" s="289"/>
      <c r="AN58" s="289"/>
      <c r="AO58" s="290"/>
      <c r="AP58" s="290"/>
      <c r="AQ58" s="290"/>
      <c r="AR58" s="290"/>
      <c r="AS58" s="290"/>
      <c r="AT58" s="290"/>
      <c r="AU58" s="4">
        <f t="shared" si="89"/>
        <v>0</v>
      </c>
      <c r="AV58" s="4">
        <f t="shared" si="90"/>
        <v>0</v>
      </c>
      <c r="AW58" s="78">
        <v>2</v>
      </c>
      <c r="AX58" s="78">
        <v>0.85</v>
      </c>
      <c r="AY58" s="310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10</v>
      </c>
      <c r="BF58" s="8">
        <v>1.4239999999999999</v>
      </c>
      <c r="BG58" s="291">
        <v>7</v>
      </c>
      <c r="BH58" s="292">
        <v>0.99680000000000002</v>
      </c>
      <c r="BI58" s="291"/>
      <c r="BJ58" s="292"/>
      <c r="BK58" s="293">
        <v>3</v>
      </c>
      <c r="BL58" s="8">
        <v>0.42720000000000002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9"/>
      <c r="CI58" s="91">
        <v>20.6</v>
      </c>
      <c r="CJ58" s="319">
        <v>6.5</v>
      </c>
      <c r="CK58" s="294"/>
      <c r="CL58" s="294"/>
      <c r="CM58" s="320">
        <v>5.15</v>
      </c>
      <c r="CN58" s="321">
        <v>1.5</v>
      </c>
      <c r="CO58" s="8">
        <f t="shared" si="22"/>
        <v>25.75</v>
      </c>
      <c r="CP58" s="8">
        <f t="shared" si="23"/>
        <v>8</v>
      </c>
      <c r="CQ58" s="336">
        <v>247.40625</v>
      </c>
      <c r="CR58" s="336"/>
      <c r="CS58" s="336"/>
      <c r="CT58" s="346"/>
      <c r="CU58" s="337">
        <v>18.556701030927837</v>
      </c>
      <c r="CV58" s="196"/>
      <c r="CW58" s="338">
        <v>63.814432989690722</v>
      </c>
      <c r="CX58" s="295"/>
      <c r="CY58" s="295"/>
      <c r="CZ58" s="295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2">
        <v>41.103092783505154</v>
      </c>
      <c r="DL58" s="322">
        <v>13.701030927835051</v>
      </c>
      <c r="DM58" s="320">
        <f t="shared" si="28"/>
        <v>41.103092783505154</v>
      </c>
      <c r="DN58" s="320">
        <f t="shared" si="29"/>
        <v>13.701030927835051</v>
      </c>
      <c r="DO58" s="322">
        <v>39.869999999999997</v>
      </c>
      <c r="DP58" s="322">
        <v>13.29</v>
      </c>
      <c r="DQ58" s="323"/>
      <c r="DR58" s="323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4">
        <v>31.96</v>
      </c>
      <c r="EH58" s="325">
        <v>7.99</v>
      </c>
      <c r="EI58" s="94">
        <v>116.36</v>
      </c>
      <c r="EJ58" s="94">
        <v>29.09</v>
      </c>
      <c r="EK58" s="320">
        <v>40.340000000000003</v>
      </c>
      <c r="EL58" s="326">
        <v>10.085000000000001</v>
      </c>
      <c r="EM58" s="327"/>
      <c r="EN58" s="327"/>
      <c r="EO58" s="327"/>
      <c r="EP58" s="327"/>
      <c r="EQ58" s="8">
        <f t="shared" si="31"/>
        <v>188.66</v>
      </c>
      <c r="ER58" s="8">
        <f t="shared" si="104"/>
        <v>47.164999999999999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1">
        <v>29</v>
      </c>
      <c r="FB58" s="328"/>
      <c r="FC58" s="114">
        <v>0</v>
      </c>
      <c r="FD58" s="321"/>
      <c r="FE58" s="8"/>
      <c r="FF58" s="8"/>
      <c r="FG58" s="300"/>
      <c r="FH58" s="301"/>
      <c r="FI58" s="8"/>
      <c r="FJ58" s="8"/>
      <c r="FK58" s="8"/>
      <c r="FL58" s="8"/>
      <c r="FM58" s="321"/>
      <c r="FN58" s="321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321">
        <v>6</v>
      </c>
      <c r="GL58" s="321"/>
      <c r="GM58" s="304"/>
      <c r="GN58" s="305"/>
      <c r="GO58" s="329">
        <v>3</v>
      </c>
      <c r="GP58" s="365"/>
      <c r="GQ58" s="306"/>
      <c r="GR58" s="306"/>
      <c r="GS58" s="305"/>
      <c r="GT58" s="305"/>
      <c r="GU58" s="93">
        <v>3</v>
      </c>
      <c r="GV58" s="93"/>
      <c r="GW58" s="93">
        <v>2</v>
      </c>
      <c r="GX58" s="93"/>
      <c r="GY58" s="93">
        <v>0</v>
      </c>
      <c r="GZ58" s="93"/>
      <c r="HA58" s="8">
        <f t="shared" si="39"/>
        <v>14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91">
        <v>400</v>
      </c>
      <c r="HR58" s="284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376"/>
      <c r="HZ58" s="376"/>
      <c r="IA58" s="307"/>
      <c r="IB58" s="299"/>
      <c r="IC58" s="196">
        <v>8.5</v>
      </c>
      <c r="ID58" s="329">
        <v>2.125</v>
      </c>
      <c r="IE58" s="308"/>
      <c r="IF58" s="308"/>
      <c r="IG58" s="8">
        <f t="shared" si="45"/>
        <v>8.5</v>
      </c>
      <c r="IH58" s="8">
        <f t="shared" si="46"/>
        <v>2.125</v>
      </c>
      <c r="II58" s="8">
        <v>205</v>
      </c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4"/>
      <c r="JD58" s="284"/>
      <c r="JE58" s="378">
        <v>0</v>
      </c>
      <c r="JF58" s="378">
        <v>0</v>
      </c>
      <c r="JG58" s="8">
        <f t="shared" si="47"/>
        <v>10.31</v>
      </c>
      <c r="JH58" s="8">
        <f t="shared" si="48"/>
        <v>0</v>
      </c>
      <c r="JI58" s="329">
        <v>4.742</v>
      </c>
      <c r="JJ58" s="329">
        <v>1</v>
      </c>
      <c r="JK58" s="329">
        <v>4.7420999999999998</v>
      </c>
      <c r="JL58" s="329">
        <v>1</v>
      </c>
      <c r="JM58" s="329">
        <v>18</v>
      </c>
      <c r="JN58" s="329">
        <v>4</v>
      </c>
      <c r="JO58" s="91">
        <v>51.55</v>
      </c>
      <c r="JP58" s="329">
        <v>11</v>
      </c>
      <c r="JQ58" s="91">
        <v>0</v>
      </c>
      <c r="JR58" s="329">
        <v>0</v>
      </c>
      <c r="JS58" s="71">
        <v>0</v>
      </c>
      <c r="JT58" s="71">
        <v>0</v>
      </c>
      <c r="JU58" s="8"/>
      <c r="JV58" s="8"/>
      <c r="JW58" s="8">
        <f t="shared" si="85"/>
        <v>79.034099999999995</v>
      </c>
      <c r="JX58" s="8">
        <f t="shared" si="86"/>
        <v>17</v>
      </c>
      <c r="JY58" s="8"/>
      <c r="JZ58" s="8"/>
      <c r="KA58" s="284"/>
      <c r="KB58" s="284"/>
      <c r="KC58" s="8">
        <f t="shared" si="49"/>
        <v>0</v>
      </c>
      <c r="KD58" s="8">
        <f t="shared" si="50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1"/>
        <v>0</v>
      </c>
      <c r="KP58" s="4">
        <f t="shared" si="51"/>
        <v>0</v>
      </c>
      <c r="KQ58" s="320"/>
      <c r="KR58" s="4"/>
      <c r="KS58" s="4"/>
      <c r="KT58" s="4"/>
      <c r="KU58" s="1">
        <f t="shared" si="52"/>
        <v>0</v>
      </c>
      <c r="KV58" s="1">
        <f t="shared" si="53"/>
        <v>0</v>
      </c>
      <c r="KW58" s="4"/>
      <c r="KX58" s="4"/>
      <c r="KY58" s="4">
        <f t="shared" si="54"/>
        <v>0</v>
      </c>
      <c r="KZ58" s="4">
        <f t="shared" si="55"/>
        <v>0</v>
      </c>
      <c r="LA58" s="4"/>
      <c r="LB58" s="4"/>
      <c r="LC58" s="4"/>
      <c r="LD58" s="4"/>
      <c r="LE58" s="4">
        <f t="shared" si="56"/>
        <v>0</v>
      </c>
      <c r="LF58" s="4">
        <f t="shared" si="57"/>
        <v>0</v>
      </c>
      <c r="LG58" s="4"/>
      <c r="LH58" s="4"/>
      <c r="LI58" s="4">
        <f t="shared" si="58"/>
        <v>0</v>
      </c>
      <c r="LJ58" s="4">
        <f t="shared" si="59"/>
        <v>0</v>
      </c>
      <c r="LK58" s="381">
        <v>25</v>
      </c>
      <c r="LL58" s="329">
        <v>0</v>
      </c>
      <c r="LM58" s="79">
        <v>3.4</v>
      </c>
      <c r="LN58" s="348">
        <v>0</v>
      </c>
      <c r="LO58" s="380">
        <f t="shared" si="107"/>
        <v>1.2999999999999994</v>
      </c>
      <c r="LP58" s="332">
        <v>0</v>
      </c>
      <c r="LQ58" s="75"/>
      <c r="LR58" s="342"/>
      <c r="LS58" s="317"/>
      <c r="LT58" s="317"/>
      <c r="LU58" s="4">
        <f t="shared" si="105"/>
        <v>29.7</v>
      </c>
      <c r="LV58" s="4">
        <f t="shared" si="61"/>
        <v>0</v>
      </c>
      <c r="LW58" s="318"/>
      <c r="LX58" s="4"/>
      <c r="LY58" s="4"/>
      <c r="LZ58" s="4"/>
      <c r="MA58" s="4">
        <f t="shared" si="62"/>
        <v>0</v>
      </c>
      <c r="MB58" s="4">
        <f t="shared" si="63"/>
        <v>0</v>
      </c>
      <c r="MC58" s="114"/>
      <c r="MD58" s="4"/>
      <c r="ME58" s="339">
        <v>25.75</v>
      </c>
      <c r="MF58" s="366"/>
      <c r="MG58" s="75">
        <v>35.020000000000003</v>
      </c>
      <c r="MH58" s="4"/>
      <c r="MI58" s="9"/>
      <c r="MJ58" s="4"/>
      <c r="MK58" s="4">
        <f t="shared" si="64"/>
        <v>60.77</v>
      </c>
      <c r="ML58" s="4">
        <f t="shared" si="65"/>
        <v>0</v>
      </c>
      <c r="MM58" s="333">
        <v>6.8040000000000003</v>
      </c>
      <c r="MN58" s="92"/>
      <c r="MO58" s="114">
        <v>3.9960000000000004</v>
      </c>
      <c r="MP58" s="334"/>
      <c r="MQ58" s="4">
        <f t="shared" si="66"/>
        <v>10.8</v>
      </c>
      <c r="MR58" s="4">
        <f t="shared" si="67"/>
        <v>0</v>
      </c>
      <c r="MS58" s="4"/>
      <c r="MT58" s="4"/>
      <c r="MU58" s="4">
        <f t="shared" si="68"/>
        <v>0</v>
      </c>
      <c r="MV58" s="4">
        <f t="shared" si="69"/>
        <v>0</v>
      </c>
      <c r="MW58" s="4"/>
      <c r="MX58" s="4"/>
      <c r="MY58" s="4">
        <f t="shared" si="70"/>
        <v>0</v>
      </c>
      <c r="MZ58" s="4">
        <f t="shared" si="71"/>
        <v>0</v>
      </c>
      <c r="NA58" s="92">
        <v>0</v>
      </c>
      <c r="NB58" s="335">
        <v>0</v>
      </c>
      <c r="NC58" s="4">
        <f t="shared" si="72"/>
        <v>0</v>
      </c>
      <c r="ND58" s="4">
        <f t="shared" si="73"/>
        <v>0</v>
      </c>
      <c r="NE58" s="296"/>
      <c r="NF58" s="296"/>
      <c r="NG58" s="296">
        <f t="shared" si="74"/>
        <v>0</v>
      </c>
      <c r="NH58" s="296">
        <f t="shared" si="75"/>
        <v>0</v>
      </c>
      <c r="NI58" s="296"/>
      <c r="NJ58" s="296"/>
      <c r="NK58" s="296">
        <f t="shared" si="76"/>
        <v>0</v>
      </c>
      <c r="NL58" s="296">
        <f t="shared" si="77"/>
        <v>0</v>
      </c>
      <c r="NM58" s="293"/>
      <c r="NN58" s="296"/>
      <c r="NO58" s="296">
        <f t="shared" si="78"/>
        <v>0</v>
      </c>
      <c r="NP58" s="296">
        <f t="shared" si="79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41">
        <v>1.33</v>
      </c>
      <c r="NX58" s="341"/>
      <c r="NY58" s="341">
        <v>2</v>
      </c>
      <c r="NZ58" s="341"/>
      <c r="OA58" s="4">
        <f t="shared" si="80"/>
        <v>11.870000000000001</v>
      </c>
      <c r="OB58" s="4">
        <f t="shared" si="100"/>
        <v>0</v>
      </c>
      <c r="OC58" s="74">
        <v>10</v>
      </c>
      <c r="OD58" s="74"/>
      <c r="OE58" s="347">
        <v>4.66</v>
      </c>
      <c r="OF58" s="74"/>
      <c r="OG58" s="347">
        <v>2</v>
      </c>
      <c r="OH58" s="74"/>
      <c r="OI58" s="74">
        <v>1</v>
      </c>
      <c r="OJ58" s="74"/>
      <c r="OK58" s="4">
        <f t="shared" si="81"/>
        <v>17.66</v>
      </c>
      <c r="OL58" s="4">
        <f t="shared" si="82"/>
        <v>0</v>
      </c>
      <c r="OM58" s="196">
        <v>7.14</v>
      </c>
      <c r="ON58" s="296"/>
      <c r="OO58" s="340">
        <v>2.02</v>
      </c>
      <c r="OP58" s="296"/>
      <c r="OQ58" s="196">
        <v>2.19</v>
      </c>
      <c r="OR58" s="296"/>
      <c r="OS58" s="296">
        <f t="shared" si="106"/>
        <v>9.16</v>
      </c>
      <c r="OT58" s="296">
        <f t="shared" si="84"/>
        <v>0</v>
      </c>
      <c r="OU58" s="296"/>
      <c r="OV58" s="296"/>
      <c r="OW58" s="296">
        <f t="shared" si="101"/>
        <v>0</v>
      </c>
      <c r="OX58" s="296">
        <f t="shared" si="102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22"/>
      <c r="R59" s="78"/>
      <c r="S59" s="320"/>
      <c r="T59" s="320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49"/>
      <c r="AL59" s="350"/>
      <c r="AM59" s="289"/>
      <c r="AN59" s="289"/>
      <c r="AO59" s="290"/>
      <c r="AP59" s="290"/>
      <c r="AQ59" s="290"/>
      <c r="AR59" s="290"/>
      <c r="AS59" s="290"/>
      <c r="AT59" s="290"/>
      <c r="AU59" s="4">
        <f t="shared" si="89"/>
        <v>0</v>
      </c>
      <c r="AV59" s="4">
        <f t="shared" si="90"/>
        <v>0</v>
      </c>
      <c r="AW59" s="78">
        <v>2</v>
      </c>
      <c r="AX59" s="78">
        <v>0.85</v>
      </c>
      <c r="AY59" s="310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10</v>
      </c>
      <c r="BF59" s="8">
        <v>1.4239999999999999</v>
      </c>
      <c r="BG59" s="291">
        <v>7</v>
      </c>
      <c r="BH59" s="292">
        <v>0.99680000000000002</v>
      </c>
      <c r="BI59" s="291"/>
      <c r="BJ59" s="292"/>
      <c r="BK59" s="293">
        <v>3</v>
      </c>
      <c r="BL59" s="8">
        <v>0.42720000000000002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9"/>
      <c r="CI59" s="91">
        <v>20.6</v>
      </c>
      <c r="CJ59" s="319">
        <v>6.5</v>
      </c>
      <c r="CK59" s="294"/>
      <c r="CL59" s="294"/>
      <c r="CM59" s="320">
        <v>5.15</v>
      </c>
      <c r="CN59" s="321">
        <v>1.5</v>
      </c>
      <c r="CO59" s="8">
        <f t="shared" si="22"/>
        <v>25.75</v>
      </c>
      <c r="CP59" s="8">
        <f t="shared" si="23"/>
        <v>8</v>
      </c>
      <c r="CQ59" s="336">
        <v>247.40625</v>
      </c>
      <c r="CR59" s="336"/>
      <c r="CS59" s="336"/>
      <c r="CT59" s="346"/>
      <c r="CU59" s="337">
        <v>18.556701030927837</v>
      </c>
      <c r="CV59" s="196"/>
      <c r="CW59" s="338">
        <v>63.814432989690722</v>
      </c>
      <c r="CX59" s="295"/>
      <c r="CY59" s="295"/>
      <c r="CZ59" s="295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2">
        <v>41.103092783505154</v>
      </c>
      <c r="DL59" s="322">
        <v>13.701030927835051</v>
      </c>
      <c r="DM59" s="320">
        <f t="shared" si="28"/>
        <v>41.103092783505154</v>
      </c>
      <c r="DN59" s="320">
        <f t="shared" si="29"/>
        <v>13.701030927835051</v>
      </c>
      <c r="DO59" s="322">
        <v>39.869999999999997</v>
      </c>
      <c r="DP59" s="322">
        <v>13.29</v>
      </c>
      <c r="DQ59" s="323"/>
      <c r="DR59" s="323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4">
        <v>31.96</v>
      </c>
      <c r="EH59" s="325">
        <v>7.99</v>
      </c>
      <c r="EI59" s="94">
        <v>116.36</v>
      </c>
      <c r="EJ59" s="94">
        <v>29.09</v>
      </c>
      <c r="EK59" s="320">
        <v>40.340000000000003</v>
      </c>
      <c r="EL59" s="326">
        <v>10.085000000000001</v>
      </c>
      <c r="EM59" s="327"/>
      <c r="EN59" s="327"/>
      <c r="EO59" s="327"/>
      <c r="EP59" s="327"/>
      <c r="EQ59" s="8">
        <f t="shared" si="31"/>
        <v>188.66</v>
      </c>
      <c r="ER59" s="8">
        <f t="shared" si="104"/>
        <v>47.164999999999999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1">
        <v>29</v>
      </c>
      <c r="FB59" s="328"/>
      <c r="FC59" s="114">
        <v>0</v>
      </c>
      <c r="FD59" s="321"/>
      <c r="FE59" s="8"/>
      <c r="FF59" s="8"/>
      <c r="FG59" s="300"/>
      <c r="FH59" s="301"/>
      <c r="FI59" s="8"/>
      <c r="FJ59" s="8"/>
      <c r="FK59" s="8"/>
      <c r="FL59" s="8"/>
      <c r="FM59" s="321"/>
      <c r="FN59" s="321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321">
        <v>6</v>
      </c>
      <c r="GL59" s="321"/>
      <c r="GM59" s="304"/>
      <c r="GN59" s="305"/>
      <c r="GO59" s="329">
        <v>3</v>
      </c>
      <c r="GP59" s="365"/>
      <c r="GQ59" s="306"/>
      <c r="GR59" s="306"/>
      <c r="GS59" s="305"/>
      <c r="GT59" s="305"/>
      <c r="GU59" s="93">
        <v>3</v>
      </c>
      <c r="GV59" s="93"/>
      <c r="GW59" s="93">
        <v>2</v>
      </c>
      <c r="GX59" s="93"/>
      <c r="GY59" s="93">
        <v>0</v>
      </c>
      <c r="GZ59" s="93"/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91">
        <v>400</v>
      </c>
      <c r="HR59" s="284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376"/>
      <c r="HZ59" s="376"/>
      <c r="IA59" s="307"/>
      <c r="IB59" s="299"/>
      <c r="IC59" s="196">
        <v>8.5</v>
      </c>
      <c r="ID59" s="329">
        <v>2.125</v>
      </c>
      <c r="IE59" s="308"/>
      <c r="IF59" s="308"/>
      <c r="IG59" s="8">
        <f t="shared" si="45"/>
        <v>8.5</v>
      </c>
      <c r="IH59" s="8">
        <f t="shared" si="46"/>
        <v>2.125</v>
      </c>
      <c r="II59" s="8">
        <v>205</v>
      </c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4"/>
      <c r="JD59" s="284"/>
      <c r="JE59" s="378">
        <v>0</v>
      </c>
      <c r="JF59" s="378">
        <v>0</v>
      </c>
      <c r="JG59" s="8">
        <f t="shared" si="47"/>
        <v>10.31</v>
      </c>
      <c r="JH59" s="8">
        <f t="shared" si="48"/>
        <v>0</v>
      </c>
      <c r="JI59" s="329">
        <v>4.742</v>
      </c>
      <c r="JJ59" s="329">
        <v>1</v>
      </c>
      <c r="JK59" s="329">
        <v>4.7420999999999998</v>
      </c>
      <c r="JL59" s="329">
        <v>1</v>
      </c>
      <c r="JM59" s="329">
        <v>18</v>
      </c>
      <c r="JN59" s="329">
        <v>4</v>
      </c>
      <c r="JO59" s="91">
        <v>51.55</v>
      </c>
      <c r="JP59" s="329">
        <v>11</v>
      </c>
      <c r="JQ59" s="91">
        <v>0</v>
      </c>
      <c r="JR59" s="329">
        <v>0</v>
      </c>
      <c r="JS59" s="71">
        <v>0</v>
      </c>
      <c r="JT59" s="71">
        <v>0</v>
      </c>
      <c r="JU59" s="8"/>
      <c r="JV59" s="8"/>
      <c r="JW59" s="8">
        <f t="shared" si="85"/>
        <v>79.034099999999995</v>
      </c>
      <c r="JX59" s="8">
        <f t="shared" si="86"/>
        <v>17</v>
      </c>
      <c r="JY59" s="8"/>
      <c r="JZ59" s="8"/>
      <c r="KA59" s="284"/>
      <c r="KB59" s="284"/>
      <c r="KC59" s="8">
        <f t="shared" si="49"/>
        <v>0</v>
      </c>
      <c r="KD59" s="8">
        <f t="shared" si="50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1"/>
        <v>0</v>
      </c>
      <c r="KP59" s="4">
        <f t="shared" si="51"/>
        <v>0</v>
      </c>
      <c r="KQ59" s="320"/>
      <c r="KR59" s="4"/>
      <c r="KS59" s="4"/>
      <c r="KT59" s="4"/>
      <c r="KU59" s="1">
        <f t="shared" si="52"/>
        <v>0</v>
      </c>
      <c r="KV59" s="1">
        <f t="shared" si="53"/>
        <v>0</v>
      </c>
      <c r="KW59" s="4"/>
      <c r="KX59" s="4"/>
      <c r="KY59" s="4">
        <f t="shared" si="54"/>
        <v>0</v>
      </c>
      <c r="KZ59" s="4">
        <f t="shared" si="55"/>
        <v>0</v>
      </c>
      <c r="LA59" s="4"/>
      <c r="LB59" s="4"/>
      <c r="LC59" s="4"/>
      <c r="LD59" s="4"/>
      <c r="LE59" s="4">
        <f t="shared" si="56"/>
        <v>0</v>
      </c>
      <c r="LF59" s="4">
        <f t="shared" si="57"/>
        <v>0</v>
      </c>
      <c r="LG59" s="4"/>
      <c r="LH59" s="4"/>
      <c r="LI59" s="4">
        <f t="shared" si="58"/>
        <v>0</v>
      </c>
      <c r="LJ59" s="4">
        <f t="shared" si="59"/>
        <v>0</v>
      </c>
      <c r="LK59" s="381">
        <v>25</v>
      </c>
      <c r="LL59" s="329">
        <v>0</v>
      </c>
      <c r="LM59" s="79">
        <v>3.4</v>
      </c>
      <c r="LN59" s="348">
        <v>0</v>
      </c>
      <c r="LO59" s="380">
        <f t="shared" si="107"/>
        <v>1.2999999999999994</v>
      </c>
      <c r="LP59" s="332">
        <v>0</v>
      </c>
      <c r="LQ59" s="75"/>
      <c r="LR59" s="342"/>
      <c r="LS59" s="317"/>
      <c r="LT59" s="317"/>
      <c r="LU59" s="4">
        <f t="shared" si="105"/>
        <v>29.7</v>
      </c>
      <c r="LV59" s="4">
        <f t="shared" si="61"/>
        <v>0</v>
      </c>
      <c r="LW59" s="318"/>
      <c r="LX59" s="4"/>
      <c r="LY59" s="4"/>
      <c r="LZ59" s="4"/>
      <c r="MA59" s="4">
        <f t="shared" si="62"/>
        <v>0</v>
      </c>
      <c r="MB59" s="4">
        <f t="shared" si="63"/>
        <v>0</v>
      </c>
      <c r="MC59" s="114"/>
      <c r="MD59" s="4"/>
      <c r="ME59" s="339">
        <v>25.75</v>
      </c>
      <c r="MF59" s="366"/>
      <c r="MG59" s="75">
        <v>35.020000000000003</v>
      </c>
      <c r="MH59" s="4"/>
      <c r="MI59" s="9"/>
      <c r="MJ59" s="4"/>
      <c r="MK59" s="4">
        <f t="shared" si="64"/>
        <v>60.77</v>
      </c>
      <c r="ML59" s="4">
        <f t="shared" si="65"/>
        <v>0</v>
      </c>
      <c r="MM59" s="333">
        <v>6.4890000000000008</v>
      </c>
      <c r="MN59" s="92"/>
      <c r="MO59" s="114">
        <v>3.8109999999999999</v>
      </c>
      <c r="MP59" s="334"/>
      <c r="MQ59" s="4">
        <f t="shared" si="66"/>
        <v>10.3</v>
      </c>
      <c r="MR59" s="4">
        <f t="shared" si="67"/>
        <v>0</v>
      </c>
      <c r="MS59" s="4"/>
      <c r="MT59" s="4"/>
      <c r="MU59" s="4">
        <f t="shared" si="68"/>
        <v>0</v>
      </c>
      <c r="MV59" s="4">
        <f t="shared" si="69"/>
        <v>0</v>
      </c>
      <c r="MW59" s="4"/>
      <c r="MX59" s="4"/>
      <c r="MY59" s="4">
        <f t="shared" si="70"/>
        <v>0</v>
      </c>
      <c r="MZ59" s="4">
        <f t="shared" si="71"/>
        <v>0</v>
      </c>
      <c r="NA59" s="92">
        <v>0</v>
      </c>
      <c r="NB59" s="335">
        <v>0</v>
      </c>
      <c r="NC59" s="4">
        <f t="shared" si="72"/>
        <v>0</v>
      </c>
      <c r="ND59" s="4">
        <f t="shared" si="73"/>
        <v>0</v>
      </c>
      <c r="NE59" s="296"/>
      <c r="NF59" s="296"/>
      <c r="NG59" s="296">
        <f t="shared" si="74"/>
        <v>0</v>
      </c>
      <c r="NH59" s="296">
        <f t="shared" si="75"/>
        <v>0</v>
      </c>
      <c r="NI59" s="296"/>
      <c r="NJ59" s="296"/>
      <c r="NK59" s="296">
        <f t="shared" si="76"/>
        <v>0</v>
      </c>
      <c r="NL59" s="296">
        <f t="shared" si="77"/>
        <v>0</v>
      </c>
      <c r="NM59" s="293"/>
      <c r="NN59" s="296"/>
      <c r="NO59" s="296">
        <f t="shared" si="78"/>
        <v>0</v>
      </c>
      <c r="NP59" s="296">
        <f t="shared" si="79"/>
        <v>0</v>
      </c>
      <c r="NQ59" s="74">
        <v>3.67</v>
      </c>
      <c r="NR59" s="74"/>
      <c r="NS59" s="74">
        <v>0</v>
      </c>
      <c r="NT59" s="74"/>
      <c r="NU59" s="74">
        <v>6.2</v>
      </c>
      <c r="NV59" s="74"/>
      <c r="NW59" s="341">
        <v>1.33</v>
      </c>
      <c r="NX59" s="341"/>
      <c r="NY59" s="341">
        <v>2</v>
      </c>
      <c r="NZ59" s="341"/>
      <c r="OA59" s="4">
        <f t="shared" si="80"/>
        <v>11.870000000000001</v>
      </c>
      <c r="OB59" s="4">
        <f t="shared" si="100"/>
        <v>0</v>
      </c>
      <c r="OC59" s="74">
        <v>10</v>
      </c>
      <c r="OD59" s="74"/>
      <c r="OE59" s="347">
        <v>4.66</v>
      </c>
      <c r="OF59" s="74"/>
      <c r="OG59" s="347">
        <v>2</v>
      </c>
      <c r="OH59" s="74"/>
      <c r="OI59" s="74">
        <v>1</v>
      </c>
      <c r="OJ59" s="74"/>
      <c r="OK59" s="4">
        <f t="shared" si="81"/>
        <v>17.66</v>
      </c>
      <c r="OL59" s="4">
        <f t="shared" si="82"/>
        <v>0</v>
      </c>
      <c r="OM59" s="196">
        <v>7.36</v>
      </c>
      <c r="ON59" s="296"/>
      <c r="OO59" s="340">
        <v>2.0699999999999998</v>
      </c>
      <c r="OP59" s="296"/>
      <c r="OQ59" s="196">
        <v>2.2599999999999998</v>
      </c>
      <c r="OR59" s="296"/>
      <c r="OS59" s="296">
        <f t="shared" si="106"/>
        <v>9.43</v>
      </c>
      <c r="OT59" s="296">
        <f t="shared" si="84"/>
        <v>0</v>
      </c>
      <c r="OU59" s="296"/>
      <c r="OV59" s="296"/>
      <c r="OW59" s="296">
        <f t="shared" si="101"/>
        <v>0</v>
      </c>
      <c r="OX59" s="296">
        <f t="shared" si="102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22"/>
      <c r="R60" s="78"/>
      <c r="S60" s="320"/>
      <c r="T60" s="320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49"/>
      <c r="AL60" s="350"/>
      <c r="AM60" s="289"/>
      <c r="AN60" s="289"/>
      <c r="AO60" s="290"/>
      <c r="AP60" s="290"/>
      <c r="AQ60" s="290"/>
      <c r="AR60" s="290"/>
      <c r="AS60" s="290"/>
      <c r="AT60" s="290"/>
      <c r="AU60" s="4">
        <f t="shared" si="89"/>
        <v>0</v>
      </c>
      <c r="AV60" s="4">
        <f t="shared" si="90"/>
        <v>0</v>
      </c>
      <c r="AW60" s="78">
        <v>2</v>
      </c>
      <c r="AX60" s="78">
        <v>0.85</v>
      </c>
      <c r="AY60" s="310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10</v>
      </c>
      <c r="BF60" s="8">
        <v>1.4239999999999999</v>
      </c>
      <c r="BG60" s="291">
        <v>7</v>
      </c>
      <c r="BH60" s="292">
        <v>0.99680000000000002</v>
      </c>
      <c r="BI60" s="291"/>
      <c r="BJ60" s="292"/>
      <c r="BK60" s="293">
        <v>3</v>
      </c>
      <c r="BL60" s="8">
        <v>0.42720000000000002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9"/>
      <c r="CI60" s="91">
        <v>20.6</v>
      </c>
      <c r="CJ60" s="319">
        <v>6.5</v>
      </c>
      <c r="CK60" s="294"/>
      <c r="CL60" s="294"/>
      <c r="CM60" s="320">
        <v>5.15</v>
      </c>
      <c r="CN60" s="321">
        <v>1.5</v>
      </c>
      <c r="CO60" s="8">
        <f t="shared" si="22"/>
        <v>25.75</v>
      </c>
      <c r="CP60" s="8">
        <f t="shared" si="23"/>
        <v>8</v>
      </c>
      <c r="CQ60" s="336">
        <v>247.40625</v>
      </c>
      <c r="CR60" s="336"/>
      <c r="CS60" s="336"/>
      <c r="CT60" s="346"/>
      <c r="CU60" s="337">
        <v>18.556701030927837</v>
      </c>
      <c r="CV60" s="196"/>
      <c r="CW60" s="338">
        <v>63.814432989690722</v>
      </c>
      <c r="CX60" s="295"/>
      <c r="CY60" s="295"/>
      <c r="CZ60" s="295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2">
        <v>41.103092783505154</v>
      </c>
      <c r="DL60" s="322">
        <v>13.701030927835051</v>
      </c>
      <c r="DM60" s="320">
        <f t="shared" si="28"/>
        <v>41.103092783505154</v>
      </c>
      <c r="DN60" s="320">
        <f t="shared" si="29"/>
        <v>13.701030927835051</v>
      </c>
      <c r="DO60" s="322">
        <v>39.869999999999997</v>
      </c>
      <c r="DP60" s="322">
        <v>13.29</v>
      </c>
      <c r="DQ60" s="323"/>
      <c r="DR60" s="323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4">
        <v>31.96</v>
      </c>
      <c r="EH60" s="325">
        <v>7.99</v>
      </c>
      <c r="EI60" s="94">
        <v>116.36</v>
      </c>
      <c r="EJ60" s="94">
        <v>29.09</v>
      </c>
      <c r="EK60" s="320">
        <v>40.340000000000003</v>
      </c>
      <c r="EL60" s="326">
        <v>10.085000000000001</v>
      </c>
      <c r="EM60" s="327"/>
      <c r="EN60" s="327"/>
      <c r="EO60" s="327"/>
      <c r="EP60" s="327"/>
      <c r="EQ60" s="8">
        <f t="shared" si="31"/>
        <v>188.66</v>
      </c>
      <c r="ER60" s="8">
        <f t="shared" si="104"/>
        <v>47.164999999999999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1">
        <v>29</v>
      </c>
      <c r="FB60" s="328"/>
      <c r="FC60" s="114">
        <v>0</v>
      </c>
      <c r="FD60" s="321"/>
      <c r="FE60" s="8"/>
      <c r="FF60" s="8"/>
      <c r="FG60" s="300"/>
      <c r="FH60" s="301"/>
      <c r="FI60" s="8"/>
      <c r="FJ60" s="8"/>
      <c r="FK60" s="8"/>
      <c r="FL60" s="8"/>
      <c r="FM60" s="321"/>
      <c r="FN60" s="321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321">
        <v>6</v>
      </c>
      <c r="GL60" s="321"/>
      <c r="GM60" s="304"/>
      <c r="GN60" s="305"/>
      <c r="GO60" s="329">
        <v>3</v>
      </c>
      <c r="GP60" s="365"/>
      <c r="GQ60" s="306"/>
      <c r="GR60" s="306"/>
      <c r="GS60" s="305"/>
      <c r="GT60" s="305"/>
      <c r="GU60" s="93">
        <v>3</v>
      </c>
      <c r="GV60" s="93"/>
      <c r="GW60" s="93">
        <v>2</v>
      </c>
      <c r="GX60" s="93"/>
      <c r="GY60" s="93">
        <v>0</v>
      </c>
      <c r="GZ60" s="93"/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91">
        <v>400</v>
      </c>
      <c r="HR60" s="284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376"/>
      <c r="HZ60" s="376"/>
      <c r="IA60" s="307"/>
      <c r="IB60" s="299"/>
      <c r="IC60" s="196">
        <v>8.5</v>
      </c>
      <c r="ID60" s="329">
        <v>2.125</v>
      </c>
      <c r="IE60" s="308"/>
      <c r="IF60" s="308"/>
      <c r="IG60" s="8">
        <f t="shared" si="45"/>
        <v>8.5</v>
      </c>
      <c r="IH60" s="8">
        <f t="shared" si="46"/>
        <v>2.125</v>
      </c>
      <c r="II60" s="8">
        <v>205</v>
      </c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4"/>
      <c r="JD60" s="284"/>
      <c r="JE60" s="378">
        <v>0</v>
      </c>
      <c r="JF60" s="378">
        <v>0</v>
      </c>
      <c r="JG60" s="8">
        <f t="shared" si="47"/>
        <v>10.31</v>
      </c>
      <c r="JH60" s="8">
        <f t="shared" si="48"/>
        <v>0</v>
      </c>
      <c r="JI60" s="329">
        <v>4.742</v>
      </c>
      <c r="JJ60" s="329">
        <v>1</v>
      </c>
      <c r="JK60" s="329">
        <v>4.7420999999999998</v>
      </c>
      <c r="JL60" s="329">
        <v>1</v>
      </c>
      <c r="JM60" s="329">
        <v>18</v>
      </c>
      <c r="JN60" s="329">
        <v>4</v>
      </c>
      <c r="JO60" s="91">
        <v>51.55</v>
      </c>
      <c r="JP60" s="329">
        <v>11</v>
      </c>
      <c r="JQ60" s="91">
        <v>0</v>
      </c>
      <c r="JR60" s="329">
        <v>0</v>
      </c>
      <c r="JS60" s="71">
        <v>0</v>
      </c>
      <c r="JT60" s="71">
        <v>0</v>
      </c>
      <c r="JU60" s="8"/>
      <c r="JV60" s="8"/>
      <c r="JW60" s="8">
        <f t="shared" si="85"/>
        <v>79.034099999999995</v>
      </c>
      <c r="JX60" s="8">
        <f t="shared" si="86"/>
        <v>17</v>
      </c>
      <c r="JY60" s="8"/>
      <c r="JZ60" s="8"/>
      <c r="KA60" s="284"/>
      <c r="KB60" s="284"/>
      <c r="KC60" s="8">
        <f t="shared" si="49"/>
        <v>0</v>
      </c>
      <c r="KD60" s="8">
        <f t="shared" si="50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1"/>
        <v>0</v>
      </c>
      <c r="KP60" s="4">
        <f t="shared" si="51"/>
        <v>0</v>
      </c>
      <c r="KQ60" s="320"/>
      <c r="KR60" s="4"/>
      <c r="KS60" s="4"/>
      <c r="KT60" s="4"/>
      <c r="KU60" s="1">
        <f t="shared" si="52"/>
        <v>0</v>
      </c>
      <c r="KV60" s="1">
        <f t="shared" si="53"/>
        <v>0</v>
      </c>
      <c r="KW60" s="4"/>
      <c r="KX60" s="4"/>
      <c r="KY60" s="4">
        <f t="shared" si="54"/>
        <v>0</v>
      </c>
      <c r="KZ60" s="4">
        <f t="shared" si="55"/>
        <v>0</v>
      </c>
      <c r="LA60" s="4"/>
      <c r="LB60" s="4"/>
      <c r="LC60" s="4"/>
      <c r="LD60" s="4"/>
      <c r="LE60" s="4">
        <f t="shared" si="56"/>
        <v>0</v>
      </c>
      <c r="LF60" s="4">
        <f t="shared" si="57"/>
        <v>0</v>
      </c>
      <c r="LG60" s="4"/>
      <c r="LH60" s="4"/>
      <c r="LI60" s="4">
        <f t="shared" si="58"/>
        <v>0</v>
      </c>
      <c r="LJ60" s="4">
        <f t="shared" si="59"/>
        <v>0</v>
      </c>
      <c r="LK60" s="381">
        <v>25</v>
      </c>
      <c r="LL60" s="329">
        <v>0</v>
      </c>
      <c r="LM60" s="79">
        <v>3.4</v>
      </c>
      <c r="LN60" s="348">
        <v>0</v>
      </c>
      <c r="LO60" s="380">
        <f t="shared" si="107"/>
        <v>1.2999999999999994</v>
      </c>
      <c r="LP60" s="332">
        <v>0</v>
      </c>
      <c r="LQ60" s="75"/>
      <c r="LR60" s="342"/>
      <c r="LS60" s="317"/>
      <c r="LT60" s="317"/>
      <c r="LU60" s="4">
        <f t="shared" si="105"/>
        <v>29.7</v>
      </c>
      <c r="LV60" s="4">
        <f t="shared" si="61"/>
        <v>0</v>
      </c>
      <c r="LW60" s="318"/>
      <c r="LX60" s="4"/>
      <c r="LY60" s="4"/>
      <c r="LZ60" s="4"/>
      <c r="MA60" s="4">
        <f t="shared" si="62"/>
        <v>0</v>
      </c>
      <c r="MB60" s="4">
        <f t="shared" si="63"/>
        <v>0</v>
      </c>
      <c r="MC60" s="114"/>
      <c r="MD60" s="4"/>
      <c r="ME60" s="339">
        <v>25.75</v>
      </c>
      <c r="MF60" s="366"/>
      <c r="MG60" s="75">
        <v>35.020000000000003</v>
      </c>
      <c r="MH60" s="4"/>
      <c r="MI60" s="9"/>
      <c r="MJ60" s="4"/>
      <c r="MK60" s="4">
        <f t="shared" si="64"/>
        <v>60.77</v>
      </c>
      <c r="ML60" s="4">
        <f t="shared" si="65"/>
        <v>0</v>
      </c>
      <c r="MM60" s="333">
        <v>5.9471999999999996</v>
      </c>
      <c r="MN60" s="92"/>
      <c r="MO60" s="114">
        <v>3.4927999999999999</v>
      </c>
      <c r="MP60" s="334"/>
      <c r="MQ60" s="4">
        <f t="shared" si="66"/>
        <v>9.44</v>
      </c>
      <c r="MR60" s="4">
        <f t="shared" si="67"/>
        <v>0</v>
      </c>
      <c r="MS60" s="4"/>
      <c r="MT60" s="4"/>
      <c r="MU60" s="4">
        <f t="shared" si="68"/>
        <v>0</v>
      </c>
      <c r="MV60" s="4">
        <f t="shared" si="69"/>
        <v>0</v>
      </c>
      <c r="MW60" s="4"/>
      <c r="MX60" s="4"/>
      <c r="MY60" s="4">
        <f t="shared" si="70"/>
        <v>0</v>
      </c>
      <c r="MZ60" s="4">
        <f t="shared" si="71"/>
        <v>0</v>
      </c>
      <c r="NA60" s="92">
        <v>0</v>
      </c>
      <c r="NB60" s="335">
        <v>0</v>
      </c>
      <c r="NC60" s="4">
        <f t="shared" si="72"/>
        <v>0</v>
      </c>
      <c r="ND60" s="4">
        <f t="shared" si="73"/>
        <v>0</v>
      </c>
      <c r="NE60" s="296"/>
      <c r="NF60" s="296"/>
      <c r="NG60" s="296">
        <f t="shared" si="74"/>
        <v>0</v>
      </c>
      <c r="NH60" s="296">
        <f t="shared" si="75"/>
        <v>0</v>
      </c>
      <c r="NI60" s="296"/>
      <c r="NJ60" s="296"/>
      <c r="NK60" s="296">
        <f t="shared" si="76"/>
        <v>0</v>
      </c>
      <c r="NL60" s="296">
        <f t="shared" si="77"/>
        <v>0</v>
      </c>
      <c r="NM60" s="293"/>
      <c r="NN60" s="296"/>
      <c r="NO60" s="296">
        <f t="shared" si="78"/>
        <v>0</v>
      </c>
      <c r="NP60" s="296">
        <f t="shared" si="79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41">
        <v>1.33</v>
      </c>
      <c r="NX60" s="341"/>
      <c r="NY60" s="341">
        <v>2</v>
      </c>
      <c r="NZ60" s="341"/>
      <c r="OA60" s="4">
        <f t="shared" si="80"/>
        <v>11.870000000000001</v>
      </c>
      <c r="OB60" s="4">
        <f t="shared" si="100"/>
        <v>0</v>
      </c>
      <c r="OC60" s="74">
        <v>10</v>
      </c>
      <c r="OD60" s="74"/>
      <c r="OE60" s="347">
        <v>4.66</v>
      </c>
      <c r="OF60" s="74"/>
      <c r="OG60" s="347">
        <v>2</v>
      </c>
      <c r="OH60" s="74"/>
      <c r="OI60" s="74">
        <v>1</v>
      </c>
      <c r="OJ60" s="74"/>
      <c r="OK60" s="4">
        <f t="shared" si="81"/>
        <v>17.66</v>
      </c>
      <c r="OL60" s="4">
        <f t="shared" si="82"/>
        <v>0</v>
      </c>
      <c r="OM60" s="196">
        <v>7.22</v>
      </c>
      <c r="ON60" s="296"/>
      <c r="OO60" s="340">
        <v>2.04</v>
      </c>
      <c r="OP60" s="296"/>
      <c r="OQ60" s="196">
        <v>2.2200000000000002</v>
      </c>
      <c r="OR60" s="296"/>
      <c r="OS60" s="296">
        <f t="shared" si="106"/>
        <v>9.26</v>
      </c>
      <c r="OT60" s="296">
        <f t="shared" si="84"/>
        <v>0</v>
      </c>
      <c r="OU60" s="296"/>
      <c r="OV60" s="296"/>
      <c r="OW60" s="296">
        <f t="shared" si="101"/>
        <v>0</v>
      </c>
      <c r="OX60" s="296">
        <f t="shared" si="102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22"/>
      <c r="R61" s="78"/>
      <c r="S61" s="320"/>
      <c r="T61" s="320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49"/>
      <c r="AL61" s="350"/>
      <c r="AM61" s="289"/>
      <c r="AN61" s="289"/>
      <c r="AO61" s="290"/>
      <c r="AP61" s="290"/>
      <c r="AQ61" s="290"/>
      <c r="AR61" s="290"/>
      <c r="AS61" s="290"/>
      <c r="AT61" s="290"/>
      <c r="AU61" s="4">
        <f t="shared" si="89"/>
        <v>0</v>
      </c>
      <c r="AV61" s="4">
        <f t="shared" si="90"/>
        <v>0</v>
      </c>
      <c r="AW61" s="78">
        <v>2</v>
      </c>
      <c r="AX61" s="78">
        <v>0.85</v>
      </c>
      <c r="AY61" s="310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10</v>
      </c>
      <c r="BF61" s="8">
        <v>1.4239999999999999</v>
      </c>
      <c r="BG61" s="291">
        <v>7</v>
      </c>
      <c r="BH61" s="292">
        <v>0.99680000000000002</v>
      </c>
      <c r="BI61" s="291"/>
      <c r="BJ61" s="292"/>
      <c r="BK61" s="293">
        <v>3</v>
      </c>
      <c r="BL61" s="8">
        <v>0.42720000000000002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9"/>
      <c r="CI61" s="91">
        <v>20.6</v>
      </c>
      <c r="CJ61" s="319">
        <v>6.5</v>
      </c>
      <c r="CK61" s="294"/>
      <c r="CL61" s="294"/>
      <c r="CM61" s="320">
        <v>5.15</v>
      </c>
      <c r="CN61" s="321">
        <v>1.5</v>
      </c>
      <c r="CO61" s="8">
        <f t="shared" si="22"/>
        <v>25.75</v>
      </c>
      <c r="CP61" s="8">
        <f t="shared" si="23"/>
        <v>8</v>
      </c>
      <c r="CQ61" s="336">
        <v>247.40625</v>
      </c>
      <c r="CR61" s="336"/>
      <c r="CS61" s="336"/>
      <c r="CT61" s="346"/>
      <c r="CU61" s="337">
        <v>18.556701030927837</v>
      </c>
      <c r="CV61" s="196"/>
      <c r="CW61" s="338">
        <v>63.814432989690722</v>
      </c>
      <c r="CX61" s="295"/>
      <c r="CY61" s="295"/>
      <c r="CZ61" s="295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2">
        <v>41.103092783505154</v>
      </c>
      <c r="DL61" s="322">
        <v>13.701030927835051</v>
      </c>
      <c r="DM61" s="320">
        <f t="shared" si="28"/>
        <v>41.103092783505154</v>
      </c>
      <c r="DN61" s="320">
        <f t="shared" si="29"/>
        <v>13.701030927835051</v>
      </c>
      <c r="DO61" s="322">
        <v>39.869999999999997</v>
      </c>
      <c r="DP61" s="322">
        <v>13.29</v>
      </c>
      <c r="DQ61" s="323"/>
      <c r="DR61" s="323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4">
        <v>31.96</v>
      </c>
      <c r="EH61" s="325">
        <v>7.99</v>
      </c>
      <c r="EI61" s="94">
        <v>116.36</v>
      </c>
      <c r="EJ61" s="94">
        <v>29.09</v>
      </c>
      <c r="EK61" s="320">
        <v>40.340000000000003</v>
      </c>
      <c r="EL61" s="326">
        <v>10.085000000000001</v>
      </c>
      <c r="EM61" s="327"/>
      <c r="EN61" s="327"/>
      <c r="EO61" s="327"/>
      <c r="EP61" s="327"/>
      <c r="EQ61" s="8">
        <f t="shared" si="31"/>
        <v>188.66</v>
      </c>
      <c r="ER61" s="8">
        <f t="shared" si="104"/>
        <v>47.164999999999999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1">
        <v>29</v>
      </c>
      <c r="FB61" s="328"/>
      <c r="FC61" s="114">
        <v>0</v>
      </c>
      <c r="FD61" s="321"/>
      <c r="FE61" s="8"/>
      <c r="FF61" s="8"/>
      <c r="FG61" s="300"/>
      <c r="FH61" s="301"/>
      <c r="FI61" s="8"/>
      <c r="FJ61" s="8"/>
      <c r="FK61" s="8"/>
      <c r="FL61" s="8"/>
      <c r="FM61" s="321"/>
      <c r="FN61" s="321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321">
        <v>6</v>
      </c>
      <c r="GL61" s="321"/>
      <c r="GM61" s="304"/>
      <c r="GN61" s="305"/>
      <c r="GO61" s="329">
        <v>3</v>
      </c>
      <c r="GP61" s="365"/>
      <c r="GQ61" s="306"/>
      <c r="GR61" s="306"/>
      <c r="GS61" s="305"/>
      <c r="GT61" s="305"/>
      <c r="GU61" s="93">
        <v>3</v>
      </c>
      <c r="GV61" s="93"/>
      <c r="GW61" s="93">
        <v>2</v>
      </c>
      <c r="GX61" s="93"/>
      <c r="GY61" s="93">
        <v>0</v>
      </c>
      <c r="GZ61" s="93"/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91">
        <v>400</v>
      </c>
      <c r="HR61" s="284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376"/>
      <c r="HZ61" s="376"/>
      <c r="IA61" s="307"/>
      <c r="IB61" s="299"/>
      <c r="IC61" s="196">
        <v>8.5</v>
      </c>
      <c r="ID61" s="329">
        <v>2.125</v>
      </c>
      <c r="IE61" s="308"/>
      <c r="IF61" s="308"/>
      <c r="IG61" s="8">
        <f t="shared" si="45"/>
        <v>8.5</v>
      </c>
      <c r="IH61" s="8">
        <f t="shared" si="46"/>
        <v>2.125</v>
      </c>
      <c r="II61" s="8">
        <v>205</v>
      </c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4"/>
      <c r="JD61" s="284"/>
      <c r="JE61" s="378">
        <v>0</v>
      </c>
      <c r="JF61" s="378">
        <v>0</v>
      </c>
      <c r="JG61" s="8">
        <f t="shared" si="47"/>
        <v>10.31</v>
      </c>
      <c r="JH61" s="8">
        <f t="shared" si="48"/>
        <v>0</v>
      </c>
      <c r="JI61" s="329">
        <v>4.742</v>
      </c>
      <c r="JJ61" s="329">
        <v>1</v>
      </c>
      <c r="JK61" s="329">
        <v>4.7420999999999998</v>
      </c>
      <c r="JL61" s="329">
        <v>1</v>
      </c>
      <c r="JM61" s="329">
        <v>18</v>
      </c>
      <c r="JN61" s="329">
        <v>4</v>
      </c>
      <c r="JO61" s="91">
        <v>51.55</v>
      </c>
      <c r="JP61" s="329">
        <v>11</v>
      </c>
      <c r="JQ61" s="91">
        <v>0</v>
      </c>
      <c r="JR61" s="329">
        <v>0</v>
      </c>
      <c r="JS61" s="71">
        <v>0</v>
      </c>
      <c r="JT61" s="71">
        <v>0</v>
      </c>
      <c r="JU61" s="8"/>
      <c r="JV61" s="8"/>
      <c r="JW61" s="8">
        <f t="shared" si="85"/>
        <v>79.034099999999995</v>
      </c>
      <c r="JX61" s="8">
        <f t="shared" si="86"/>
        <v>17</v>
      </c>
      <c r="JY61" s="8"/>
      <c r="JZ61" s="8"/>
      <c r="KA61" s="284"/>
      <c r="KB61" s="284"/>
      <c r="KC61" s="8">
        <f t="shared" si="49"/>
        <v>0</v>
      </c>
      <c r="KD61" s="8">
        <f t="shared" si="50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1"/>
        <v>0</v>
      </c>
      <c r="KP61" s="4">
        <f t="shared" si="51"/>
        <v>0</v>
      </c>
      <c r="KQ61" s="320"/>
      <c r="KR61" s="4"/>
      <c r="KS61" s="4"/>
      <c r="KT61" s="4"/>
      <c r="KU61" s="1">
        <f t="shared" si="52"/>
        <v>0</v>
      </c>
      <c r="KV61" s="1">
        <f t="shared" si="53"/>
        <v>0</v>
      </c>
      <c r="KW61" s="4"/>
      <c r="KX61" s="4"/>
      <c r="KY61" s="4">
        <f t="shared" si="54"/>
        <v>0</v>
      </c>
      <c r="KZ61" s="4">
        <f t="shared" si="55"/>
        <v>0</v>
      </c>
      <c r="LA61" s="4"/>
      <c r="LB61" s="4"/>
      <c r="LC61" s="4"/>
      <c r="LD61" s="4"/>
      <c r="LE61" s="4">
        <f t="shared" si="56"/>
        <v>0</v>
      </c>
      <c r="LF61" s="4">
        <f t="shared" si="57"/>
        <v>0</v>
      </c>
      <c r="LG61" s="4"/>
      <c r="LH61" s="4"/>
      <c r="LI61" s="4">
        <f t="shared" si="58"/>
        <v>0</v>
      </c>
      <c r="LJ61" s="4">
        <f t="shared" si="59"/>
        <v>0</v>
      </c>
      <c r="LK61" s="381">
        <v>25</v>
      </c>
      <c r="LL61" s="329">
        <v>0</v>
      </c>
      <c r="LM61" s="79">
        <v>3.4</v>
      </c>
      <c r="LN61" s="348">
        <v>0</v>
      </c>
      <c r="LO61" s="380">
        <f t="shared" si="107"/>
        <v>1.2999999999999994</v>
      </c>
      <c r="LP61" s="332">
        <v>0</v>
      </c>
      <c r="LQ61" s="75"/>
      <c r="LR61" s="342"/>
      <c r="LS61" s="317"/>
      <c r="LT61" s="317"/>
      <c r="LU61" s="4">
        <f t="shared" si="105"/>
        <v>29.7</v>
      </c>
      <c r="LV61" s="4">
        <f t="shared" si="61"/>
        <v>0</v>
      </c>
      <c r="LW61" s="318"/>
      <c r="LX61" s="4"/>
      <c r="LY61" s="4"/>
      <c r="LZ61" s="4"/>
      <c r="MA61" s="4">
        <f t="shared" si="62"/>
        <v>0</v>
      </c>
      <c r="MB61" s="4">
        <f t="shared" si="63"/>
        <v>0</v>
      </c>
      <c r="MC61" s="114"/>
      <c r="MD61" s="4"/>
      <c r="ME61" s="339">
        <v>25.75</v>
      </c>
      <c r="MF61" s="366"/>
      <c r="MG61" s="75">
        <v>35.020000000000003</v>
      </c>
      <c r="MH61" s="4"/>
      <c r="MI61" s="9"/>
      <c r="MJ61" s="4"/>
      <c r="MK61" s="4">
        <f t="shared" si="64"/>
        <v>60.77</v>
      </c>
      <c r="ML61" s="4">
        <f t="shared" si="65"/>
        <v>0</v>
      </c>
      <c r="MM61" s="333">
        <v>5.4809999999999999</v>
      </c>
      <c r="MN61" s="92"/>
      <c r="MO61" s="114">
        <v>3.2189999999999994</v>
      </c>
      <c r="MP61" s="334"/>
      <c r="MQ61" s="4">
        <f t="shared" si="66"/>
        <v>8.6999999999999993</v>
      </c>
      <c r="MR61" s="4">
        <f t="shared" si="67"/>
        <v>0</v>
      </c>
      <c r="MS61" s="4"/>
      <c r="MT61" s="4"/>
      <c r="MU61" s="4">
        <f t="shared" si="68"/>
        <v>0</v>
      </c>
      <c r="MV61" s="4">
        <f t="shared" si="69"/>
        <v>0</v>
      </c>
      <c r="MW61" s="4"/>
      <c r="MX61" s="4"/>
      <c r="MY61" s="4">
        <f t="shared" si="70"/>
        <v>0</v>
      </c>
      <c r="MZ61" s="4">
        <f t="shared" si="71"/>
        <v>0</v>
      </c>
      <c r="NA61" s="92">
        <v>0</v>
      </c>
      <c r="NB61" s="335">
        <v>0</v>
      </c>
      <c r="NC61" s="4">
        <f t="shared" si="72"/>
        <v>0</v>
      </c>
      <c r="ND61" s="4">
        <f t="shared" si="73"/>
        <v>0</v>
      </c>
      <c r="NE61" s="296"/>
      <c r="NF61" s="296"/>
      <c r="NG61" s="296">
        <f t="shared" si="74"/>
        <v>0</v>
      </c>
      <c r="NH61" s="296">
        <f t="shared" si="75"/>
        <v>0</v>
      </c>
      <c r="NI61" s="296"/>
      <c r="NJ61" s="296"/>
      <c r="NK61" s="296">
        <f t="shared" si="76"/>
        <v>0</v>
      </c>
      <c r="NL61" s="296">
        <f t="shared" si="77"/>
        <v>0</v>
      </c>
      <c r="NM61" s="293"/>
      <c r="NN61" s="296"/>
      <c r="NO61" s="296">
        <f t="shared" si="78"/>
        <v>0</v>
      </c>
      <c r="NP61" s="296">
        <f t="shared" si="79"/>
        <v>0</v>
      </c>
      <c r="NQ61" s="74">
        <v>3.67</v>
      </c>
      <c r="NR61" s="74"/>
      <c r="NS61" s="74">
        <v>0</v>
      </c>
      <c r="NT61" s="74"/>
      <c r="NU61" s="74">
        <v>6.2</v>
      </c>
      <c r="NV61" s="74"/>
      <c r="NW61" s="341">
        <v>1.33</v>
      </c>
      <c r="NX61" s="341"/>
      <c r="NY61" s="341">
        <v>2</v>
      </c>
      <c r="NZ61" s="341"/>
      <c r="OA61" s="4">
        <f t="shared" si="80"/>
        <v>11.870000000000001</v>
      </c>
      <c r="OB61" s="4">
        <f t="shared" si="100"/>
        <v>0</v>
      </c>
      <c r="OC61" s="74">
        <v>10</v>
      </c>
      <c r="OD61" s="74"/>
      <c r="OE61" s="347">
        <v>3.01</v>
      </c>
      <c r="OF61" s="74"/>
      <c r="OG61" s="347">
        <v>2</v>
      </c>
      <c r="OH61" s="74"/>
      <c r="OI61" s="74">
        <v>0</v>
      </c>
      <c r="OJ61" s="74"/>
      <c r="OK61" s="4">
        <f t="shared" si="81"/>
        <v>15.01</v>
      </c>
      <c r="OL61" s="4">
        <f t="shared" si="82"/>
        <v>0</v>
      </c>
      <c r="OM61" s="196">
        <v>7</v>
      </c>
      <c r="ON61" s="296"/>
      <c r="OO61" s="340">
        <v>1.97</v>
      </c>
      <c r="OP61" s="296"/>
      <c r="OQ61" s="196">
        <v>2.16</v>
      </c>
      <c r="OR61" s="296"/>
      <c r="OS61" s="296">
        <f t="shared" si="106"/>
        <v>8.9700000000000006</v>
      </c>
      <c r="OT61" s="296">
        <f t="shared" si="84"/>
        <v>0</v>
      </c>
      <c r="OU61" s="296"/>
      <c r="OV61" s="296"/>
      <c r="OW61" s="296">
        <f t="shared" si="101"/>
        <v>0</v>
      </c>
      <c r="OX61" s="296">
        <f t="shared" si="102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22"/>
      <c r="R62" s="78"/>
      <c r="S62" s="320"/>
      <c r="T62" s="320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49"/>
      <c r="AL62" s="350"/>
      <c r="AM62" s="289"/>
      <c r="AN62" s="289"/>
      <c r="AO62" s="290"/>
      <c r="AP62" s="290"/>
      <c r="AQ62" s="290"/>
      <c r="AR62" s="290"/>
      <c r="AS62" s="290"/>
      <c r="AT62" s="290"/>
      <c r="AU62" s="4">
        <f t="shared" si="89"/>
        <v>0</v>
      </c>
      <c r="AV62" s="4">
        <f t="shared" si="90"/>
        <v>0</v>
      </c>
      <c r="AW62" s="78">
        <v>2</v>
      </c>
      <c r="AX62" s="78">
        <v>0.85</v>
      </c>
      <c r="AY62" s="310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10</v>
      </c>
      <c r="BF62" s="8">
        <v>1.4239999999999999</v>
      </c>
      <c r="BG62" s="291">
        <v>7</v>
      </c>
      <c r="BH62" s="292">
        <v>0.99680000000000002</v>
      </c>
      <c r="BI62" s="291"/>
      <c r="BJ62" s="292"/>
      <c r="BK62" s="293">
        <v>3</v>
      </c>
      <c r="BL62" s="8">
        <v>0.42720000000000002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9"/>
      <c r="CI62" s="91">
        <v>20.6</v>
      </c>
      <c r="CJ62" s="319">
        <v>6.5</v>
      </c>
      <c r="CK62" s="294"/>
      <c r="CL62" s="294"/>
      <c r="CM62" s="320">
        <v>5.15</v>
      </c>
      <c r="CN62" s="321">
        <v>1.5</v>
      </c>
      <c r="CO62" s="8">
        <f t="shared" si="22"/>
        <v>25.75</v>
      </c>
      <c r="CP62" s="8">
        <f t="shared" si="23"/>
        <v>8</v>
      </c>
      <c r="CQ62" s="336">
        <v>247.40625</v>
      </c>
      <c r="CR62" s="336"/>
      <c r="CS62" s="336"/>
      <c r="CT62" s="346"/>
      <c r="CU62" s="337">
        <v>18.556701030927837</v>
      </c>
      <c r="CV62" s="196"/>
      <c r="CW62" s="338">
        <v>63.814432989690722</v>
      </c>
      <c r="CX62" s="295"/>
      <c r="CY62" s="295"/>
      <c r="CZ62" s="295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2">
        <v>41.103092783505154</v>
      </c>
      <c r="DL62" s="322">
        <v>13.701030927835051</v>
      </c>
      <c r="DM62" s="320">
        <f t="shared" si="28"/>
        <v>41.103092783505154</v>
      </c>
      <c r="DN62" s="320">
        <f t="shared" si="29"/>
        <v>13.701030927835051</v>
      </c>
      <c r="DO62" s="322">
        <v>39.869999999999997</v>
      </c>
      <c r="DP62" s="322">
        <v>13.29</v>
      </c>
      <c r="DQ62" s="323"/>
      <c r="DR62" s="323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4">
        <v>31.96</v>
      </c>
      <c r="EH62" s="325">
        <v>7.99</v>
      </c>
      <c r="EI62" s="94">
        <v>116.36</v>
      </c>
      <c r="EJ62" s="94">
        <v>29.09</v>
      </c>
      <c r="EK62" s="320">
        <v>40.340000000000003</v>
      </c>
      <c r="EL62" s="326">
        <v>10.085000000000001</v>
      </c>
      <c r="EM62" s="327"/>
      <c r="EN62" s="327"/>
      <c r="EO62" s="327"/>
      <c r="EP62" s="327"/>
      <c r="EQ62" s="8">
        <f t="shared" si="31"/>
        <v>188.66</v>
      </c>
      <c r="ER62" s="8">
        <f t="shared" si="104"/>
        <v>47.164999999999999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1">
        <v>29</v>
      </c>
      <c r="FB62" s="328"/>
      <c r="FC62" s="114">
        <v>0</v>
      </c>
      <c r="FD62" s="321"/>
      <c r="FE62" s="8"/>
      <c r="FF62" s="8"/>
      <c r="FG62" s="300"/>
      <c r="FH62" s="301"/>
      <c r="FI62" s="8"/>
      <c r="FJ62" s="8"/>
      <c r="FK62" s="8"/>
      <c r="FL62" s="8"/>
      <c r="FM62" s="321"/>
      <c r="FN62" s="321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321">
        <v>6</v>
      </c>
      <c r="GL62" s="321"/>
      <c r="GM62" s="304"/>
      <c r="GN62" s="305"/>
      <c r="GO62" s="329">
        <v>3</v>
      </c>
      <c r="GP62" s="365"/>
      <c r="GQ62" s="306"/>
      <c r="GR62" s="306"/>
      <c r="GS62" s="305"/>
      <c r="GT62" s="305"/>
      <c r="GU62" s="93">
        <v>3</v>
      </c>
      <c r="GV62" s="93"/>
      <c r="GW62" s="93">
        <v>2</v>
      </c>
      <c r="GX62" s="93"/>
      <c r="GY62" s="93">
        <v>0</v>
      </c>
      <c r="GZ62" s="93"/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91">
        <v>400</v>
      </c>
      <c r="HR62" s="284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376"/>
      <c r="HZ62" s="376"/>
      <c r="IA62" s="307"/>
      <c r="IB62" s="299"/>
      <c r="IC62" s="196">
        <v>8.5</v>
      </c>
      <c r="ID62" s="329">
        <v>2.125</v>
      </c>
      <c r="IE62" s="308"/>
      <c r="IF62" s="308"/>
      <c r="IG62" s="8">
        <f t="shared" si="45"/>
        <v>8.5</v>
      </c>
      <c r="IH62" s="8">
        <f t="shared" si="46"/>
        <v>2.125</v>
      </c>
      <c r="II62" s="8">
        <v>205</v>
      </c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4"/>
      <c r="JD62" s="284"/>
      <c r="JE62" s="378">
        <v>0</v>
      </c>
      <c r="JF62" s="378">
        <v>0</v>
      </c>
      <c r="JG62" s="8">
        <f t="shared" si="47"/>
        <v>10.31</v>
      </c>
      <c r="JH62" s="8">
        <f t="shared" si="48"/>
        <v>0</v>
      </c>
      <c r="JI62" s="329">
        <v>4.742</v>
      </c>
      <c r="JJ62" s="329">
        <v>1</v>
      </c>
      <c r="JK62" s="329">
        <v>4.7420999999999998</v>
      </c>
      <c r="JL62" s="329">
        <v>1</v>
      </c>
      <c r="JM62" s="329">
        <v>18</v>
      </c>
      <c r="JN62" s="329">
        <v>4</v>
      </c>
      <c r="JO62" s="91">
        <v>51.55</v>
      </c>
      <c r="JP62" s="329">
        <v>11</v>
      </c>
      <c r="JQ62" s="91">
        <v>0</v>
      </c>
      <c r="JR62" s="329">
        <v>0</v>
      </c>
      <c r="JS62" s="71">
        <v>0</v>
      </c>
      <c r="JT62" s="71">
        <v>0</v>
      </c>
      <c r="JU62" s="8"/>
      <c r="JV62" s="8"/>
      <c r="JW62" s="8">
        <f t="shared" si="85"/>
        <v>79.034099999999995</v>
      </c>
      <c r="JX62" s="8">
        <f t="shared" si="86"/>
        <v>17</v>
      </c>
      <c r="JY62" s="8"/>
      <c r="JZ62" s="8"/>
      <c r="KA62" s="284"/>
      <c r="KB62" s="284"/>
      <c r="KC62" s="8">
        <f t="shared" si="49"/>
        <v>0</v>
      </c>
      <c r="KD62" s="8">
        <f t="shared" si="50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1"/>
        <v>0</v>
      </c>
      <c r="KP62" s="4">
        <f t="shared" si="51"/>
        <v>0</v>
      </c>
      <c r="KQ62" s="320"/>
      <c r="KR62" s="4"/>
      <c r="KS62" s="4"/>
      <c r="KT62" s="4"/>
      <c r="KU62" s="1">
        <f t="shared" si="52"/>
        <v>0</v>
      </c>
      <c r="KV62" s="1">
        <f t="shared" si="53"/>
        <v>0</v>
      </c>
      <c r="KW62" s="4"/>
      <c r="KX62" s="4"/>
      <c r="KY62" s="4">
        <f t="shared" si="54"/>
        <v>0</v>
      </c>
      <c r="KZ62" s="4">
        <f t="shared" si="55"/>
        <v>0</v>
      </c>
      <c r="LA62" s="4"/>
      <c r="LB62" s="4"/>
      <c r="LC62" s="4"/>
      <c r="LD62" s="4"/>
      <c r="LE62" s="4">
        <f t="shared" si="56"/>
        <v>0</v>
      </c>
      <c r="LF62" s="4">
        <f t="shared" si="57"/>
        <v>0</v>
      </c>
      <c r="LG62" s="4"/>
      <c r="LH62" s="4"/>
      <c r="LI62" s="4">
        <f t="shared" si="58"/>
        <v>0</v>
      </c>
      <c r="LJ62" s="4">
        <f t="shared" si="59"/>
        <v>0</v>
      </c>
      <c r="LK62" s="381">
        <v>25</v>
      </c>
      <c r="LL62" s="329">
        <v>0</v>
      </c>
      <c r="LM62" s="79">
        <v>3.4</v>
      </c>
      <c r="LN62" s="348">
        <v>0</v>
      </c>
      <c r="LO62" s="380">
        <f t="shared" si="107"/>
        <v>1.2999999999999994</v>
      </c>
      <c r="LP62" s="332">
        <v>0</v>
      </c>
      <c r="LQ62" s="75"/>
      <c r="LR62" s="342"/>
      <c r="LS62" s="317"/>
      <c r="LT62" s="317"/>
      <c r="LU62" s="4">
        <f t="shared" si="105"/>
        <v>29.7</v>
      </c>
      <c r="LV62" s="4">
        <f t="shared" si="61"/>
        <v>0</v>
      </c>
      <c r="LW62" s="318"/>
      <c r="LX62" s="4"/>
      <c r="LY62" s="4"/>
      <c r="LZ62" s="4"/>
      <c r="MA62" s="4">
        <f t="shared" si="62"/>
        <v>0</v>
      </c>
      <c r="MB62" s="4">
        <f t="shared" si="63"/>
        <v>0</v>
      </c>
      <c r="MC62" s="114"/>
      <c r="MD62" s="4"/>
      <c r="ME62" s="339">
        <v>25.75</v>
      </c>
      <c r="MF62" s="366"/>
      <c r="MG62" s="75">
        <v>35.020000000000003</v>
      </c>
      <c r="MH62" s="4"/>
      <c r="MI62" s="9"/>
      <c r="MJ62" s="4"/>
      <c r="MK62" s="4">
        <f t="shared" si="64"/>
        <v>60.77</v>
      </c>
      <c r="ML62" s="4">
        <f t="shared" si="65"/>
        <v>0</v>
      </c>
      <c r="MM62" s="333">
        <v>5.4180000000000001</v>
      </c>
      <c r="MN62" s="92"/>
      <c r="MO62" s="114">
        <v>3.1819999999999995</v>
      </c>
      <c r="MP62" s="334"/>
      <c r="MQ62" s="4">
        <f t="shared" si="66"/>
        <v>8.6</v>
      </c>
      <c r="MR62" s="4">
        <f t="shared" si="67"/>
        <v>0</v>
      </c>
      <c r="MS62" s="4"/>
      <c r="MT62" s="4"/>
      <c r="MU62" s="4">
        <f t="shared" si="68"/>
        <v>0</v>
      </c>
      <c r="MV62" s="4">
        <f t="shared" si="69"/>
        <v>0</v>
      </c>
      <c r="MW62" s="4"/>
      <c r="MX62" s="4"/>
      <c r="MY62" s="4">
        <f t="shared" si="70"/>
        <v>0</v>
      </c>
      <c r="MZ62" s="4">
        <f t="shared" si="71"/>
        <v>0</v>
      </c>
      <c r="NA62" s="92">
        <v>0</v>
      </c>
      <c r="NB62" s="335">
        <v>0</v>
      </c>
      <c r="NC62" s="4">
        <f t="shared" si="72"/>
        <v>0</v>
      </c>
      <c r="ND62" s="4">
        <f t="shared" si="73"/>
        <v>0</v>
      </c>
      <c r="NE62" s="296"/>
      <c r="NF62" s="296"/>
      <c r="NG62" s="296">
        <f t="shared" si="74"/>
        <v>0</v>
      </c>
      <c r="NH62" s="296">
        <f t="shared" si="75"/>
        <v>0</v>
      </c>
      <c r="NI62" s="296"/>
      <c r="NJ62" s="296"/>
      <c r="NK62" s="296">
        <f t="shared" si="76"/>
        <v>0</v>
      </c>
      <c r="NL62" s="296">
        <f t="shared" si="77"/>
        <v>0</v>
      </c>
      <c r="NM62" s="293"/>
      <c r="NN62" s="296"/>
      <c r="NO62" s="296">
        <f t="shared" si="78"/>
        <v>0</v>
      </c>
      <c r="NP62" s="296">
        <f t="shared" si="79"/>
        <v>0</v>
      </c>
      <c r="NQ62" s="74">
        <v>3.32</v>
      </c>
      <c r="NR62" s="74"/>
      <c r="NS62" s="74">
        <v>0</v>
      </c>
      <c r="NT62" s="74"/>
      <c r="NU62" s="74">
        <v>5.62</v>
      </c>
      <c r="NV62" s="74"/>
      <c r="NW62" s="341">
        <v>1.2</v>
      </c>
      <c r="NX62" s="341"/>
      <c r="NY62" s="341">
        <v>1.81</v>
      </c>
      <c r="NZ62" s="341"/>
      <c r="OA62" s="4">
        <f t="shared" si="80"/>
        <v>10.75</v>
      </c>
      <c r="OB62" s="4">
        <f t="shared" si="100"/>
        <v>0</v>
      </c>
      <c r="OC62" s="74">
        <v>10</v>
      </c>
      <c r="OD62" s="74"/>
      <c r="OE62" s="347">
        <v>3.1</v>
      </c>
      <c r="OF62" s="74"/>
      <c r="OG62" s="347">
        <v>2</v>
      </c>
      <c r="OH62" s="74"/>
      <c r="OI62" s="74">
        <v>0</v>
      </c>
      <c r="OJ62" s="74"/>
      <c r="OK62" s="4">
        <f t="shared" si="81"/>
        <v>15.1</v>
      </c>
      <c r="OL62" s="4">
        <f t="shared" si="82"/>
        <v>0</v>
      </c>
      <c r="OM62" s="196">
        <v>6.91</v>
      </c>
      <c r="ON62" s="296"/>
      <c r="OO62" s="340">
        <v>1.95</v>
      </c>
      <c r="OP62" s="296"/>
      <c r="OQ62" s="196">
        <v>2.13</v>
      </c>
      <c r="OR62" s="296"/>
      <c r="OS62" s="296">
        <f t="shared" si="106"/>
        <v>8.86</v>
      </c>
      <c r="OT62" s="296">
        <f t="shared" si="84"/>
        <v>0</v>
      </c>
      <c r="OU62" s="296"/>
      <c r="OV62" s="296"/>
      <c r="OW62" s="296">
        <f t="shared" si="101"/>
        <v>0</v>
      </c>
      <c r="OX62" s="296">
        <f t="shared" si="102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22"/>
      <c r="R63" s="78"/>
      <c r="S63" s="320"/>
      <c r="T63" s="320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49"/>
      <c r="AL63" s="350"/>
      <c r="AM63" s="289"/>
      <c r="AN63" s="289"/>
      <c r="AO63" s="290"/>
      <c r="AP63" s="290"/>
      <c r="AQ63" s="290"/>
      <c r="AR63" s="290"/>
      <c r="AS63" s="290"/>
      <c r="AT63" s="290"/>
      <c r="AU63" s="4">
        <f t="shared" si="89"/>
        <v>0</v>
      </c>
      <c r="AV63" s="4">
        <f t="shared" si="90"/>
        <v>0</v>
      </c>
      <c r="AW63" s="78">
        <v>2</v>
      </c>
      <c r="AX63" s="78">
        <v>0.85</v>
      </c>
      <c r="AY63" s="310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10</v>
      </c>
      <c r="BF63" s="8">
        <v>1.4239999999999999</v>
      </c>
      <c r="BG63" s="291">
        <v>7</v>
      </c>
      <c r="BH63" s="292">
        <v>0.99680000000000002</v>
      </c>
      <c r="BI63" s="291"/>
      <c r="BJ63" s="292"/>
      <c r="BK63" s="293">
        <v>3</v>
      </c>
      <c r="BL63" s="8">
        <v>0.42720000000000002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9"/>
      <c r="CI63" s="91">
        <v>20.6</v>
      </c>
      <c r="CJ63" s="319">
        <v>6.5</v>
      </c>
      <c r="CK63" s="294"/>
      <c r="CL63" s="294"/>
      <c r="CM63" s="320">
        <v>5.15</v>
      </c>
      <c r="CN63" s="321">
        <v>1.5</v>
      </c>
      <c r="CO63" s="8">
        <f t="shared" si="22"/>
        <v>25.75</v>
      </c>
      <c r="CP63" s="8">
        <f t="shared" si="23"/>
        <v>8</v>
      </c>
      <c r="CQ63" s="336">
        <v>247.40625</v>
      </c>
      <c r="CR63" s="336"/>
      <c r="CS63" s="336"/>
      <c r="CT63" s="346"/>
      <c r="CU63" s="337">
        <v>18.556701030927837</v>
      </c>
      <c r="CV63" s="196"/>
      <c r="CW63" s="338">
        <v>63.814432989690722</v>
      </c>
      <c r="CX63" s="295"/>
      <c r="CY63" s="295"/>
      <c r="CZ63" s="295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2">
        <v>41.103092783505154</v>
      </c>
      <c r="DL63" s="322">
        <v>13.701030927835051</v>
      </c>
      <c r="DM63" s="320">
        <f t="shared" si="28"/>
        <v>41.103092783505154</v>
      </c>
      <c r="DN63" s="320">
        <f t="shared" si="29"/>
        <v>13.701030927835051</v>
      </c>
      <c r="DO63" s="322">
        <v>39.869999999999997</v>
      </c>
      <c r="DP63" s="322">
        <v>13.29</v>
      </c>
      <c r="DQ63" s="323"/>
      <c r="DR63" s="323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4">
        <v>31.96</v>
      </c>
      <c r="EH63" s="325">
        <v>7.99</v>
      </c>
      <c r="EI63" s="94">
        <v>116.36</v>
      </c>
      <c r="EJ63" s="94">
        <v>29.09</v>
      </c>
      <c r="EK63" s="320">
        <v>40.340000000000003</v>
      </c>
      <c r="EL63" s="326">
        <v>10.085000000000001</v>
      </c>
      <c r="EM63" s="327"/>
      <c r="EN63" s="327"/>
      <c r="EO63" s="327"/>
      <c r="EP63" s="327"/>
      <c r="EQ63" s="8">
        <f t="shared" si="31"/>
        <v>188.66</v>
      </c>
      <c r="ER63" s="8">
        <f t="shared" si="104"/>
        <v>47.164999999999999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1">
        <v>29</v>
      </c>
      <c r="FB63" s="328"/>
      <c r="FC63" s="114">
        <v>0</v>
      </c>
      <c r="FD63" s="321"/>
      <c r="FE63" s="8"/>
      <c r="FF63" s="8"/>
      <c r="FG63" s="300"/>
      <c r="FH63" s="301"/>
      <c r="FI63" s="8"/>
      <c r="FJ63" s="8"/>
      <c r="FK63" s="8"/>
      <c r="FL63" s="8"/>
      <c r="FM63" s="321"/>
      <c r="FN63" s="321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321">
        <v>6</v>
      </c>
      <c r="GL63" s="321"/>
      <c r="GM63" s="304"/>
      <c r="GN63" s="305"/>
      <c r="GO63" s="329">
        <v>3</v>
      </c>
      <c r="GP63" s="365"/>
      <c r="GQ63" s="306"/>
      <c r="GR63" s="306"/>
      <c r="GS63" s="305"/>
      <c r="GT63" s="305"/>
      <c r="GU63" s="93">
        <v>3</v>
      </c>
      <c r="GV63" s="93"/>
      <c r="GW63" s="93">
        <v>2</v>
      </c>
      <c r="GX63" s="93"/>
      <c r="GY63" s="93">
        <v>0</v>
      </c>
      <c r="GZ63" s="93"/>
      <c r="HA63" s="8">
        <f t="shared" si="39"/>
        <v>14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91">
        <v>400</v>
      </c>
      <c r="HR63" s="284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376"/>
      <c r="HZ63" s="376"/>
      <c r="IA63" s="307"/>
      <c r="IB63" s="299"/>
      <c r="IC63" s="196">
        <v>8.5</v>
      </c>
      <c r="ID63" s="329">
        <v>2.125</v>
      </c>
      <c r="IE63" s="308"/>
      <c r="IF63" s="308"/>
      <c r="IG63" s="8">
        <f t="shared" si="45"/>
        <v>8.5</v>
      </c>
      <c r="IH63" s="8">
        <f t="shared" si="46"/>
        <v>2.125</v>
      </c>
      <c r="II63" s="8">
        <v>205</v>
      </c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4"/>
      <c r="JD63" s="284"/>
      <c r="JE63" s="378">
        <v>0</v>
      </c>
      <c r="JF63" s="378">
        <v>0</v>
      </c>
      <c r="JG63" s="8">
        <f t="shared" si="47"/>
        <v>10.31</v>
      </c>
      <c r="JH63" s="8">
        <f t="shared" si="48"/>
        <v>0</v>
      </c>
      <c r="JI63" s="329">
        <v>4.742</v>
      </c>
      <c r="JJ63" s="329">
        <v>1</v>
      </c>
      <c r="JK63" s="329">
        <v>4.7420999999999998</v>
      </c>
      <c r="JL63" s="329">
        <v>1</v>
      </c>
      <c r="JM63" s="329">
        <v>18</v>
      </c>
      <c r="JN63" s="329">
        <v>4</v>
      </c>
      <c r="JO63" s="91">
        <v>51.55</v>
      </c>
      <c r="JP63" s="329">
        <v>11</v>
      </c>
      <c r="JQ63" s="91">
        <v>0</v>
      </c>
      <c r="JR63" s="329">
        <v>0</v>
      </c>
      <c r="JS63" s="71">
        <v>0</v>
      </c>
      <c r="JT63" s="71">
        <v>0</v>
      </c>
      <c r="JU63" s="8"/>
      <c r="JV63" s="8"/>
      <c r="JW63" s="8">
        <f t="shared" si="85"/>
        <v>79.034099999999995</v>
      </c>
      <c r="JX63" s="8">
        <f t="shared" si="86"/>
        <v>17</v>
      </c>
      <c r="JY63" s="8"/>
      <c r="JZ63" s="8"/>
      <c r="KA63" s="284"/>
      <c r="KB63" s="284"/>
      <c r="KC63" s="8">
        <f t="shared" si="49"/>
        <v>0</v>
      </c>
      <c r="KD63" s="8">
        <f t="shared" si="50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1"/>
        <v>0</v>
      </c>
      <c r="KP63" s="4">
        <f t="shared" si="51"/>
        <v>0</v>
      </c>
      <c r="KQ63" s="320"/>
      <c r="KR63" s="4"/>
      <c r="KS63" s="4"/>
      <c r="KT63" s="4"/>
      <c r="KU63" s="1">
        <f t="shared" si="52"/>
        <v>0</v>
      </c>
      <c r="KV63" s="1">
        <f t="shared" si="53"/>
        <v>0</v>
      </c>
      <c r="KW63" s="4"/>
      <c r="KX63" s="4"/>
      <c r="KY63" s="4">
        <f t="shared" si="54"/>
        <v>0</v>
      </c>
      <c r="KZ63" s="4">
        <f t="shared" si="55"/>
        <v>0</v>
      </c>
      <c r="LA63" s="4"/>
      <c r="LB63" s="4"/>
      <c r="LC63" s="4"/>
      <c r="LD63" s="4"/>
      <c r="LE63" s="4">
        <f t="shared" si="56"/>
        <v>0</v>
      </c>
      <c r="LF63" s="4">
        <f t="shared" si="57"/>
        <v>0</v>
      </c>
      <c r="LG63" s="4"/>
      <c r="LH63" s="4"/>
      <c r="LI63" s="4">
        <f t="shared" si="58"/>
        <v>0</v>
      </c>
      <c r="LJ63" s="4">
        <f t="shared" si="59"/>
        <v>0</v>
      </c>
      <c r="LK63" s="381">
        <v>25</v>
      </c>
      <c r="LL63" s="329">
        <v>0</v>
      </c>
      <c r="LM63" s="79">
        <v>3.4</v>
      </c>
      <c r="LN63" s="348">
        <v>0</v>
      </c>
      <c r="LO63" s="380">
        <f t="shared" si="107"/>
        <v>1.2999999999999994</v>
      </c>
      <c r="LP63" s="332">
        <v>0</v>
      </c>
      <c r="LQ63" s="75"/>
      <c r="LR63" s="342"/>
      <c r="LS63" s="317"/>
      <c r="LT63" s="317"/>
      <c r="LU63" s="4">
        <f t="shared" si="105"/>
        <v>29.7</v>
      </c>
      <c r="LV63" s="4">
        <f t="shared" si="61"/>
        <v>0</v>
      </c>
      <c r="LW63" s="318"/>
      <c r="LX63" s="4"/>
      <c r="LY63" s="4"/>
      <c r="LZ63" s="4"/>
      <c r="MA63" s="4">
        <f t="shared" si="62"/>
        <v>0</v>
      </c>
      <c r="MB63" s="4">
        <f t="shared" si="63"/>
        <v>0</v>
      </c>
      <c r="MC63" s="114"/>
      <c r="MD63" s="4"/>
      <c r="ME63" s="339">
        <v>25.75</v>
      </c>
      <c r="MF63" s="366"/>
      <c r="MG63" s="75">
        <v>35.020000000000003</v>
      </c>
      <c r="MH63" s="4"/>
      <c r="MI63" s="9"/>
      <c r="MJ63" s="4"/>
      <c r="MK63" s="4">
        <f t="shared" si="64"/>
        <v>60.77</v>
      </c>
      <c r="ML63" s="4">
        <f t="shared" si="65"/>
        <v>0</v>
      </c>
      <c r="MM63" s="333">
        <v>5.1659999999999995</v>
      </c>
      <c r="MN63" s="92"/>
      <c r="MO63" s="114">
        <v>3.0339999999999998</v>
      </c>
      <c r="MP63" s="334"/>
      <c r="MQ63" s="4">
        <f t="shared" si="66"/>
        <v>8.1999999999999993</v>
      </c>
      <c r="MR63" s="4">
        <f t="shared" si="67"/>
        <v>0</v>
      </c>
      <c r="MS63" s="4"/>
      <c r="MT63" s="4"/>
      <c r="MU63" s="4">
        <f t="shared" si="68"/>
        <v>0</v>
      </c>
      <c r="MV63" s="4">
        <f t="shared" si="69"/>
        <v>0</v>
      </c>
      <c r="MW63" s="4"/>
      <c r="MX63" s="4"/>
      <c r="MY63" s="4">
        <f t="shared" si="70"/>
        <v>0</v>
      </c>
      <c r="MZ63" s="4">
        <f t="shared" si="71"/>
        <v>0</v>
      </c>
      <c r="NA63" s="92">
        <v>0</v>
      </c>
      <c r="NB63" s="335">
        <v>0</v>
      </c>
      <c r="NC63" s="4">
        <f t="shared" si="72"/>
        <v>0</v>
      </c>
      <c r="ND63" s="4">
        <f t="shared" si="73"/>
        <v>0</v>
      </c>
      <c r="NE63" s="296"/>
      <c r="NF63" s="296"/>
      <c r="NG63" s="296">
        <f t="shared" si="74"/>
        <v>0</v>
      </c>
      <c r="NH63" s="296">
        <f t="shared" si="75"/>
        <v>0</v>
      </c>
      <c r="NI63" s="296"/>
      <c r="NJ63" s="296"/>
      <c r="NK63" s="296">
        <f t="shared" si="76"/>
        <v>0</v>
      </c>
      <c r="NL63" s="296">
        <f t="shared" si="77"/>
        <v>0</v>
      </c>
      <c r="NM63" s="293"/>
      <c r="NN63" s="296"/>
      <c r="NO63" s="296">
        <f t="shared" si="78"/>
        <v>0</v>
      </c>
      <c r="NP63" s="296">
        <f t="shared" si="79"/>
        <v>0</v>
      </c>
      <c r="NQ63" s="74">
        <v>3.19</v>
      </c>
      <c r="NR63" s="74"/>
      <c r="NS63" s="74">
        <v>0</v>
      </c>
      <c r="NT63" s="74"/>
      <c r="NU63" s="74">
        <v>5.39</v>
      </c>
      <c r="NV63" s="74"/>
      <c r="NW63" s="341">
        <v>1.1499999999999999</v>
      </c>
      <c r="NX63" s="341"/>
      <c r="NY63" s="341">
        <v>1.74</v>
      </c>
      <c r="NZ63" s="341"/>
      <c r="OA63" s="4">
        <f t="shared" si="80"/>
        <v>10.32</v>
      </c>
      <c r="OB63" s="4">
        <f t="shared" si="100"/>
        <v>0</v>
      </c>
      <c r="OC63" s="74">
        <v>10</v>
      </c>
      <c r="OD63" s="74"/>
      <c r="OE63" s="347">
        <v>1.55</v>
      </c>
      <c r="OF63" s="74"/>
      <c r="OG63" s="347">
        <v>2</v>
      </c>
      <c r="OH63" s="74"/>
      <c r="OI63" s="74">
        <v>0</v>
      </c>
      <c r="OJ63" s="74"/>
      <c r="OK63" s="4">
        <f t="shared" si="81"/>
        <v>13.55</v>
      </c>
      <c r="OL63" s="4">
        <f t="shared" si="82"/>
        <v>0</v>
      </c>
      <c r="OM63" s="196">
        <v>6.55</v>
      </c>
      <c r="ON63" s="296"/>
      <c r="OO63" s="340">
        <v>1.85</v>
      </c>
      <c r="OP63" s="296"/>
      <c r="OQ63" s="196">
        <v>2.02</v>
      </c>
      <c r="OR63" s="296"/>
      <c r="OS63" s="296">
        <f t="shared" si="106"/>
        <v>8.4</v>
      </c>
      <c r="OT63" s="296">
        <f t="shared" si="84"/>
        <v>0</v>
      </c>
      <c r="OU63" s="296"/>
      <c r="OV63" s="296"/>
      <c r="OW63" s="296">
        <f t="shared" si="101"/>
        <v>0</v>
      </c>
      <c r="OX63" s="296">
        <f t="shared" si="102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22"/>
      <c r="R64" s="78"/>
      <c r="S64" s="320"/>
      <c r="T64" s="320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49"/>
      <c r="AL64" s="350"/>
      <c r="AM64" s="289"/>
      <c r="AN64" s="289"/>
      <c r="AO64" s="290"/>
      <c r="AP64" s="290"/>
      <c r="AQ64" s="290"/>
      <c r="AR64" s="290"/>
      <c r="AS64" s="290"/>
      <c r="AT64" s="290"/>
      <c r="AU64" s="4">
        <f t="shared" si="89"/>
        <v>0</v>
      </c>
      <c r="AV64" s="4">
        <f t="shared" si="90"/>
        <v>0</v>
      </c>
      <c r="AW64" s="78">
        <v>2</v>
      </c>
      <c r="AX64" s="78">
        <v>0.85</v>
      </c>
      <c r="AY64" s="310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10</v>
      </c>
      <c r="BF64" s="8">
        <v>1.4239999999999999</v>
      </c>
      <c r="BG64" s="291">
        <v>7</v>
      </c>
      <c r="BH64" s="292">
        <v>0.99680000000000002</v>
      </c>
      <c r="BI64" s="291"/>
      <c r="BJ64" s="292"/>
      <c r="BK64" s="293">
        <v>3</v>
      </c>
      <c r="BL64" s="8">
        <v>0.42720000000000002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9"/>
      <c r="CI64" s="91">
        <v>20.6</v>
      </c>
      <c r="CJ64" s="319">
        <v>6.5</v>
      </c>
      <c r="CK64" s="294"/>
      <c r="CL64" s="294"/>
      <c r="CM64" s="320">
        <v>5.15</v>
      </c>
      <c r="CN64" s="321">
        <v>1.5</v>
      </c>
      <c r="CO64" s="8">
        <f t="shared" si="22"/>
        <v>25.75</v>
      </c>
      <c r="CP64" s="8">
        <f t="shared" si="23"/>
        <v>8</v>
      </c>
      <c r="CQ64" s="336">
        <v>247.40625</v>
      </c>
      <c r="CR64" s="336"/>
      <c r="CS64" s="336"/>
      <c r="CT64" s="346"/>
      <c r="CU64" s="337">
        <v>18.556701030927837</v>
      </c>
      <c r="CV64" s="196"/>
      <c r="CW64" s="338">
        <v>63.814432989690722</v>
      </c>
      <c r="CX64" s="295"/>
      <c r="CY64" s="295"/>
      <c r="CZ64" s="295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2">
        <v>41.103092783505154</v>
      </c>
      <c r="DL64" s="322">
        <v>13.701030927835051</v>
      </c>
      <c r="DM64" s="320">
        <f t="shared" si="28"/>
        <v>41.103092783505154</v>
      </c>
      <c r="DN64" s="320">
        <f t="shared" si="29"/>
        <v>13.701030927835051</v>
      </c>
      <c r="DO64" s="322">
        <v>39.869999999999997</v>
      </c>
      <c r="DP64" s="322">
        <v>13.29</v>
      </c>
      <c r="DQ64" s="323"/>
      <c r="DR64" s="323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4">
        <v>31.96</v>
      </c>
      <c r="EH64" s="325">
        <v>7.99</v>
      </c>
      <c r="EI64" s="94">
        <v>116.36</v>
      </c>
      <c r="EJ64" s="94">
        <v>29.09</v>
      </c>
      <c r="EK64" s="320">
        <v>40.340000000000003</v>
      </c>
      <c r="EL64" s="326">
        <v>10.085000000000001</v>
      </c>
      <c r="EM64" s="327"/>
      <c r="EN64" s="327"/>
      <c r="EO64" s="327"/>
      <c r="EP64" s="327"/>
      <c r="EQ64" s="8">
        <f t="shared" si="31"/>
        <v>188.66</v>
      </c>
      <c r="ER64" s="8">
        <f t="shared" si="104"/>
        <v>47.164999999999999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1">
        <v>29</v>
      </c>
      <c r="FB64" s="328"/>
      <c r="FC64" s="114">
        <v>0</v>
      </c>
      <c r="FD64" s="321"/>
      <c r="FE64" s="8"/>
      <c r="FF64" s="8"/>
      <c r="FG64" s="300"/>
      <c r="FH64" s="301"/>
      <c r="FI64" s="8"/>
      <c r="FJ64" s="8"/>
      <c r="FK64" s="8"/>
      <c r="FL64" s="8"/>
      <c r="FM64" s="321"/>
      <c r="FN64" s="321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321">
        <v>6</v>
      </c>
      <c r="GL64" s="321"/>
      <c r="GM64" s="304"/>
      <c r="GN64" s="305"/>
      <c r="GO64" s="329">
        <v>3</v>
      </c>
      <c r="GP64" s="365"/>
      <c r="GQ64" s="306"/>
      <c r="GR64" s="306"/>
      <c r="GS64" s="305"/>
      <c r="GT64" s="305"/>
      <c r="GU64" s="93">
        <v>3</v>
      </c>
      <c r="GV64" s="93"/>
      <c r="GW64" s="93">
        <v>2</v>
      </c>
      <c r="GX64" s="93"/>
      <c r="GY64" s="93">
        <v>0</v>
      </c>
      <c r="GZ64" s="93"/>
      <c r="HA64" s="8">
        <f t="shared" si="39"/>
        <v>14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91">
        <v>400</v>
      </c>
      <c r="HR64" s="284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376"/>
      <c r="HZ64" s="376"/>
      <c r="IA64" s="307"/>
      <c r="IB64" s="299"/>
      <c r="IC64" s="196">
        <v>8.5</v>
      </c>
      <c r="ID64" s="329">
        <v>2.125</v>
      </c>
      <c r="IE64" s="308"/>
      <c r="IF64" s="308"/>
      <c r="IG64" s="8">
        <f t="shared" si="45"/>
        <v>8.5</v>
      </c>
      <c r="IH64" s="8">
        <f t="shared" si="46"/>
        <v>2.125</v>
      </c>
      <c r="II64" s="8">
        <v>205</v>
      </c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4"/>
      <c r="JD64" s="284"/>
      <c r="JE64" s="378">
        <v>0</v>
      </c>
      <c r="JF64" s="378">
        <v>0</v>
      </c>
      <c r="JG64" s="8">
        <f t="shared" si="47"/>
        <v>10.31</v>
      </c>
      <c r="JH64" s="8">
        <f t="shared" si="48"/>
        <v>0</v>
      </c>
      <c r="JI64" s="329">
        <v>4.742</v>
      </c>
      <c r="JJ64" s="329">
        <v>1</v>
      </c>
      <c r="JK64" s="329">
        <v>4.7420999999999998</v>
      </c>
      <c r="JL64" s="329">
        <v>1</v>
      </c>
      <c r="JM64" s="329">
        <v>18</v>
      </c>
      <c r="JN64" s="329">
        <v>4</v>
      </c>
      <c r="JO64" s="91">
        <v>51.55</v>
      </c>
      <c r="JP64" s="329">
        <v>11</v>
      </c>
      <c r="JQ64" s="91">
        <v>0</v>
      </c>
      <c r="JR64" s="329">
        <v>0</v>
      </c>
      <c r="JS64" s="71">
        <v>0</v>
      </c>
      <c r="JT64" s="71">
        <v>0</v>
      </c>
      <c r="JU64" s="8"/>
      <c r="JV64" s="8"/>
      <c r="JW64" s="8">
        <f t="shared" si="85"/>
        <v>79.034099999999995</v>
      </c>
      <c r="JX64" s="8">
        <f t="shared" si="86"/>
        <v>17</v>
      </c>
      <c r="JY64" s="8"/>
      <c r="JZ64" s="8"/>
      <c r="KA64" s="284"/>
      <c r="KB64" s="284"/>
      <c r="KC64" s="8">
        <f t="shared" si="49"/>
        <v>0</v>
      </c>
      <c r="KD64" s="8">
        <f t="shared" si="50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1"/>
        <v>0</v>
      </c>
      <c r="KP64" s="4">
        <f t="shared" si="51"/>
        <v>0</v>
      </c>
      <c r="KQ64" s="320"/>
      <c r="KR64" s="4"/>
      <c r="KS64" s="4"/>
      <c r="KT64" s="4"/>
      <c r="KU64" s="1">
        <f t="shared" si="52"/>
        <v>0</v>
      </c>
      <c r="KV64" s="1">
        <f t="shared" si="53"/>
        <v>0</v>
      </c>
      <c r="KW64" s="4"/>
      <c r="KX64" s="4"/>
      <c r="KY64" s="4">
        <f t="shared" si="54"/>
        <v>0</v>
      </c>
      <c r="KZ64" s="4">
        <f t="shared" si="55"/>
        <v>0</v>
      </c>
      <c r="LA64" s="4"/>
      <c r="LB64" s="4"/>
      <c r="LC64" s="4"/>
      <c r="LD64" s="4"/>
      <c r="LE64" s="4">
        <f t="shared" si="56"/>
        <v>0</v>
      </c>
      <c r="LF64" s="4">
        <f t="shared" si="57"/>
        <v>0</v>
      </c>
      <c r="LG64" s="4"/>
      <c r="LH64" s="4"/>
      <c r="LI64" s="4">
        <f t="shared" si="58"/>
        <v>0</v>
      </c>
      <c r="LJ64" s="4">
        <f t="shared" si="59"/>
        <v>0</v>
      </c>
      <c r="LK64" s="381">
        <v>25</v>
      </c>
      <c r="LL64" s="329">
        <v>0</v>
      </c>
      <c r="LM64" s="79">
        <v>3.4</v>
      </c>
      <c r="LN64" s="348">
        <v>0</v>
      </c>
      <c r="LO64" s="380">
        <f t="shared" si="107"/>
        <v>1.2999999999999994</v>
      </c>
      <c r="LP64" s="332">
        <v>0</v>
      </c>
      <c r="LQ64" s="75"/>
      <c r="LR64" s="342"/>
      <c r="LS64" s="317"/>
      <c r="LT64" s="317"/>
      <c r="LU64" s="4">
        <f t="shared" si="105"/>
        <v>29.7</v>
      </c>
      <c r="LV64" s="4">
        <f t="shared" si="61"/>
        <v>0</v>
      </c>
      <c r="LW64" s="318"/>
      <c r="LX64" s="4"/>
      <c r="LY64" s="4"/>
      <c r="LZ64" s="4"/>
      <c r="MA64" s="4">
        <f t="shared" si="62"/>
        <v>0</v>
      </c>
      <c r="MB64" s="4">
        <f t="shared" si="63"/>
        <v>0</v>
      </c>
      <c r="MC64" s="114"/>
      <c r="MD64" s="4"/>
      <c r="ME64" s="339">
        <v>25.75</v>
      </c>
      <c r="MF64" s="366"/>
      <c r="MG64" s="75">
        <v>35.020000000000003</v>
      </c>
      <c r="MH64" s="4"/>
      <c r="MI64" s="9"/>
      <c r="MJ64" s="4"/>
      <c r="MK64" s="4">
        <f t="shared" si="64"/>
        <v>60.77</v>
      </c>
      <c r="ML64" s="4">
        <f t="shared" si="65"/>
        <v>0</v>
      </c>
      <c r="MM64" s="333">
        <v>4.5990000000000002</v>
      </c>
      <c r="MN64" s="92"/>
      <c r="MO64" s="114">
        <v>2.7009999999999996</v>
      </c>
      <c r="MP64" s="334"/>
      <c r="MQ64" s="4">
        <f t="shared" si="66"/>
        <v>7.3</v>
      </c>
      <c r="MR64" s="4">
        <f t="shared" si="67"/>
        <v>0</v>
      </c>
      <c r="MS64" s="4"/>
      <c r="MT64" s="4"/>
      <c r="MU64" s="4">
        <f t="shared" si="68"/>
        <v>0</v>
      </c>
      <c r="MV64" s="4">
        <f t="shared" si="69"/>
        <v>0</v>
      </c>
      <c r="MW64" s="4"/>
      <c r="MX64" s="4"/>
      <c r="MY64" s="4">
        <f t="shared" si="70"/>
        <v>0</v>
      </c>
      <c r="MZ64" s="4">
        <f t="shared" si="71"/>
        <v>0</v>
      </c>
      <c r="NA64" s="92">
        <v>0</v>
      </c>
      <c r="NB64" s="335">
        <v>0</v>
      </c>
      <c r="NC64" s="4">
        <f t="shared" si="72"/>
        <v>0</v>
      </c>
      <c r="ND64" s="4">
        <f t="shared" si="73"/>
        <v>0</v>
      </c>
      <c r="NE64" s="296"/>
      <c r="NF64" s="296"/>
      <c r="NG64" s="296">
        <f t="shared" si="74"/>
        <v>0</v>
      </c>
      <c r="NH64" s="296">
        <f t="shared" si="75"/>
        <v>0</v>
      </c>
      <c r="NI64" s="296"/>
      <c r="NJ64" s="296"/>
      <c r="NK64" s="296">
        <f t="shared" si="76"/>
        <v>0</v>
      </c>
      <c r="NL64" s="296">
        <f t="shared" si="77"/>
        <v>0</v>
      </c>
      <c r="NM64" s="293"/>
      <c r="NN64" s="296"/>
      <c r="NO64" s="296">
        <f t="shared" si="78"/>
        <v>0</v>
      </c>
      <c r="NP64" s="296">
        <f t="shared" si="79"/>
        <v>0</v>
      </c>
      <c r="NQ64" s="74">
        <v>3.41</v>
      </c>
      <c r="NR64" s="74"/>
      <c r="NS64" s="74">
        <v>0</v>
      </c>
      <c r="NT64" s="74"/>
      <c r="NU64" s="74">
        <v>5.76</v>
      </c>
      <c r="NV64" s="74"/>
      <c r="NW64" s="341">
        <v>1.23</v>
      </c>
      <c r="NX64" s="341"/>
      <c r="NY64" s="341">
        <v>1.85</v>
      </c>
      <c r="NZ64" s="341"/>
      <c r="OA64" s="4">
        <f t="shared" si="80"/>
        <v>11.02</v>
      </c>
      <c r="OB64" s="4">
        <f t="shared" si="100"/>
        <v>0</v>
      </c>
      <c r="OC64" s="74">
        <v>10</v>
      </c>
      <c r="OD64" s="74"/>
      <c r="OE64" s="347">
        <v>4.66</v>
      </c>
      <c r="OF64" s="74"/>
      <c r="OG64" s="347">
        <v>2</v>
      </c>
      <c r="OH64" s="74"/>
      <c r="OI64" s="74">
        <v>0.09</v>
      </c>
      <c r="OJ64" s="74"/>
      <c r="OK64" s="4">
        <f t="shared" si="81"/>
        <v>16.75</v>
      </c>
      <c r="OL64" s="4">
        <f t="shared" si="82"/>
        <v>0</v>
      </c>
      <c r="OM64" s="196">
        <v>6.47</v>
      </c>
      <c r="ON64" s="296"/>
      <c r="OO64" s="340">
        <v>1.82</v>
      </c>
      <c r="OP64" s="296"/>
      <c r="OQ64" s="196">
        <v>1.99</v>
      </c>
      <c r="OR64" s="296"/>
      <c r="OS64" s="296">
        <f t="shared" si="106"/>
        <v>8.2899999999999991</v>
      </c>
      <c r="OT64" s="296">
        <f t="shared" si="84"/>
        <v>0</v>
      </c>
      <c r="OU64" s="296"/>
      <c r="OV64" s="296"/>
      <c r="OW64" s="296">
        <f t="shared" si="101"/>
        <v>0</v>
      </c>
      <c r="OX64" s="296">
        <f t="shared" si="102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22"/>
      <c r="R65" s="78"/>
      <c r="S65" s="320"/>
      <c r="T65" s="320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49"/>
      <c r="AL65" s="350"/>
      <c r="AM65" s="289"/>
      <c r="AN65" s="289"/>
      <c r="AO65" s="290"/>
      <c r="AP65" s="290"/>
      <c r="AQ65" s="290"/>
      <c r="AR65" s="290"/>
      <c r="AS65" s="290"/>
      <c r="AT65" s="290"/>
      <c r="AU65" s="4">
        <f t="shared" si="89"/>
        <v>0</v>
      </c>
      <c r="AV65" s="4">
        <f t="shared" si="90"/>
        <v>0</v>
      </c>
      <c r="AW65" s="78">
        <v>2</v>
      </c>
      <c r="AX65" s="78">
        <v>0.85</v>
      </c>
      <c r="AY65" s="310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10</v>
      </c>
      <c r="BF65" s="8">
        <v>1.4239999999999999</v>
      </c>
      <c r="BG65" s="291">
        <v>7</v>
      </c>
      <c r="BH65" s="292">
        <v>0.99680000000000002</v>
      </c>
      <c r="BI65" s="291"/>
      <c r="BJ65" s="292"/>
      <c r="BK65" s="293">
        <v>3</v>
      </c>
      <c r="BL65" s="8">
        <v>0.42720000000000002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9"/>
      <c r="CI65" s="91">
        <v>20.6</v>
      </c>
      <c r="CJ65" s="319">
        <v>6.5</v>
      </c>
      <c r="CK65" s="294"/>
      <c r="CL65" s="294"/>
      <c r="CM65" s="320">
        <v>5.15</v>
      </c>
      <c r="CN65" s="321">
        <v>1.5</v>
      </c>
      <c r="CO65" s="8">
        <f t="shared" si="22"/>
        <v>25.75</v>
      </c>
      <c r="CP65" s="8">
        <f t="shared" si="23"/>
        <v>8</v>
      </c>
      <c r="CQ65" s="336">
        <v>247.40625</v>
      </c>
      <c r="CR65" s="336"/>
      <c r="CS65" s="336"/>
      <c r="CT65" s="346"/>
      <c r="CU65" s="337">
        <v>18.556701030927837</v>
      </c>
      <c r="CV65" s="196"/>
      <c r="CW65" s="338">
        <v>63.814432989690722</v>
      </c>
      <c r="CX65" s="295"/>
      <c r="CY65" s="295"/>
      <c r="CZ65" s="295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2">
        <v>41.103092783505154</v>
      </c>
      <c r="DL65" s="322">
        <v>13.701030927835051</v>
      </c>
      <c r="DM65" s="320">
        <f t="shared" si="28"/>
        <v>41.103092783505154</v>
      </c>
      <c r="DN65" s="320">
        <f t="shared" si="29"/>
        <v>13.701030927835051</v>
      </c>
      <c r="DO65" s="322">
        <v>39.869999999999997</v>
      </c>
      <c r="DP65" s="322">
        <v>13.29</v>
      </c>
      <c r="DQ65" s="323"/>
      <c r="DR65" s="323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4">
        <v>31.96</v>
      </c>
      <c r="EH65" s="325">
        <v>7.99</v>
      </c>
      <c r="EI65" s="94">
        <v>116.36</v>
      </c>
      <c r="EJ65" s="94">
        <v>29.09</v>
      </c>
      <c r="EK65" s="320">
        <v>40.340000000000003</v>
      </c>
      <c r="EL65" s="326">
        <v>10.085000000000001</v>
      </c>
      <c r="EM65" s="327"/>
      <c r="EN65" s="327"/>
      <c r="EO65" s="327"/>
      <c r="EP65" s="327"/>
      <c r="EQ65" s="8">
        <f t="shared" si="31"/>
        <v>188.66</v>
      </c>
      <c r="ER65" s="8">
        <f t="shared" si="104"/>
        <v>47.164999999999999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1">
        <v>29</v>
      </c>
      <c r="FB65" s="328"/>
      <c r="FC65" s="114">
        <v>0</v>
      </c>
      <c r="FD65" s="321"/>
      <c r="FE65" s="8"/>
      <c r="FF65" s="8"/>
      <c r="FG65" s="300"/>
      <c r="FH65" s="301"/>
      <c r="FI65" s="8"/>
      <c r="FJ65" s="8"/>
      <c r="FK65" s="8"/>
      <c r="FL65" s="8"/>
      <c r="FM65" s="321"/>
      <c r="FN65" s="321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321">
        <v>6</v>
      </c>
      <c r="GL65" s="321"/>
      <c r="GM65" s="304"/>
      <c r="GN65" s="305"/>
      <c r="GO65" s="329">
        <v>3</v>
      </c>
      <c r="GP65" s="365"/>
      <c r="GQ65" s="306"/>
      <c r="GR65" s="306"/>
      <c r="GS65" s="305"/>
      <c r="GT65" s="305"/>
      <c r="GU65" s="93">
        <v>3</v>
      </c>
      <c r="GV65" s="93"/>
      <c r="GW65" s="93">
        <v>2</v>
      </c>
      <c r="GX65" s="93"/>
      <c r="GY65" s="93">
        <v>0</v>
      </c>
      <c r="GZ65" s="93"/>
      <c r="HA65" s="8">
        <f t="shared" si="39"/>
        <v>14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91">
        <v>400</v>
      </c>
      <c r="HR65" s="284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376"/>
      <c r="HZ65" s="376"/>
      <c r="IA65" s="307"/>
      <c r="IB65" s="299"/>
      <c r="IC65" s="196">
        <v>8.5</v>
      </c>
      <c r="ID65" s="329">
        <v>2.125</v>
      </c>
      <c r="IE65" s="308"/>
      <c r="IF65" s="308"/>
      <c r="IG65" s="8">
        <f t="shared" si="45"/>
        <v>8.5</v>
      </c>
      <c r="IH65" s="8">
        <f t="shared" si="46"/>
        <v>2.125</v>
      </c>
      <c r="II65" s="8">
        <v>205</v>
      </c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4"/>
      <c r="JD65" s="284"/>
      <c r="JE65" s="378">
        <v>0</v>
      </c>
      <c r="JF65" s="378">
        <v>0</v>
      </c>
      <c r="JG65" s="8">
        <f t="shared" si="47"/>
        <v>10.31</v>
      </c>
      <c r="JH65" s="8">
        <f t="shared" si="48"/>
        <v>0</v>
      </c>
      <c r="JI65" s="329">
        <v>4.742</v>
      </c>
      <c r="JJ65" s="329">
        <v>1</v>
      </c>
      <c r="JK65" s="329">
        <v>4.7420999999999998</v>
      </c>
      <c r="JL65" s="329">
        <v>1</v>
      </c>
      <c r="JM65" s="329">
        <v>18</v>
      </c>
      <c r="JN65" s="329">
        <v>4</v>
      </c>
      <c r="JO65" s="91">
        <v>51.55</v>
      </c>
      <c r="JP65" s="329">
        <v>11</v>
      </c>
      <c r="JQ65" s="91">
        <v>0</v>
      </c>
      <c r="JR65" s="329">
        <v>0</v>
      </c>
      <c r="JS65" s="71">
        <v>0</v>
      </c>
      <c r="JT65" s="71">
        <v>0</v>
      </c>
      <c r="JU65" s="8"/>
      <c r="JV65" s="8"/>
      <c r="JW65" s="8">
        <f t="shared" si="85"/>
        <v>79.034099999999995</v>
      </c>
      <c r="JX65" s="8">
        <f t="shared" si="86"/>
        <v>17</v>
      </c>
      <c r="JY65" s="8"/>
      <c r="JZ65" s="8"/>
      <c r="KA65" s="284"/>
      <c r="KB65" s="284"/>
      <c r="KC65" s="8">
        <f t="shared" si="49"/>
        <v>0</v>
      </c>
      <c r="KD65" s="8">
        <f t="shared" si="50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1"/>
        <v>0</v>
      </c>
      <c r="KP65" s="4">
        <f t="shared" si="51"/>
        <v>0</v>
      </c>
      <c r="KQ65" s="320"/>
      <c r="KR65" s="4"/>
      <c r="KS65" s="4"/>
      <c r="KT65" s="4"/>
      <c r="KU65" s="1">
        <f t="shared" si="52"/>
        <v>0</v>
      </c>
      <c r="KV65" s="1">
        <f t="shared" si="53"/>
        <v>0</v>
      </c>
      <c r="KW65" s="4"/>
      <c r="KX65" s="4"/>
      <c r="KY65" s="4">
        <f t="shared" si="54"/>
        <v>0</v>
      </c>
      <c r="KZ65" s="4">
        <f t="shared" si="55"/>
        <v>0</v>
      </c>
      <c r="LA65" s="4"/>
      <c r="LB65" s="4"/>
      <c r="LC65" s="4"/>
      <c r="LD65" s="4"/>
      <c r="LE65" s="4">
        <f t="shared" si="56"/>
        <v>0</v>
      </c>
      <c r="LF65" s="4">
        <f t="shared" si="57"/>
        <v>0</v>
      </c>
      <c r="LG65" s="4"/>
      <c r="LH65" s="4"/>
      <c r="LI65" s="4">
        <f t="shared" si="58"/>
        <v>0</v>
      </c>
      <c r="LJ65" s="4">
        <f t="shared" si="59"/>
        <v>0</v>
      </c>
      <c r="LK65" s="381">
        <v>25</v>
      </c>
      <c r="LL65" s="329">
        <v>0</v>
      </c>
      <c r="LM65" s="79">
        <v>3.4</v>
      </c>
      <c r="LN65" s="348">
        <v>0</v>
      </c>
      <c r="LO65" s="380">
        <f t="shared" si="107"/>
        <v>1.2999999999999994</v>
      </c>
      <c r="LP65" s="332">
        <v>0</v>
      </c>
      <c r="LQ65" s="75"/>
      <c r="LR65" s="342"/>
      <c r="LS65" s="317"/>
      <c r="LT65" s="317"/>
      <c r="LU65" s="4">
        <f t="shared" si="105"/>
        <v>29.7</v>
      </c>
      <c r="LV65" s="4">
        <f t="shared" si="61"/>
        <v>0</v>
      </c>
      <c r="LW65" s="318"/>
      <c r="LX65" s="4"/>
      <c r="LY65" s="4"/>
      <c r="LZ65" s="4"/>
      <c r="MA65" s="4">
        <f t="shared" si="62"/>
        <v>0</v>
      </c>
      <c r="MB65" s="4">
        <f t="shared" si="63"/>
        <v>0</v>
      </c>
      <c r="MC65" s="114"/>
      <c r="MD65" s="4"/>
      <c r="ME65" s="339">
        <v>25.75</v>
      </c>
      <c r="MF65" s="366"/>
      <c r="MG65" s="75">
        <v>35.020000000000003</v>
      </c>
      <c r="MH65" s="4"/>
      <c r="MI65" s="9"/>
      <c r="MJ65" s="4"/>
      <c r="MK65" s="4">
        <f t="shared" si="64"/>
        <v>60.77</v>
      </c>
      <c r="ML65" s="4">
        <f t="shared" si="65"/>
        <v>0</v>
      </c>
      <c r="MM65" s="333">
        <v>4.2839999999999998</v>
      </c>
      <c r="MN65" s="92"/>
      <c r="MO65" s="114">
        <v>2.516</v>
      </c>
      <c r="MP65" s="334"/>
      <c r="MQ65" s="4">
        <f t="shared" si="66"/>
        <v>6.8</v>
      </c>
      <c r="MR65" s="4">
        <f t="shared" si="67"/>
        <v>0</v>
      </c>
      <c r="MS65" s="4"/>
      <c r="MT65" s="4"/>
      <c r="MU65" s="4">
        <f t="shared" si="68"/>
        <v>0</v>
      </c>
      <c r="MV65" s="4">
        <f t="shared" si="69"/>
        <v>0</v>
      </c>
      <c r="MW65" s="4"/>
      <c r="MX65" s="4"/>
      <c r="MY65" s="4">
        <f t="shared" si="70"/>
        <v>0</v>
      </c>
      <c r="MZ65" s="4">
        <f t="shared" si="71"/>
        <v>0</v>
      </c>
      <c r="NA65" s="92">
        <v>0</v>
      </c>
      <c r="NB65" s="335">
        <v>0</v>
      </c>
      <c r="NC65" s="4">
        <f t="shared" si="72"/>
        <v>0</v>
      </c>
      <c r="ND65" s="4">
        <f t="shared" si="73"/>
        <v>0</v>
      </c>
      <c r="NE65" s="296"/>
      <c r="NF65" s="296"/>
      <c r="NG65" s="296">
        <f t="shared" si="74"/>
        <v>0</v>
      </c>
      <c r="NH65" s="296">
        <f t="shared" si="75"/>
        <v>0</v>
      </c>
      <c r="NI65" s="296"/>
      <c r="NJ65" s="296"/>
      <c r="NK65" s="296">
        <f t="shared" si="76"/>
        <v>0</v>
      </c>
      <c r="NL65" s="296">
        <f t="shared" si="77"/>
        <v>0</v>
      </c>
      <c r="NM65" s="293"/>
      <c r="NN65" s="296"/>
      <c r="NO65" s="296">
        <f t="shared" si="78"/>
        <v>0</v>
      </c>
      <c r="NP65" s="296">
        <f t="shared" si="79"/>
        <v>0</v>
      </c>
      <c r="NQ65" s="74">
        <v>3.54</v>
      </c>
      <c r="NR65" s="74"/>
      <c r="NS65" s="74">
        <v>0</v>
      </c>
      <c r="NT65" s="74"/>
      <c r="NU65" s="74">
        <v>5.99</v>
      </c>
      <c r="NV65" s="74"/>
      <c r="NW65" s="341">
        <v>1.28</v>
      </c>
      <c r="NX65" s="341"/>
      <c r="NY65" s="341">
        <v>1.93</v>
      </c>
      <c r="NZ65" s="341"/>
      <c r="OA65" s="4">
        <f t="shared" si="80"/>
        <v>11.46</v>
      </c>
      <c r="OB65" s="4">
        <f t="shared" si="100"/>
        <v>0</v>
      </c>
      <c r="OC65" s="74">
        <v>10</v>
      </c>
      <c r="OD65" s="74"/>
      <c r="OE65" s="347">
        <v>4.66</v>
      </c>
      <c r="OF65" s="74"/>
      <c r="OG65" s="347">
        <v>2</v>
      </c>
      <c r="OH65" s="74"/>
      <c r="OI65" s="74">
        <v>1</v>
      </c>
      <c r="OJ65" s="74"/>
      <c r="OK65" s="4">
        <f t="shared" si="81"/>
        <v>17.66</v>
      </c>
      <c r="OL65" s="4">
        <f t="shared" si="82"/>
        <v>0</v>
      </c>
      <c r="OM65" s="196">
        <v>6.19</v>
      </c>
      <c r="ON65" s="296"/>
      <c r="OO65" s="340">
        <v>1.75</v>
      </c>
      <c r="OP65" s="296"/>
      <c r="OQ65" s="196">
        <v>1.91</v>
      </c>
      <c r="OR65" s="296"/>
      <c r="OS65" s="296">
        <f t="shared" si="106"/>
        <v>7.94</v>
      </c>
      <c r="OT65" s="296">
        <f t="shared" si="84"/>
        <v>0</v>
      </c>
      <c r="OU65" s="296"/>
      <c r="OV65" s="296"/>
      <c r="OW65" s="296">
        <f t="shared" si="101"/>
        <v>0</v>
      </c>
      <c r="OX65" s="296">
        <f t="shared" si="102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22"/>
      <c r="R66" s="78"/>
      <c r="S66" s="320"/>
      <c r="T66" s="320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49"/>
      <c r="AL66" s="350"/>
      <c r="AM66" s="289"/>
      <c r="AN66" s="289"/>
      <c r="AO66" s="290"/>
      <c r="AP66" s="290"/>
      <c r="AQ66" s="290"/>
      <c r="AR66" s="290"/>
      <c r="AS66" s="290"/>
      <c r="AT66" s="290"/>
      <c r="AU66" s="4">
        <f t="shared" si="89"/>
        <v>0</v>
      </c>
      <c r="AV66" s="4">
        <f t="shared" si="90"/>
        <v>0</v>
      </c>
      <c r="AW66" s="78">
        <v>2</v>
      </c>
      <c r="AX66" s="78">
        <v>0.85</v>
      </c>
      <c r="AY66" s="310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10</v>
      </c>
      <c r="BF66" s="8">
        <v>1.4239999999999999</v>
      </c>
      <c r="BG66" s="291">
        <v>7</v>
      </c>
      <c r="BH66" s="292">
        <v>0.99680000000000002</v>
      </c>
      <c r="BI66" s="291"/>
      <c r="BJ66" s="292"/>
      <c r="BK66" s="293">
        <v>3</v>
      </c>
      <c r="BL66" s="8">
        <v>0.42720000000000002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9"/>
      <c r="CI66" s="91">
        <v>20.6</v>
      </c>
      <c r="CJ66" s="319">
        <v>6.5</v>
      </c>
      <c r="CK66" s="294"/>
      <c r="CL66" s="294"/>
      <c r="CM66" s="320">
        <v>5.15</v>
      </c>
      <c r="CN66" s="321">
        <v>1.5</v>
      </c>
      <c r="CO66" s="8">
        <f t="shared" si="22"/>
        <v>25.75</v>
      </c>
      <c r="CP66" s="8">
        <f t="shared" si="23"/>
        <v>8</v>
      </c>
      <c r="CQ66" s="336">
        <v>247.40625</v>
      </c>
      <c r="CR66" s="336"/>
      <c r="CS66" s="336"/>
      <c r="CT66" s="346"/>
      <c r="CU66" s="337">
        <v>18.556701030927837</v>
      </c>
      <c r="CV66" s="196"/>
      <c r="CW66" s="338">
        <v>63.814432989690722</v>
      </c>
      <c r="CX66" s="295"/>
      <c r="CY66" s="295"/>
      <c r="CZ66" s="295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2">
        <v>41.103092783505154</v>
      </c>
      <c r="DL66" s="322">
        <v>13.701030927835051</v>
      </c>
      <c r="DM66" s="320">
        <f t="shared" si="28"/>
        <v>41.103092783505154</v>
      </c>
      <c r="DN66" s="320">
        <f t="shared" si="29"/>
        <v>13.701030927835051</v>
      </c>
      <c r="DO66" s="322">
        <v>39.869999999999997</v>
      </c>
      <c r="DP66" s="322">
        <v>13.29</v>
      </c>
      <c r="DQ66" s="323"/>
      <c r="DR66" s="323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4">
        <v>31.96</v>
      </c>
      <c r="EH66" s="325">
        <v>7.99</v>
      </c>
      <c r="EI66" s="94">
        <v>116.36</v>
      </c>
      <c r="EJ66" s="94">
        <v>29.09</v>
      </c>
      <c r="EK66" s="320">
        <v>40.340000000000003</v>
      </c>
      <c r="EL66" s="326">
        <v>10.085000000000001</v>
      </c>
      <c r="EM66" s="327"/>
      <c r="EN66" s="327"/>
      <c r="EO66" s="327"/>
      <c r="EP66" s="327"/>
      <c r="EQ66" s="8">
        <f t="shared" si="31"/>
        <v>188.66</v>
      </c>
      <c r="ER66" s="8">
        <f t="shared" si="104"/>
        <v>47.164999999999999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1">
        <v>29</v>
      </c>
      <c r="FB66" s="328"/>
      <c r="FC66" s="114">
        <v>0</v>
      </c>
      <c r="FD66" s="321"/>
      <c r="FE66" s="8"/>
      <c r="FF66" s="8"/>
      <c r="FG66" s="300"/>
      <c r="FH66" s="301"/>
      <c r="FI66" s="8"/>
      <c r="FJ66" s="8"/>
      <c r="FK66" s="8"/>
      <c r="FL66" s="8"/>
      <c r="FM66" s="321"/>
      <c r="FN66" s="321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321">
        <v>6</v>
      </c>
      <c r="GL66" s="321"/>
      <c r="GM66" s="304"/>
      <c r="GN66" s="305"/>
      <c r="GO66" s="329">
        <v>3</v>
      </c>
      <c r="GP66" s="365"/>
      <c r="GQ66" s="306"/>
      <c r="GR66" s="306"/>
      <c r="GS66" s="305"/>
      <c r="GT66" s="305"/>
      <c r="GU66" s="93">
        <v>3</v>
      </c>
      <c r="GV66" s="93"/>
      <c r="GW66" s="93">
        <v>2</v>
      </c>
      <c r="GX66" s="93"/>
      <c r="GY66" s="93">
        <v>0</v>
      </c>
      <c r="GZ66" s="93"/>
      <c r="HA66" s="8">
        <f t="shared" si="39"/>
        <v>14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91">
        <v>400</v>
      </c>
      <c r="HR66" s="284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376"/>
      <c r="HZ66" s="376"/>
      <c r="IA66" s="307"/>
      <c r="IB66" s="299"/>
      <c r="IC66" s="196">
        <v>8.5</v>
      </c>
      <c r="ID66" s="329">
        <v>2.125</v>
      </c>
      <c r="IE66" s="308"/>
      <c r="IF66" s="308"/>
      <c r="IG66" s="8">
        <f t="shared" si="45"/>
        <v>8.5</v>
      </c>
      <c r="IH66" s="8">
        <f t="shared" si="46"/>
        <v>2.125</v>
      </c>
      <c r="II66" s="8">
        <v>205</v>
      </c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4"/>
      <c r="JD66" s="284"/>
      <c r="JE66" s="378">
        <v>0</v>
      </c>
      <c r="JF66" s="378">
        <v>0</v>
      </c>
      <c r="JG66" s="8">
        <f t="shared" si="47"/>
        <v>10.31</v>
      </c>
      <c r="JH66" s="8">
        <f t="shared" si="48"/>
        <v>0</v>
      </c>
      <c r="JI66" s="329">
        <v>4.742</v>
      </c>
      <c r="JJ66" s="329">
        <v>1</v>
      </c>
      <c r="JK66" s="329">
        <v>4.7420999999999998</v>
      </c>
      <c r="JL66" s="329">
        <v>1</v>
      </c>
      <c r="JM66" s="329">
        <v>18</v>
      </c>
      <c r="JN66" s="329">
        <v>4</v>
      </c>
      <c r="JO66" s="91">
        <v>51.55</v>
      </c>
      <c r="JP66" s="329">
        <v>11</v>
      </c>
      <c r="JQ66" s="91">
        <v>0</v>
      </c>
      <c r="JR66" s="329">
        <v>0</v>
      </c>
      <c r="JS66" s="71">
        <v>0</v>
      </c>
      <c r="JT66" s="71">
        <v>0</v>
      </c>
      <c r="JU66" s="8"/>
      <c r="JV66" s="8"/>
      <c r="JW66" s="8">
        <f t="shared" si="85"/>
        <v>79.034099999999995</v>
      </c>
      <c r="JX66" s="8">
        <f t="shared" si="86"/>
        <v>17</v>
      </c>
      <c r="JY66" s="8"/>
      <c r="JZ66" s="8"/>
      <c r="KA66" s="284"/>
      <c r="KB66" s="284"/>
      <c r="KC66" s="8">
        <f t="shared" si="49"/>
        <v>0</v>
      </c>
      <c r="KD66" s="8">
        <f t="shared" si="50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1"/>
        <v>0</v>
      </c>
      <c r="KP66" s="4">
        <f t="shared" si="51"/>
        <v>0</v>
      </c>
      <c r="KQ66" s="320"/>
      <c r="KR66" s="4"/>
      <c r="KS66" s="4"/>
      <c r="KT66" s="4"/>
      <c r="KU66" s="1">
        <f t="shared" si="52"/>
        <v>0</v>
      </c>
      <c r="KV66" s="1">
        <f t="shared" si="53"/>
        <v>0</v>
      </c>
      <c r="KW66" s="4"/>
      <c r="KX66" s="4"/>
      <c r="KY66" s="4">
        <f t="shared" si="54"/>
        <v>0</v>
      </c>
      <c r="KZ66" s="4">
        <f t="shared" si="55"/>
        <v>0</v>
      </c>
      <c r="LA66" s="4"/>
      <c r="LB66" s="4"/>
      <c r="LC66" s="4"/>
      <c r="LD66" s="4"/>
      <c r="LE66" s="4">
        <f t="shared" si="56"/>
        <v>0</v>
      </c>
      <c r="LF66" s="4">
        <f t="shared" si="57"/>
        <v>0</v>
      </c>
      <c r="LG66" s="4"/>
      <c r="LH66" s="4"/>
      <c r="LI66" s="4">
        <f t="shared" si="58"/>
        <v>0</v>
      </c>
      <c r="LJ66" s="4">
        <f t="shared" si="59"/>
        <v>0</v>
      </c>
      <c r="LK66" s="381">
        <v>25</v>
      </c>
      <c r="LL66" s="329">
        <v>0</v>
      </c>
      <c r="LM66" s="79">
        <v>3.4</v>
      </c>
      <c r="LN66" s="348">
        <v>0</v>
      </c>
      <c r="LO66" s="380">
        <f t="shared" si="107"/>
        <v>1.2999999999999994</v>
      </c>
      <c r="LP66" s="332">
        <v>0</v>
      </c>
      <c r="LQ66" s="75"/>
      <c r="LR66" s="342"/>
      <c r="LS66" s="317"/>
      <c r="LT66" s="317"/>
      <c r="LU66" s="4">
        <f t="shared" si="105"/>
        <v>29.7</v>
      </c>
      <c r="LV66" s="4">
        <f t="shared" si="61"/>
        <v>0</v>
      </c>
      <c r="LW66" s="318"/>
      <c r="LX66" s="4"/>
      <c r="LY66" s="4"/>
      <c r="LZ66" s="4"/>
      <c r="MA66" s="4">
        <f t="shared" si="62"/>
        <v>0</v>
      </c>
      <c r="MB66" s="4">
        <f t="shared" si="63"/>
        <v>0</v>
      </c>
      <c r="MC66" s="114"/>
      <c r="MD66" s="4"/>
      <c r="ME66" s="339">
        <v>25.75</v>
      </c>
      <c r="MF66" s="366"/>
      <c r="MG66" s="75">
        <v>35.020000000000003</v>
      </c>
      <c r="MH66" s="4"/>
      <c r="MI66" s="9"/>
      <c r="MJ66" s="4"/>
      <c r="MK66" s="4">
        <f t="shared" si="64"/>
        <v>60.77</v>
      </c>
      <c r="ML66" s="4">
        <f t="shared" si="65"/>
        <v>0</v>
      </c>
      <c r="MM66" s="333">
        <v>4.0949999999999998</v>
      </c>
      <c r="MN66" s="92"/>
      <c r="MO66" s="114">
        <v>2.4050000000000002</v>
      </c>
      <c r="MP66" s="334"/>
      <c r="MQ66" s="4">
        <f t="shared" si="66"/>
        <v>6.5</v>
      </c>
      <c r="MR66" s="4">
        <f t="shared" si="67"/>
        <v>0</v>
      </c>
      <c r="MS66" s="4"/>
      <c r="MT66" s="4"/>
      <c r="MU66" s="4">
        <f t="shared" si="68"/>
        <v>0</v>
      </c>
      <c r="MV66" s="4">
        <f t="shared" si="69"/>
        <v>0</v>
      </c>
      <c r="MW66" s="4"/>
      <c r="MX66" s="4"/>
      <c r="MY66" s="4">
        <f t="shared" si="70"/>
        <v>0</v>
      </c>
      <c r="MZ66" s="4">
        <f t="shared" si="71"/>
        <v>0</v>
      </c>
      <c r="NA66" s="92">
        <v>0</v>
      </c>
      <c r="NB66" s="335">
        <v>0</v>
      </c>
      <c r="NC66" s="4">
        <f t="shared" si="72"/>
        <v>0</v>
      </c>
      <c r="ND66" s="4">
        <f t="shared" si="73"/>
        <v>0</v>
      </c>
      <c r="NE66" s="296"/>
      <c r="NF66" s="296"/>
      <c r="NG66" s="296">
        <f t="shared" si="74"/>
        <v>0</v>
      </c>
      <c r="NH66" s="296">
        <f t="shared" si="75"/>
        <v>0</v>
      </c>
      <c r="NI66" s="296"/>
      <c r="NJ66" s="296"/>
      <c r="NK66" s="296">
        <f t="shared" si="76"/>
        <v>0</v>
      </c>
      <c r="NL66" s="296">
        <f t="shared" si="77"/>
        <v>0</v>
      </c>
      <c r="NM66" s="293"/>
      <c r="NN66" s="296"/>
      <c r="NO66" s="296">
        <f t="shared" si="78"/>
        <v>0</v>
      </c>
      <c r="NP66" s="296">
        <f t="shared" si="79"/>
        <v>0</v>
      </c>
      <c r="NQ66" s="74">
        <v>3.67</v>
      </c>
      <c r="NR66" s="74"/>
      <c r="NS66" s="74">
        <v>0</v>
      </c>
      <c r="NT66" s="74"/>
      <c r="NU66" s="74">
        <v>6.2</v>
      </c>
      <c r="NV66" s="74"/>
      <c r="NW66" s="341">
        <v>1.33</v>
      </c>
      <c r="NX66" s="341"/>
      <c r="NY66" s="341">
        <v>2</v>
      </c>
      <c r="NZ66" s="341"/>
      <c r="OA66" s="4">
        <f t="shared" si="80"/>
        <v>11.870000000000001</v>
      </c>
      <c r="OB66" s="4">
        <f t="shared" si="100"/>
        <v>0</v>
      </c>
      <c r="OC66" s="74">
        <v>10</v>
      </c>
      <c r="OD66" s="74"/>
      <c r="OE66" s="347">
        <v>4.66</v>
      </c>
      <c r="OF66" s="74"/>
      <c r="OG66" s="347">
        <v>2</v>
      </c>
      <c r="OH66" s="74"/>
      <c r="OI66" s="74">
        <v>1</v>
      </c>
      <c r="OJ66" s="74"/>
      <c r="OK66" s="4">
        <f t="shared" si="81"/>
        <v>17.66</v>
      </c>
      <c r="OL66" s="4">
        <f t="shared" si="82"/>
        <v>0</v>
      </c>
      <c r="OM66" s="196">
        <v>6.16</v>
      </c>
      <c r="ON66" s="296"/>
      <c r="OO66" s="340">
        <v>1.74</v>
      </c>
      <c r="OP66" s="296"/>
      <c r="OQ66" s="196">
        <v>1.9</v>
      </c>
      <c r="OR66" s="296"/>
      <c r="OS66" s="296">
        <f t="shared" si="106"/>
        <v>7.9</v>
      </c>
      <c r="OT66" s="296">
        <f t="shared" si="84"/>
        <v>0</v>
      </c>
      <c r="OU66" s="296"/>
      <c r="OV66" s="296"/>
      <c r="OW66" s="296">
        <f t="shared" si="101"/>
        <v>0</v>
      </c>
      <c r="OX66" s="296">
        <f t="shared" si="102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22"/>
      <c r="R67" s="78"/>
      <c r="S67" s="320"/>
      <c r="T67" s="320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49"/>
      <c r="AL67" s="350"/>
      <c r="AM67" s="289"/>
      <c r="AN67" s="289"/>
      <c r="AO67" s="290"/>
      <c r="AP67" s="290"/>
      <c r="AQ67" s="290"/>
      <c r="AR67" s="290"/>
      <c r="AS67" s="290"/>
      <c r="AT67" s="290"/>
      <c r="AU67" s="4">
        <f t="shared" si="89"/>
        <v>0</v>
      </c>
      <c r="AV67" s="4">
        <f t="shared" si="90"/>
        <v>0</v>
      </c>
      <c r="AW67" s="78">
        <v>2</v>
      </c>
      <c r="AX67" s="78">
        <v>0.85</v>
      </c>
      <c r="AY67" s="310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10</v>
      </c>
      <c r="BF67" s="8">
        <v>1.4239999999999999</v>
      </c>
      <c r="BG67" s="291">
        <v>7</v>
      </c>
      <c r="BH67" s="292">
        <v>0.99680000000000002</v>
      </c>
      <c r="BI67" s="291"/>
      <c r="BJ67" s="292"/>
      <c r="BK67" s="293">
        <v>3</v>
      </c>
      <c r="BL67" s="8">
        <v>0.42720000000000002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9"/>
      <c r="CI67" s="91">
        <v>20.6</v>
      </c>
      <c r="CJ67" s="319">
        <v>6.5</v>
      </c>
      <c r="CK67" s="294"/>
      <c r="CL67" s="294"/>
      <c r="CM67" s="320">
        <v>5.15</v>
      </c>
      <c r="CN67" s="321">
        <v>1.5</v>
      </c>
      <c r="CO67" s="8">
        <f t="shared" si="22"/>
        <v>25.75</v>
      </c>
      <c r="CP67" s="8">
        <f t="shared" si="23"/>
        <v>8</v>
      </c>
      <c r="CQ67" s="336">
        <v>247.40625</v>
      </c>
      <c r="CR67" s="336"/>
      <c r="CS67" s="336"/>
      <c r="CT67" s="346"/>
      <c r="CU67" s="337">
        <v>18.556701030927837</v>
      </c>
      <c r="CV67" s="196"/>
      <c r="CW67" s="338">
        <v>63.814432989690722</v>
      </c>
      <c r="CX67" s="295"/>
      <c r="CY67" s="295"/>
      <c r="CZ67" s="295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2">
        <v>41.103092783505154</v>
      </c>
      <c r="DL67" s="322">
        <v>13.701030927835051</v>
      </c>
      <c r="DM67" s="320">
        <f t="shared" si="28"/>
        <v>41.103092783505154</v>
      </c>
      <c r="DN67" s="320">
        <f t="shared" si="29"/>
        <v>13.701030927835051</v>
      </c>
      <c r="DO67" s="322">
        <v>39.869999999999997</v>
      </c>
      <c r="DP67" s="322">
        <v>13.29</v>
      </c>
      <c r="DQ67" s="323"/>
      <c r="DR67" s="323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4">
        <v>31.96</v>
      </c>
      <c r="EH67" s="325">
        <v>7.99</v>
      </c>
      <c r="EI67" s="94">
        <v>116.36</v>
      </c>
      <c r="EJ67" s="94">
        <v>29.09</v>
      </c>
      <c r="EK67" s="320">
        <v>40.340000000000003</v>
      </c>
      <c r="EL67" s="326">
        <v>10.085000000000001</v>
      </c>
      <c r="EM67" s="327"/>
      <c r="EN67" s="327"/>
      <c r="EO67" s="327"/>
      <c r="EP67" s="327"/>
      <c r="EQ67" s="8">
        <f t="shared" si="31"/>
        <v>188.66</v>
      </c>
      <c r="ER67" s="8">
        <f t="shared" si="104"/>
        <v>47.164999999999999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1">
        <v>29</v>
      </c>
      <c r="FB67" s="328"/>
      <c r="FC67" s="114">
        <v>0</v>
      </c>
      <c r="FD67" s="321"/>
      <c r="FE67" s="8"/>
      <c r="FF67" s="8"/>
      <c r="FG67" s="300"/>
      <c r="FH67" s="301"/>
      <c r="FI67" s="8"/>
      <c r="FJ67" s="8"/>
      <c r="FK67" s="8"/>
      <c r="FL67" s="8"/>
      <c r="FM67" s="321"/>
      <c r="FN67" s="321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321">
        <v>6</v>
      </c>
      <c r="GL67" s="321"/>
      <c r="GM67" s="304"/>
      <c r="GN67" s="305"/>
      <c r="GO67" s="329">
        <v>3</v>
      </c>
      <c r="GP67" s="365"/>
      <c r="GQ67" s="306"/>
      <c r="GR67" s="306"/>
      <c r="GS67" s="305"/>
      <c r="GT67" s="305"/>
      <c r="GU67" s="93">
        <v>3</v>
      </c>
      <c r="GV67" s="93"/>
      <c r="GW67" s="93">
        <v>2</v>
      </c>
      <c r="GX67" s="93"/>
      <c r="GY67" s="93">
        <v>0</v>
      </c>
      <c r="GZ67" s="93"/>
      <c r="HA67" s="8">
        <f t="shared" si="39"/>
        <v>14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91">
        <v>400</v>
      </c>
      <c r="HR67" s="284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77"/>
      <c r="HZ67" s="377"/>
      <c r="IA67" s="307"/>
      <c r="IB67" s="299"/>
      <c r="IC67" s="330">
        <v>8.5</v>
      </c>
      <c r="ID67" s="329">
        <v>2.125</v>
      </c>
      <c r="IE67" s="308"/>
      <c r="IF67" s="308"/>
      <c r="IG67" s="8">
        <f t="shared" si="45"/>
        <v>8.5</v>
      </c>
      <c r="IH67" s="8">
        <f t="shared" si="46"/>
        <v>2.125</v>
      </c>
      <c r="II67" s="8">
        <v>205</v>
      </c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4"/>
      <c r="JD67" s="284"/>
      <c r="JE67" s="378">
        <v>0</v>
      </c>
      <c r="JF67" s="378">
        <v>0</v>
      </c>
      <c r="JG67" s="8">
        <f t="shared" si="47"/>
        <v>10.31</v>
      </c>
      <c r="JH67" s="8">
        <f t="shared" si="48"/>
        <v>0</v>
      </c>
      <c r="JI67" s="329">
        <v>4.742</v>
      </c>
      <c r="JJ67" s="329">
        <v>1</v>
      </c>
      <c r="JK67" s="329">
        <v>4.7420999999999998</v>
      </c>
      <c r="JL67" s="329">
        <v>1</v>
      </c>
      <c r="JM67" s="329">
        <v>18</v>
      </c>
      <c r="JN67" s="329">
        <v>4</v>
      </c>
      <c r="JO67" s="91">
        <v>51.55</v>
      </c>
      <c r="JP67" s="329">
        <v>11</v>
      </c>
      <c r="JQ67" s="91">
        <v>0</v>
      </c>
      <c r="JR67" s="329">
        <v>0</v>
      </c>
      <c r="JS67" s="71">
        <v>0</v>
      </c>
      <c r="JT67" s="71">
        <v>0</v>
      </c>
      <c r="JU67" s="8"/>
      <c r="JV67" s="8"/>
      <c r="JW67" s="8">
        <f t="shared" si="85"/>
        <v>79.034099999999995</v>
      </c>
      <c r="JX67" s="8">
        <f t="shared" si="86"/>
        <v>17</v>
      </c>
      <c r="JY67" s="8"/>
      <c r="JZ67" s="8"/>
      <c r="KA67" s="284"/>
      <c r="KB67" s="284"/>
      <c r="KC67" s="8">
        <f t="shared" si="49"/>
        <v>0</v>
      </c>
      <c r="KD67" s="8">
        <f t="shared" si="50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1"/>
        <v>0</v>
      </c>
      <c r="KP67" s="4">
        <f t="shared" si="51"/>
        <v>0</v>
      </c>
      <c r="KQ67" s="320"/>
      <c r="KR67" s="4"/>
      <c r="KS67" s="4"/>
      <c r="KT67" s="4"/>
      <c r="KU67" s="1">
        <f t="shared" si="52"/>
        <v>0</v>
      </c>
      <c r="KV67" s="1">
        <f t="shared" si="53"/>
        <v>0</v>
      </c>
      <c r="KW67" s="4"/>
      <c r="KX67" s="4"/>
      <c r="KY67" s="4">
        <f t="shared" si="54"/>
        <v>0</v>
      </c>
      <c r="KZ67" s="4">
        <f t="shared" si="55"/>
        <v>0</v>
      </c>
      <c r="LA67" s="4"/>
      <c r="LB67" s="4"/>
      <c r="LC67" s="4"/>
      <c r="LD67" s="4"/>
      <c r="LE67" s="4">
        <f t="shared" si="56"/>
        <v>0</v>
      </c>
      <c r="LF67" s="4">
        <f t="shared" si="57"/>
        <v>0</v>
      </c>
      <c r="LG67" s="4"/>
      <c r="LH67" s="4"/>
      <c r="LI67" s="4">
        <f t="shared" si="58"/>
        <v>0</v>
      </c>
      <c r="LJ67" s="4">
        <f t="shared" si="59"/>
        <v>0</v>
      </c>
      <c r="LK67" s="381">
        <v>25</v>
      </c>
      <c r="LL67" s="329">
        <v>0</v>
      </c>
      <c r="LM67" s="79">
        <v>3.4</v>
      </c>
      <c r="LN67" s="348">
        <v>0</v>
      </c>
      <c r="LO67" s="380">
        <f t="shared" si="107"/>
        <v>1.2999999999999994</v>
      </c>
      <c r="LP67" s="332">
        <v>0</v>
      </c>
      <c r="LQ67" s="75"/>
      <c r="LR67" s="342"/>
      <c r="LS67" s="317"/>
      <c r="LT67" s="317"/>
      <c r="LU67" s="4">
        <f t="shared" si="105"/>
        <v>29.7</v>
      </c>
      <c r="LV67" s="4">
        <f t="shared" si="61"/>
        <v>0</v>
      </c>
      <c r="LW67" s="318"/>
      <c r="LX67" s="4"/>
      <c r="LY67" s="4"/>
      <c r="LZ67" s="4"/>
      <c r="MA67" s="4">
        <f t="shared" si="62"/>
        <v>0</v>
      </c>
      <c r="MB67" s="4">
        <f t="shared" si="63"/>
        <v>0</v>
      </c>
      <c r="MC67" s="114"/>
      <c r="MD67" s="4"/>
      <c r="ME67" s="339">
        <v>25.75</v>
      </c>
      <c r="MF67" s="366"/>
      <c r="MG67" s="75">
        <v>35.020000000000003</v>
      </c>
      <c r="MH67" s="4"/>
      <c r="MI67" s="9"/>
      <c r="MJ67" s="4"/>
      <c r="MK67" s="4">
        <f t="shared" si="64"/>
        <v>60.77</v>
      </c>
      <c r="ML67" s="4">
        <f t="shared" si="65"/>
        <v>0</v>
      </c>
      <c r="MM67" s="333">
        <v>3.9689999999999999</v>
      </c>
      <c r="MN67" s="92"/>
      <c r="MO67" s="114">
        <v>2.331</v>
      </c>
      <c r="MP67" s="334"/>
      <c r="MQ67" s="4">
        <f t="shared" si="66"/>
        <v>6.3</v>
      </c>
      <c r="MR67" s="4">
        <f t="shared" si="67"/>
        <v>0</v>
      </c>
      <c r="MS67" s="4"/>
      <c r="MT67" s="4"/>
      <c r="MU67" s="4">
        <f t="shared" si="68"/>
        <v>0</v>
      </c>
      <c r="MV67" s="4">
        <f t="shared" si="69"/>
        <v>0</v>
      </c>
      <c r="MW67" s="4"/>
      <c r="MX67" s="4"/>
      <c r="MY67" s="4">
        <f t="shared" si="70"/>
        <v>0</v>
      </c>
      <c r="MZ67" s="4">
        <f t="shared" si="71"/>
        <v>0</v>
      </c>
      <c r="NA67" s="92">
        <v>0</v>
      </c>
      <c r="NB67" s="335">
        <v>0</v>
      </c>
      <c r="NC67" s="4">
        <f t="shared" si="72"/>
        <v>0</v>
      </c>
      <c r="ND67" s="4">
        <f t="shared" si="73"/>
        <v>0</v>
      </c>
      <c r="NE67" s="296"/>
      <c r="NF67" s="296"/>
      <c r="NG67" s="296">
        <f t="shared" si="74"/>
        <v>0</v>
      </c>
      <c r="NH67" s="296">
        <f t="shared" si="75"/>
        <v>0</v>
      </c>
      <c r="NI67" s="296"/>
      <c r="NJ67" s="296"/>
      <c r="NK67" s="296">
        <f t="shared" si="76"/>
        <v>0</v>
      </c>
      <c r="NL67" s="296">
        <f t="shared" si="77"/>
        <v>0</v>
      </c>
      <c r="NM67" s="293"/>
      <c r="NN67" s="296"/>
      <c r="NO67" s="296">
        <f t="shared" si="78"/>
        <v>0</v>
      </c>
      <c r="NP67" s="296">
        <f t="shared" si="79"/>
        <v>0</v>
      </c>
      <c r="NQ67" s="74">
        <v>2.76</v>
      </c>
      <c r="NR67" s="74"/>
      <c r="NS67" s="74">
        <v>0</v>
      </c>
      <c r="NT67" s="74"/>
      <c r="NU67" s="74">
        <v>4.67</v>
      </c>
      <c r="NV67" s="74"/>
      <c r="NW67" s="341">
        <v>1</v>
      </c>
      <c r="NX67" s="341"/>
      <c r="NY67" s="341">
        <v>1.5</v>
      </c>
      <c r="NZ67" s="341"/>
      <c r="OA67" s="4">
        <f t="shared" si="80"/>
        <v>8.93</v>
      </c>
      <c r="OB67" s="4">
        <f t="shared" si="100"/>
        <v>0</v>
      </c>
      <c r="OC67" s="74">
        <v>10</v>
      </c>
      <c r="OD67" s="74"/>
      <c r="OE67" s="347">
        <v>4.66</v>
      </c>
      <c r="OF67" s="74"/>
      <c r="OG67" s="347">
        <v>2</v>
      </c>
      <c r="OH67" s="74"/>
      <c r="OI67" s="74">
        <v>1</v>
      </c>
      <c r="OJ67" s="74"/>
      <c r="OK67" s="4">
        <f t="shared" si="81"/>
        <v>17.66</v>
      </c>
      <c r="OL67" s="4">
        <f t="shared" si="82"/>
        <v>0</v>
      </c>
      <c r="OM67" s="196">
        <v>6.22</v>
      </c>
      <c r="ON67" s="296"/>
      <c r="OO67" s="340">
        <v>1.76</v>
      </c>
      <c r="OP67" s="296"/>
      <c r="OQ67" s="196">
        <v>1.92</v>
      </c>
      <c r="OR67" s="296"/>
      <c r="OS67" s="296">
        <f t="shared" si="106"/>
        <v>7.9799999999999995</v>
      </c>
      <c r="OT67" s="296">
        <f t="shared" si="84"/>
        <v>0</v>
      </c>
      <c r="OU67" s="296"/>
      <c r="OV67" s="296"/>
      <c r="OW67" s="296">
        <f t="shared" si="101"/>
        <v>0</v>
      </c>
      <c r="OX67" s="296">
        <f t="shared" si="102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22"/>
      <c r="R68" s="78"/>
      <c r="S68" s="320"/>
      <c r="T68" s="320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49"/>
      <c r="AL68" s="350"/>
      <c r="AM68" s="289"/>
      <c r="AN68" s="289"/>
      <c r="AO68" s="290"/>
      <c r="AP68" s="290"/>
      <c r="AQ68" s="290"/>
      <c r="AR68" s="290"/>
      <c r="AS68" s="290"/>
      <c r="AT68" s="290"/>
      <c r="AU68" s="4">
        <f t="shared" si="89"/>
        <v>0</v>
      </c>
      <c r="AV68" s="4">
        <f t="shared" si="90"/>
        <v>0</v>
      </c>
      <c r="AW68" s="78">
        <v>2</v>
      </c>
      <c r="AX68" s="78">
        <v>0.85</v>
      </c>
      <c r="AY68" s="310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10</v>
      </c>
      <c r="BF68" s="8">
        <v>1.4239999999999999</v>
      </c>
      <c r="BG68" s="291">
        <v>7</v>
      </c>
      <c r="BH68" s="292">
        <v>0.99680000000000002</v>
      </c>
      <c r="BI68" s="291"/>
      <c r="BJ68" s="292"/>
      <c r="BK68" s="293">
        <v>3</v>
      </c>
      <c r="BL68" s="8">
        <v>0.42720000000000002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9"/>
      <c r="CI68" s="91">
        <v>20.6</v>
      </c>
      <c r="CJ68" s="319">
        <v>6.5</v>
      </c>
      <c r="CK68" s="294"/>
      <c r="CL68" s="294"/>
      <c r="CM68" s="320">
        <v>5.15</v>
      </c>
      <c r="CN68" s="321">
        <v>1.5</v>
      </c>
      <c r="CO68" s="8">
        <f t="shared" si="22"/>
        <v>25.75</v>
      </c>
      <c r="CP68" s="8">
        <f t="shared" si="23"/>
        <v>8</v>
      </c>
      <c r="CQ68" s="336">
        <v>247.40625</v>
      </c>
      <c r="CR68" s="336"/>
      <c r="CS68" s="336"/>
      <c r="CT68" s="346"/>
      <c r="CU68" s="337">
        <v>18.556701030927837</v>
      </c>
      <c r="CV68" s="196"/>
      <c r="CW68" s="338">
        <v>63.814432989690722</v>
      </c>
      <c r="CX68" s="295"/>
      <c r="CY68" s="295"/>
      <c r="CZ68" s="295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2">
        <v>41.103092783505154</v>
      </c>
      <c r="DL68" s="322">
        <v>13.701030927835051</v>
      </c>
      <c r="DM68" s="320">
        <f t="shared" si="28"/>
        <v>41.103092783505154</v>
      </c>
      <c r="DN68" s="320">
        <f t="shared" si="29"/>
        <v>13.701030927835051</v>
      </c>
      <c r="DO68" s="322">
        <v>39.869999999999997</v>
      </c>
      <c r="DP68" s="322">
        <v>13.29</v>
      </c>
      <c r="DQ68" s="323"/>
      <c r="DR68" s="323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4">
        <v>31.96</v>
      </c>
      <c r="EH68" s="325">
        <v>7.99</v>
      </c>
      <c r="EI68" s="94">
        <v>116.36</v>
      </c>
      <c r="EJ68" s="94">
        <v>29.09</v>
      </c>
      <c r="EK68" s="320">
        <v>40.340000000000003</v>
      </c>
      <c r="EL68" s="326">
        <v>10.085000000000001</v>
      </c>
      <c r="EM68" s="327"/>
      <c r="EN68" s="327"/>
      <c r="EO68" s="327"/>
      <c r="EP68" s="327"/>
      <c r="EQ68" s="8">
        <f t="shared" si="31"/>
        <v>188.66</v>
      </c>
      <c r="ER68" s="8">
        <f t="shared" si="104"/>
        <v>47.164999999999999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1">
        <v>29</v>
      </c>
      <c r="FB68" s="328"/>
      <c r="FC68" s="114">
        <v>0</v>
      </c>
      <c r="FD68" s="321"/>
      <c r="FE68" s="8"/>
      <c r="FF68" s="8"/>
      <c r="FG68" s="300"/>
      <c r="FH68" s="301"/>
      <c r="FI68" s="8"/>
      <c r="FJ68" s="8"/>
      <c r="FK68" s="8"/>
      <c r="FL68" s="8"/>
      <c r="FM68" s="321"/>
      <c r="FN68" s="321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321">
        <v>6</v>
      </c>
      <c r="GL68" s="321"/>
      <c r="GM68" s="304"/>
      <c r="GN68" s="305"/>
      <c r="GO68" s="329">
        <v>3</v>
      </c>
      <c r="GP68" s="365"/>
      <c r="GQ68" s="306"/>
      <c r="GR68" s="306"/>
      <c r="GS68" s="305"/>
      <c r="GT68" s="305"/>
      <c r="GU68" s="93">
        <v>3</v>
      </c>
      <c r="GV68" s="93"/>
      <c r="GW68" s="93">
        <v>2</v>
      </c>
      <c r="GX68" s="93"/>
      <c r="GY68" s="93">
        <v>0</v>
      </c>
      <c r="GZ68" s="93"/>
      <c r="HA68" s="8">
        <f t="shared" si="39"/>
        <v>14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91">
        <v>400</v>
      </c>
      <c r="HR68" s="284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376"/>
      <c r="HZ68" s="376"/>
      <c r="IA68" s="307"/>
      <c r="IB68" s="299"/>
      <c r="IC68" s="196">
        <v>8.5</v>
      </c>
      <c r="ID68" s="329">
        <v>2.125</v>
      </c>
      <c r="IE68" s="308"/>
      <c r="IF68" s="308"/>
      <c r="IG68" s="8">
        <f t="shared" si="45"/>
        <v>8.5</v>
      </c>
      <c r="IH68" s="8">
        <f t="shared" si="46"/>
        <v>2.125</v>
      </c>
      <c r="II68" s="8">
        <v>205</v>
      </c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4"/>
      <c r="JD68" s="284"/>
      <c r="JE68" s="378">
        <v>0</v>
      </c>
      <c r="JF68" s="378">
        <v>0</v>
      </c>
      <c r="JG68" s="8">
        <f t="shared" si="47"/>
        <v>10.31</v>
      </c>
      <c r="JH68" s="8">
        <f t="shared" si="48"/>
        <v>0</v>
      </c>
      <c r="JI68" s="329">
        <v>4.742</v>
      </c>
      <c r="JJ68" s="329">
        <v>1</v>
      </c>
      <c r="JK68" s="329">
        <v>4.7420999999999998</v>
      </c>
      <c r="JL68" s="329">
        <v>1</v>
      </c>
      <c r="JM68" s="329">
        <v>18</v>
      </c>
      <c r="JN68" s="329">
        <v>4</v>
      </c>
      <c r="JO68" s="91">
        <v>51.55</v>
      </c>
      <c r="JP68" s="329">
        <v>11</v>
      </c>
      <c r="JQ68" s="91">
        <v>0</v>
      </c>
      <c r="JR68" s="329">
        <v>0</v>
      </c>
      <c r="JS68" s="71">
        <v>0</v>
      </c>
      <c r="JT68" s="71">
        <v>0</v>
      </c>
      <c r="JU68" s="8"/>
      <c r="JV68" s="8"/>
      <c r="JW68" s="8">
        <f t="shared" si="85"/>
        <v>79.034099999999995</v>
      </c>
      <c r="JX68" s="8">
        <f t="shared" si="86"/>
        <v>17</v>
      </c>
      <c r="JY68" s="8"/>
      <c r="JZ68" s="8"/>
      <c r="KA68" s="284"/>
      <c r="KB68" s="284"/>
      <c r="KC68" s="8">
        <f t="shared" si="49"/>
        <v>0</v>
      </c>
      <c r="KD68" s="8">
        <f t="shared" si="50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1"/>
        <v>0</v>
      </c>
      <c r="KP68" s="4">
        <f t="shared" si="51"/>
        <v>0</v>
      </c>
      <c r="KQ68" s="320"/>
      <c r="KR68" s="4"/>
      <c r="KS68" s="4"/>
      <c r="KT68" s="4"/>
      <c r="KU68" s="1">
        <f t="shared" si="52"/>
        <v>0</v>
      </c>
      <c r="KV68" s="1">
        <f t="shared" si="53"/>
        <v>0</v>
      </c>
      <c r="KW68" s="4"/>
      <c r="KX68" s="4"/>
      <c r="KY68" s="4">
        <f t="shared" si="54"/>
        <v>0</v>
      </c>
      <c r="KZ68" s="4">
        <f t="shared" si="55"/>
        <v>0</v>
      </c>
      <c r="LA68" s="4"/>
      <c r="LB68" s="4"/>
      <c r="LC68" s="4"/>
      <c r="LD68" s="4"/>
      <c r="LE68" s="4">
        <f t="shared" si="56"/>
        <v>0</v>
      </c>
      <c r="LF68" s="4">
        <f t="shared" si="57"/>
        <v>0</v>
      </c>
      <c r="LG68" s="4"/>
      <c r="LH68" s="4"/>
      <c r="LI68" s="4">
        <f t="shared" si="58"/>
        <v>0</v>
      </c>
      <c r="LJ68" s="4">
        <f t="shared" si="59"/>
        <v>0</v>
      </c>
      <c r="LK68" s="381">
        <v>25</v>
      </c>
      <c r="LL68" s="329">
        <v>0</v>
      </c>
      <c r="LM68" s="79">
        <v>3.4</v>
      </c>
      <c r="LN68" s="348">
        <v>0</v>
      </c>
      <c r="LO68" s="380">
        <f t="shared" si="107"/>
        <v>1.2999999999999994</v>
      </c>
      <c r="LP68" s="332">
        <v>0</v>
      </c>
      <c r="LQ68" s="75"/>
      <c r="LR68" s="342"/>
      <c r="LS68" s="317"/>
      <c r="LT68" s="317"/>
      <c r="LU68" s="4">
        <f t="shared" si="105"/>
        <v>29.7</v>
      </c>
      <c r="LV68" s="4">
        <f t="shared" si="61"/>
        <v>0</v>
      </c>
      <c r="LW68" s="318"/>
      <c r="LX68" s="4"/>
      <c r="LY68" s="4"/>
      <c r="LZ68" s="4"/>
      <c r="MA68" s="4">
        <f t="shared" si="62"/>
        <v>0</v>
      </c>
      <c r="MB68" s="4">
        <f t="shared" si="63"/>
        <v>0</v>
      </c>
      <c r="MC68" s="114"/>
      <c r="MD68" s="4"/>
      <c r="ME68" s="339">
        <v>25.75</v>
      </c>
      <c r="MF68" s="366"/>
      <c r="MG68" s="75">
        <v>35.020000000000003</v>
      </c>
      <c r="MH68" s="4"/>
      <c r="MI68" s="9"/>
      <c r="MJ68" s="4"/>
      <c r="MK68" s="4">
        <f t="shared" si="64"/>
        <v>60.77</v>
      </c>
      <c r="ML68" s="4">
        <f t="shared" si="65"/>
        <v>0</v>
      </c>
      <c r="MM68" s="333">
        <v>3.9060000000000001</v>
      </c>
      <c r="MN68" s="92"/>
      <c r="MO68" s="114">
        <v>2.294</v>
      </c>
      <c r="MP68" s="334"/>
      <c r="MQ68" s="4">
        <f t="shared" si="66"/>
        <v>6.2</v>
      </c>
      <c r="MR68" s="4">
        <f t="shared" si="67"/>
        <v>0</v>
      </c>
      <c r="MS68" s="4"/>
      <c r="MT68" s="4"/>
      <c r="MU68" s="4">
        <f t="shared" si="68"/>
        <v>0</v>
      </c>
      <c r="MV68" s="4">
        <f t="shared" si="69"/>
        <v>0</v>
      </c>
      <c r="MW68" s="4"/>
      <c r="MX68" s="4"/>
      <c r="MY68" s="4">
        <f t="shared" si="70"/>
        <v>0</v>
      </c>
      <c r="MZ68" s="4">
        <f t="shared" si="71"/>
        <v>0</v>
      </c>
      <c r="NA68" s="92">
        <v>0</v>
      </c>
      <c r="NB68" s="335">
        <v>0</v>
      </c>
      <c r="NC68" s="4">
        <f t="shared" si="72"/>
        <v>0</v>
      </c>
      <c r="ND68" s="4">
        <f t="shared" si="73"/>
        <v>0</v>
      </c>
      <c r="NE68" s="296"/>
      <c r="NF68" s="296"/>
      <c r="NG68" s="296">
        <f t="shared" si="74"/>
        <v>0</v>
      </c>
      <c r="NH68" s="296">
        <f t="shared" si="75"/>
        <v>0</v>
      </c>
      <c r="NI68" s="296"/>
      <c r="NJ68" s="296"/>
      <c r="NK68" s="296">
        <f t="shared" si="76"/>
        <v>0</v>
      </c>
      <c r="NL68" s="296">
        <f t="shared" si="77"/>
        <v>0</v>
      </c>
      <c r="NM68" s="293"/>
      <c r="NN68" s="296"/>
      <c r="NO68" s="296">
        <f t="shared" si="78"/>
        <v>0</v>
      </c>
      <c r="NP68" s="296">
        <f t="shared" si="79"/>
        <v>0</v>
      </c>
      <c r="NQ68" s="74">
        <v>3.32</v>
      </c>
      <c r="NR68" s="74"/>
      <c r="NS68" s="74">
        <v>0</v>
      </c>
      <c r="NT68" s="74"/>
      <c r="NU68" s="74">
        <v>5.61</v>
      </c>
      <c r="NV68" s="74"/>
      <c r="NW68" s="341">
        <v>1.2</v>
      </c>
      <c r="NX68" s="341"/>
      <c r="NY68" s="341">
        <v>1.81</v>
      </c>
      <c r="NZ68" s="341"/>
      <c r="OA68" s="4">
        <f t="shared" si="80"/>
        <v>10.74</v>
      </c>
      <c r="OB68" s="4">
        <f t="shared" si="100"/>
        <v>0</v>
      </c>
      <c r="OC68" s="74">
        <v>10</v>
      </c>
      <c r="OD68" s="74"/>
      <c r="OE68" s="347">
        <v>4.66</v>
      </c>
      <c r="OF68" s="74"/>
      <c r="OG68" s="347">
        <v>2</v>
      </c>
      <c r="OH68" s="74"/>
      <c r="OI68" s="74">
        <v>1</v>
      </c>
      <c r="OJ68" s="74"/>
      <c r="OK68" s="4">
        <f t="shared" si="81"/>
        <v>17.66</v>
      </c>
      <c r="OL68" s="4">
        <f t="shared" si="82"/>
        <v>0</v>
      </c>
      <c r="OM68" s="196">
        <v>6.18</v>
      </c>
      <c r="ON68" s="296"/>
      <c r="OO68" s="340">
        <v>1.74</v>
      </c>
      <c r="OP68" s="296"/>
      <c r="OQ68" s="196">
        <v>1.9</v>
      </c>
      <c r="OR68" s="296"/>
      <c r="OS68" s="296">
        <f t="shared" si="106"/>
        <v>7.92</v>
      </c>
      <c r="OT68" s="296">
        <f t="shared" si="84"/>
        <v>0</v>
      </c>
      <c r="OU68" s="296"/>
      <c r="OV68" s="296"/>
      <c r="OW68" s="296">
        <f t="shared" si="101"/>
        <v>0</v>
      </c>
      <c r="OX68" s="296">
        <f t="shared" si="102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22"/>
      <c r="R69" s="78"/>
      <c r="S69" s="320"/>
      <c r="T69" s="320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49"/>
      <c r="AL69" s="350"/>
      <c r="AM69" s="289"/>
      <c r="AN69" s="289"/>
      <c r="AO69" s="290"/>
      <c r="AP69" s="290"/>
      <c r="AQ69" s="290"/>
      <c r="AR69" s="290"/>
      <c r="AS69" s="290"/>
      <c r="AT69" s="290"/>
      <c r="AU69" s="4">
        <f t="shared" si="89"/>
        <v>0</v>
      </c>
      <c r="AV69" s="4">
        <f t="shared" si="90"/>
        <v>0</v>
      </c>
      <c r="AW69" s="78">
        <v>2</v>
      </c>
      <c r="AX69" s="78">
        <v>0.85</v>
      </c>
      <c r="AY69" s="310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10</v>
      </c>
      <c r="BF69" s="8">
        <v>1.4239999999999999</v>
      </c>
      <c r="BG69" s="291">
        <v>7</v>
      </c>
      <c r="BH69" s="292">
        <v>0.99680000000000002</v>
      </c>
      <c r="BI69" s="291"/>
      <c r="BJ69" s="292"/>
      <c r="BK69" s="293">
        <v>3</v>
      </c>
      <c r="BL69" s="8">
        <v>0.42720000000000002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9"/>
      <c r="CI69" s="91">
        <v>20.6</v>
      </c>
      <c r="CJ69" s="319">
        <v>6.5</v>
      </c>
      <c r="CK69" s="294"/>
      <c r="CL69" s="294"/>
      <c r="CM69" s="320">
        <v>5.15</v>
      </c>
      <c r="CN69" s="321">
        <v>1.5</v>
      </c>
      <c r="CO69" s="8">
        <f t="shared" si="22"/>
        <v>25.75</v>
      </c>
      <c r="CP69" s="8">
        <f t="shared" si="23"/>
        <v>8</v>
      </c>
      <c r="CQ69" s="336">
        <v>247.40625</v>
      </c>
      <c r="CR69" s="336"/>
      <c r="CS69" s="336"/>
      <c r="CT69" s="346"/>
      <c r="CU69" s="337">
        <v>18.556701030927837</v>
      </c>
      <c r="CV69" s="196"/>
      <c r="CW69" s="338">
        <v>63.814432989690722</v>
      </c>
      <c r="CX69" s="295"/>
      <c r="CY69" s="295"/>
      <c r="CZ69" s="295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2">
        <v>41.103092783505154</v>
      </c>
      <c r="DL69" s="322">
        <v>13.701030927835051</v>
      </c>
      <c r="DM69" s="320">
        <f t="shared" si="28"/>
        <v>41.103092783505154</v>
      </c>
      <c r="DN69" s="320">
        <f t="shared" si="29"/>
        <v>13.701030927835051</v>
      </c>
      <c r="DO69" s="322">
        <v>39.869999999999997</v>
      </c>
      <c r="DP69" s="322">
        <v>13.29</v>
      </c>
      <c r="DQ69" s="323"/>
      <c r="DR69" s="323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4">
        <v>31.96</v>
      </c>
      <c r="EH69" s="325">
        <v>7.99</v>
      </c>
      <c r="EI69" s="94">
        <v>116.36</v>
      </c>
      <c r="EJ69" s="94">
        <v>29.09</v>
      </c>
      <c r="EK69" s="320">
        <v>40.340000000000003</v>
      </c>
      <c r="EL69" s="326">
        <v>10.085000000000001</v>
      </c>
      <c r="EM69" s="327"/>
      <c r="EN69" s="327"/>
      <c r="EO69" s="327"/>
      <c r="EP69" s="327"/>
      <c r="EQ69" s="8">
        <f t="shared" si="31"/>
        <v>188.66</v>
      </c>
      <c r="ER69" s="8">
        <f t="shared" si="104"/>
        <v>47.164999999999999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1">
        <v>29</v>
      </c>
      <c r="FB69" s="328"/>
      <c r="FC69" s="114">
        <v>0</v>
      </c>
      <c r="FD69" s="321"/>
      <c r="FE69" s="8"/>
      <c r="FF69" s="8"/>
      <c r="FG69" s="300"/>
      <c r="FH69" s="301"/>
      <c r="FI69" s="8"/>
      <c r="FJ69" s="8"/>
      <c r="FK69" s="8"/>
      <c r="FL69" s="8"/>
      <c r="FM69" s="321"/>
      <c r="FN69" s="321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321">
        <v>6</v>
      </c>
      <c r="GL69" s="321"/>
      <c r="GM69" s="304"/>
      <c r="GN69" s="305"/>
      <c r="GO69" s="329">
        <v>3</v>
      </c>
      <c r="GP69" s="365"/>
      <c r="GQ69" s="306"/>
      <c r="GR69" s="306"/>
      <c r="GS69" s="305"/>
      <c r="GT69" s="305"/>
      <c r="GU69" s="93">
        <v>3</v>
      </c>
      <c r="GV69" s="93"/>
      <c r="GW69" s="93">
        <v>2</v>
      </c>
      <c r="GX69" s="93"/>
      <c r="GY69" s="93">
        <v>0</v>
      </c>
      <c r="GZ69" s="93"/>
      <c r="HA69" s="8">
        <f t="shared" si="39"/>
        <v>14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91">
        <v>400</v>
      </c>
      <c r="HR69" s="284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376"/>
      <c r="HZ69" s="376"/>
      <c r="IA69" s="307"/>
      <c r="IB69" s="299"/>
      <c r="IC69" s="196">
        <v>8.5</v>
      </c>
      <c r="ID69" s="329">
        <v>2.125</v>
      </c>
      <c r="IE69" s="308"/>
      <c r="IF69" s="308"/>
      <c r="IG69" s="8">
        <f t="shared" si="45"/>
        <v>8.5</v>
      </c>
      <c r="IH69" s="8">
        <f t="shared" si="46"/>
        <v>2.125</v>
      </c>
      <c r="II69" s="8">
        <v>205</v>
      </c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4"/>
      <c r="JD69" s="284"/>
      <c r="JE69" s="378">
        <v>0</v>
      </c>
      <c r="JF69" s="378">
        <v>0</v>
      </c>
      <c r="JG69" s="8">
        <f t="shared" si="47"/>
        <v>10.31</v>
      </c>
      <c r="JH69" s="8">
        <f t="shared" si="48"/>
        <v>0</v>
      </c>
      <c r="JI69" s="329">
        <v>4.742</v>
      </c>
      <c r="JJ69" s="329">
        <v>1</v>
      </c>
      <c r="JK69" s="329">
        <v>4.7420999999999998</v>
      </c>
      <c r="JL69" s="329">
        <v>1</v>
      </c>
      <c r="JM69" s="329">
        <v>18</v>
      </c>
      <c r="JN69" s="329">
        <v>4</v>
      </c>
      <c r="JO69" s="91">
        <v>51.55</v>
      </c>
      <c r="JP69" s="329">
        <v>11</v>
      </c>
      <c r="JQ69" s="91">
        <v>0</v>
      </c>
      <c r="JR69" s="329">
        <v>0</v>
      </c>
      <c r="JS69" s="71">
        <v>0</v>
      </c>
      <c r="JT69" s="71">
        <v>0</v>
      </c>
      <c r="JU69" s="8"/>
      <c r="JV69" s="8"/>
      <c r="JW69" s="8">
        <f t="shared" si="85"/>
        <v>79.034099999999995</v>
      </c>
      <c r="JX69" s="8">
        <f t="shared" si="86"/>
        <v>17</v>
      </c>
      <c r="JY69" s="8"/>
      <c r="JZ69" s="8"/>
      <c r="KA69" s="284"/>
      <c r="KB69" s="284"/>
      <c r="KC69" s="8">
        <f t="shared" si="49"/>
        <v>0</v>
      </c>
      <c r="KD69" s="8">
        <f t="shared" si="50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1"/>
        <v>0</v>
      </c>
      <c r="KP69" s="4">
        <f t="shared" si="51"/>
        <v>0</v>
      </c>
      <c r="KQ69" s="320"/>
      <c r="KR69" s="4"/>
      <c r="KS69" s="4"/>
      <c r="KT69" s="4"/>
      <c r="KU69" s="1">
        <f t="shared" si="52"/>
        <v>0</v>
      </c>
      <c r="KV69" s="1">
        <f t="shared" si="53"/>
        <v>0</v>
      </c>
      <c r="KW69" s="4"/>
      <c r="KX69" s="4"/>
      <c r="KY69" s="4">
        <f t="shared" si="54"/>
        <v>0</v>
      </c>
      <c r="KZ69" s="4">
        <f t="shared" si="55"/>
        <v>0</v>
      </c>
      <c r="LA69" s="4"/>
      <c r="LB69" s="4"/>
      <c r="LC69" s="4"/>
      <c r="LD69" s="4"/>
      <c r="LE69" s="4">
        <f t="shared" si="56"/>
        <v>0</v>
      </c>
      <c r="LF69" s="4">
        <f t="shared" si="57"/>
        <v>0</v>
      </c>
      <c r="LG69" s="4"/>
      <c r="LH69" s="4"/>
      <c r="LI69" s="4">
        <f t="shared" si="58"/>
        <v>0</v>
      </c>
      <c r="LJ69" s="4">
        <f t="shared" si="59"/>
        <v>0</v>
      </c>
      <c r="LK69" s="381">
        <v>25</v>
      </c>
      <c r="LL69" s="329">
        <v>0</v>
      </c>
      <c r="LM69" s="79">
        <v>3.4</v>
      </c>
      <c r="LN69" s="348">
        <v>0</v>
      </c>
      <c r="LO69" s="380">
        <f t="shared" si="107"/>
        <v>1.2999999999999994</v>
      </c>
      <c r="LP69" s="332">
        <v>0</v>
      </c>
      <c r="LQ69" s="75"/>
      <c r="LR69" s="342"/>
      <c r="LS69" s="317"/>
      <c r="LT69" s="317"/>
      <c r="LU69" s="4">
        <f t="shared" si="105"/>
        <v>29.7</v>
      </c>
      <c r="LV69" s="4">
        <f t="shared" si="61"/>
        <v>0</v>
      </c>
      <c r="LW69" s="318"/>
      <c r="LX69" s="4"/>
      <c r="LY69" s="4"/>
      <c r="LZ69" s="4"/>
      <c r="MA69" s="4">
        <f t="shared" si="62"/>
        <v>0</v>
      </c>
      <c r="MB69" s="4">
        <f t="shared" si="63"/>
        <v>0</v>
      </c>
      <c r="MC69" s="114"/>
      <c r="MD69" s="4"/>
      <c r="ME69" s="339">
        <v>25.75</v>
      </c>
      <c r="MF69" s="366"/>
      <c r="MG69" s="75">
        <v>35.020000000000003</v>
      </c>
      <c r="MH69" s="4"/>
      <c r="MI69" s="9"/>
      <c r="MJ69" s="4"/>
      <c r="MK69" s="4">
        <f t="shared" si="64"/>
        <v>60.77</v>
      </c>
      <c r="ML69" s="4">
        <f t="shared" si="65"/>
        <v>0</v>
      </c>
      <c r="MM69" s="333">
        <v>3.8870999999999998</v>
      </c>
      <c r="MN69" s="92"/>
      <c r="MO69" s="114">
        <v>2.2829000000000002</v>
      </c>
      <c r="MP69" s="334"/>
      <c r="MQ69" s="4">
        <f t="shared" si="66"/>
        <v>6.17</v>
      </c>
      <c r="MR69" s="4">
        <f t="shared" si="67"/>
        <v>0</v>
      </c>
      <c r="MS69" s="4"/>
      <c r="MT69" s="4"/>
      <c r="MU69" s="4">
        <f t="shared" si="68"/>
        <v>0</v>
      </c>
      <c r="MV69" s="4">
        <f t="shared" si="69"/>
        <v>0</v>
      </c>
      <c r="MW69" s="4"/>
      <c r="MX69" s="4"/>
      <c r="MY69" s="4">
        <f t="shared" si="70"/>
        <v>0</v>
      </c>
      <c r="MZ69" s="4">
        <f t="shared" si="71"/>
        <v>0</v>
      </c>
      <c r="NA69" s="92">
        <v>0</v>
      </c>
      <c r="NB69" s="335">
        <v>0</v>
      </c>
      <c r="NC69" s="4">
        <f t="shared" si="72"/>
        <v>0</v>
      </c>
      <c r="ND69" s="4">
        <f t="shared" si="73"/>
        <v>0</v>
      </c>
      <c r="NE69" s="296"/>
      <c r="NF69" s="296"/>
      <c r="NG69" s="296">
        <f t="shared" si="74"/>
        <v>0</v>
      </c>
      <c r="NH69" s="296">
        <f t="shared" si="75"/>
        <v>0</v>
      </c>
      <c r="NI69" s="296"/>
      <c r="NJ69" s="296"/>
      <c r="NK69" s="296">
        <f t="shared" si="76"/>
        <v>0</v>
      </c>
      <c r="NL69" s="296">
        <f t="shared" si="77"/>
        <v>0</v>
      </c>
      <c r="NM69" s="293"/>
      <c r="NN69" s="296"/>
      <c r="NO69" s="296">
        <f t="shared" si="78"/>
        <v>0</v>
      </c>
      <c r="NP69" s="296">
        <f t="shared" si="79"/>
        <v>0</v>
      </c>
      <c r="NQ69" s="74">
        <v>3.25</v>
      </c>
      <c r="NR69" s="74"/>
      <c r="NS69" s="74">
        <v>0</v>
      </c>
      <c r="NT69" s="74"/>
      <c r="NU69" s="74">
        <v>5.5</v>
      </c>
      <c r="NV69" s="74"/>
      <c r="NW69" s="341">
        <v>1.17</v>
      </c>
      <c r="NX69" s="341"/>
      <c r="NY69" s="341">
        <v>1.77</v>
      </c>
      <c r="NZ69" s="341"/>
      <c r="OA69" s="4">
        <f t="shared" si="80"/>
        <v>10.52</v>
      </c>
      <c r="OB69" s="4">
        <f t="shared" si="100"/>
        <v>0</v>
      </c>
      <c r="OC69" s="74">
        <v>10</v>
      </c>
      <c r="OD69" s="74"/>
      <c r="OE69" s="347">
        <v>4.66</v>
      </c>
      <c r="OF69" s="74"/>
      <c r="OG69" s="347">
        <v>2</v>
      </c>
      <c r="OH69" s="74"/>
      <c r="OI69" s="74">
        <v>1</v>
      </c>
      <c r="OJ69" s="74"/>
      <c r="OK69" s="4">
        <f t="shared" si="81"/>
        <v>17.66</v>
      </c>
      <c r="OL69" s="4">
        <f t="shared" si="82"/>
        <v>0</v>
      </c>
      <c r="OM69" s="196">
        <v>5.21</v>
      </c>
      <c r="ON69" s="296"/>
      <c r="OO69" s="340">
        <v>1.47</v>
      </c>
      <c r="OP69" s="296"/>
      <c r="OQ69" s="196">
        <v>1.6</v>
      </c>
      <c r="OR69" s="296"/>
      <c r="OS69" s="296">
        <f t="shared" si="106"/>
        <v>6.68</v>
      </c>
      <c r="OT69" s="296">
        <f t="shared" si="84"/>
        <v>0</v>
      </c>
      <c r="OU69" s="296"/>
      <c r="OV69" s="296"/>
      <c r="OW69" s="296">
        <f t="shared" si="101"/>
        <v>0</v>
      </c>
      <c r="OX69" s="296">
        <f t="shared" si="102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22"/>
      <c r="R70" s="78"/>
      <c r="S70" s="320"/>
      <c r="T70" s="320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49"/>
      <c r="AL70" s="350"/>
      <c r="AM70" s="289"/>
      <c r="AN70" s="289"/>
      <c r="AO70" s="290"/>
      <c r="AP70" s="290"/>
      <c r="AQ70" s="290"/>
      <c r="AR70" s="290"/>
      <c r="AS70" s="290"/>
      <c r="AT70" s="290"/>
      <c r="AU70" s="4">
        <f t="shared" si="89"/>
        <v>0</v>
      </c>
      <c r="AV70" s="4">
        <f t="shared" si="90"/>
        <v>0</v>
      </c>
      <c r="AW70" s="78">
        <v>2</v>
      </c>
      <c r="AX70" s="78">
        <v>0.85</v>
      </c>
      <c r="AY70" s="310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10</v>
      </c>
      <c r="BF70" s="8">
        <v>1.4239999999999999</v>
      </c>
      <c r="BG70" s="291">
        <v>7</v>
      </c>
      <c r="BH70" s="292">
        <v>0.99680000000000002</v>
      </c>
      <c r="BI70" s="291"/>
      <c r="BJ70" s="292"/>
      <c r="BK70" s="293">
        <v>3</v>
      </c>
      <c r="BL70" s="8">
        <v>0.42720000000000002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9"/>
      <c r="CI70" s="91">
        <v>20.6</v>
      </c>
      <c r="CJ70" s="319">
        <v>6.5</v>
      </c>
      <c r="CK70" s="294"/>
      <c r="CL70" s="294"/>
      <c r="CM70" s="320">
        <v>5.15</v>
      </c>
      <c r="CN70" s="321">
        <v>1.5</v>
      </c>
      <c r="CO70" s="8">
        <f t="shared" si="22"/>
        <v>25.75</v>
      </c>
      <c r="CP70" s="8">
        <f t="shared" si="23"/>
        <v>8</v>
      </c>
      <c r="CQ70" s="336">
        <v>247.40625</v>
      </c>
      <c r="CR70" s="336"/>
      <c r="CS70" s="336"/>
      <c r="CT70" s="346"/>
      <c r="CU70" s="337">
        <v>18.556701030927837</v>
      </c>
      <c r="CV70" s="196"/>
      <c r="CW70" s="338">
        <v>63.814432989690722</v>
      </c>
      <c r="CX70" s="295"/>
      <c r="CY70" s="295"/>
      <c r="CZ70" s="295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2">
        <v>41.103092783505154</v>
      </c>
      <c r="DL70" s="322">
        <v>13.701030927835051</v>
      </c>
      <c r="DM70" s="320">
        <f t="shared" si="28"/>
        <v>41.103092783505154</v>
      </c>
      <c r="DN70" s="320">
        <f t="shared" si="29"/>
        <v>13.701030927835051</v>
      </c>
      <c r="DO70" s="322">
        <v>39.869999999999997</v>
      </c>
      <c r="DP70" s="322">
        <v>13.29</v>
      </c>
      <c r="DQ70" s="323"/>
      <c r="DR70" s="323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4">
        <v>31.96</v>
      </c>
      <c r="EH70" s="325">
        <v>7.99</v>
      </c>
      <c r="EI70" s="94">
        <v>116.36</v>
      </c>
      <c r="EJ70" s="94">
        <v>29.09</v>
      </c>
      <c r="EK70" s="320">
        <v>40.340000000000003</v>
      </c>
      <c r="EL70" s="326">
        <v>10.085000000000001</v>
      </c>
      <c r="EM70" s="327"/>
      <c r="EN70" s="327"/>
      <c r="EO70" s="327"/>
      <c r="EP70" s="327"/>
      <c r="EQ70" s="8">
        <f t="shared" si="31"/>
        <v>188.66</v>
      </c>
      <c r="ER70" s="8">
        <f t="shared" si="104"/>
        <v>47.164999999999999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1">
        <v>29</v>
      </c>
      <c r="FB70" s="328"/>
      <c r="FC70" s="114">
        <v>0</v>
      </c>
      <c r="FD70" s="321"/>
      <c r="FE70" s="8"/>
      <c r="FF70" s="8"/>
      <c r="FG70" s="300"/>
      <c r="FH70" s="301"/>
      <c r="FI70" s="8"/>
      <c r="FJ70" s="8"/>
      <c r="FK70" s="8"/>
      <c r="FL70" s="8"/>
      <c r="FM70" s="321"/>
      <c r="FN70" s="321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321">
        <v>6</v>
      </c>
      <c r="GL70" s="321"/>
      <c r="GM70" s="304"/>
      <c r="GN70" s="305"/>
      <c r="GO70" s="329">
        <v>3</v>
      </c>
      <c r="GP70" s="365"/>
      <c r="GQ70" s="306"/>
      <c r="GR70" s="306"/>
      <c r="GS70" s="305"/>
      <c r="GT70" s="305"/>
      <c r="GU70" s="93">
        <v>3</v>
      </c>
      <c r="GV70" s="93"/>
      <c r="GW70" s="93">
        <v>2</v>
      </c>
      <c r="GX70" s="93"/>
      <c r="GY70" s="93">
        <v>0</v>
      </c>
      <c r="GZ70" s="93"/>
      <c r="HA70" s="8">
        <f t="shared" si="39"/>
        <v>14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91">
        <v>400</v>
      </c>
      <c r="HR70" s="284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376"/>
      <c r="HZ70" s="376"/>
      <c r="IA70" s="307"/>
      <c r="IB70" s="299"/>
      <c r="IC70" s="196">
        <v>8.5</v>
      </c>
      <c r="ID70" s="329">
        <v>2.125</v>
      </c>
      <c r="IE70" s="308"/>
      <c r="IF70" s="308"/>
      <c r="IG70" s="8">
        <f t="shared" si="45"/>
        <v>8.5</v>
      </c>
      <c r="IH70" s="8">
        <f t="shared" si="46"/>
        <v>2.125</v>
      </c>
      <c r="II70" s="8">
        <v>205</v>
      </c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4"/>
      <c r="JD70" s="284"/>
      <c r="JE70" s="378">
        <v>0</v>
      </c>
      <c r="JF70" s="378">
        <v>0</v>
      </c>
      <c r="JG70" s="8">
        <f t="shared" si="47"/>
        <v>10.31</v>
      </c>
      <c r="JH70" s="8">
        <f t="shared" si="48"/>
        <v>0</v>
      </c>
      <c r="JI70" s="329">
        <v>4.742</v>
      </c>
      <c r="JJ70" s="329">
        <v>1</v>
      </c>
      <c r="JK70" s="329">
        <v>4.7420999999999998</v>
      </c>
      <c r="JL70" s="329">
        <v>1</v>
      </c>
      <c r="JM70" s="329">
        <v>18</v>
      </c>
      <c r="JN70" s="329">
        <v>4</v>
      </c>
      <c r="JO70" s="91">
        <v>51.55</v>
      </c>
      <c r="JP70" s="329">
        <v>11</v>
      </c>
      <c r="JQ70" s="91">
        <v>0</v>
      </c>
      <c r="JR70" s="329">
        <v>0</v>
      </c>
      <c r="JS70" s="71">
        <v>0</v>
      </c>
      <c r="JT70" s="71">
        <v>0</v>
      </c>
      <c r="JU70" s="8"/>
      <c r="JV70" s="8"/>
      <c r="JW70" s="8">
        <f t="shared" si="85"/>
        <v>79.034099999999995</v>
      </c>
      <c r="JX70" s="8">
        <f t="shared" si="86"/>
        <v>17</v>
      </c>
      <c r="JY70" s="8"/>
      <c r="JZ70" s="8"/>
      <c r="KA70" s="284"/>
      <c r="KB70" s="284"/>
      <c r="KC70" s="8">
        <f t="shared" si="49"/>
        <v>0</v>
      </c>
      <c r="KD70" s="8">
        <f t="shared" si="50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1"/>
        <v>0</v>
      </c>
      <c r="KP70" s="4">
        <f t="shared" si="51"/>
        <v>0</v>
      </c>
      <c r="KQ70" s="320"/>
      <c r="KR70" s="4"/>
      <c r="KS70" s="4"/>
      <c r="KT70" s="4"/>
      <c r="KU70" s="1">
        <f t="shared" si="52"/>
        <v>0</v>
      </c>
      <c r="KV70" s="1">
        <f t="shared" si="53"/>
        <v>0</v>
      </c>
      <c r="KW70" s="4"/>
      <c r="KX70" s="4"/>
      <c r="KY70" s="4">
        <f t="shared" si="54"/>
        <v>0</v>
      </c>
      <c r="KZ70" s="4">
        <f t="shared" si="55"/>
        <v>0</v>
      </c>
      <c r="LA70" s="4"/>
      <c r="LB70" s="4"/>
      <c r="LC70" s="4"/>
      <c r="LD70" s="4"/>
      <c r="LE70" s="4">
        <f t="shared" si="56"/>
        <v>0</v>
      </c>
      <c r="LF70" s="4">
        <f t="shared" si="57"/>
        <v>0</v>
      </c>
      <c r="LG70" s="4"/>
      <c r="LH70" s="4"/>
      <c r="LI70" s="4">
        <f t="shared" si="58"/>
        <v>0</v>
      </c>
      <c r="LJ70" s="4">
        <f t="shared" si="59"/>
        <v>0</v>
      </c>
      <c r="LK70" s="381">
        <v>25</v>
      </c>
      <c r="LL70" s="329">
        <v>0</v>
      </c>
      <c r="LM70" s="79">
        <v>3.4</v>
      </c>
      <c r="LN70" s="348">
        <v>0</v>
      </c>
      <c r="LO70" s="380">
        <f t="shared" si="107"/>
        <v>1.2999999999999994</v>
      </c>
      <c r="LP70" s="332">
        <v>0</v>
      </c>
      <c r="LQ70" s="75"/>
      <c r="LR70" s="342"/>
      <c r="LS70" s="317"/>
      <c r="LT70" s="317"/>
      <c r="LU70" s="4">
        <f t="shared" si="105"/>
        <v>29.7</v>
      </c>
      <c r="LV70" s="4">
        <f t="shared" si="61"/>
        <v>0</v>
      </c>
      <c r="LW70" s="318"/>
      <c r="LX70" s="4"/>
      <c r="LY70" s="4"/>
      <c r="LZ70" s="4"/>
      <c r="MA70" s="4">
        <f t="shared" si="62"/>
        <v>0</v>
      </c>
      <c r="MB70" s="4">
        <f t="shared" si="63"/>
        <v>0</v>
      </c>
      <c r="MC70" s="114"/>
      <c r="MD70" s="4"/>
      <c r="ME70" s="339">
        <v>25.75</v>
      </c>
      <c r="MF70" s="366"/>
      <c r="MG70" s="75">
        <v>35.020000000000003</v>
      </c>
      <c r="MH70" s="4"/>
      <c r="MI70" s="9"/>
      <c r="MJ70" s="4"/>
      <c r="MK70" s="4">
        <f t="shared" si="64"/>
        <v>60.77</v>
      </c>
      <c r="ML70" s="4">
        <f t="shared" si="65"/>
        <v>0</v>
      </c>
      <c r="MM70" s="333">
        <v>3.6539999999999999</v>
      </c>
      <c r="MN70" s="92"/>
      <c r="MO70" s="114">
        <v>2.1459999999999999</v>
      </c>
      <c r="MP70" s="334"/>
      <c r="MQ70" s="4">
        <f t="shared" si="66"/>
        <v>5.8</v>
      </c>
      <c r="MR70" s="4">
        <f t="shared" si="67"/>
        <v>0</v>
      </c>
      <c r="MS70" s="4"/>
      <c r="MT70" s="4"/>
      <c r="MU70" s="4">
        <f t="shared" si="68"/>
        <v>0</v>
      </c>
      <c r="MV70" s="4">
        <f t="shared" si="69"/>
        <v>0</v>
      </c>
      <c r="MW70" s="4"/>
      <c r="MX70" s="4"/>
      <c r="MY70" s="4">
        <f t="shared" si="70"/>
        <v>0</v>
      </c>
      <c r="MZ70" s="4">
        <f t="shared" si="71"/>
        <v>0</v>
      </c>
      <c r="NA70" s="92">
        <v>0</v>
      </c>
      <c r="NB70" s="335">
        <v>0</v>
      </c>
      <c r="NC70" s="4">
        <f t="shared" si="72"/>
        <v>0</v>
      </c>
      <c r="ND70" s="4">
        <f t="shared" si="73"/>
        <v>0</v>
      </c>
      <c r="NE70" s="296"/>
      <c r="NF70" s="296"/>
      <c r="NG70" s="296">
        <f t="shared" si="74"/>
        <v>0</v>
      </c>
      <c r="NH70" s="296">
        <f t="shared" si="75"/>
        <v>0</v>
      </c>
      <c r="NI70" s="296"/>
      <c r="NJ70" s="296"/>
      <c r="NK70" s="296">
        <f t="shared" si="76"/>
        <v>0</v>
      </c>
      <c r="NL70" s="296">
        <f t="shared" si="77"/>
        <v>0</v>
      </c>
      <c r="NM70" s="293"/>
      <c r="NN70" s="296"/>
      <c r="NO70" s="296">
        <f t="shared" si="78"/>
        <v>0</v>
      </c>
      <c r="NP70" s="296">
        <f t="shared" si="79"/>
        <v>0</v>
      </c>
      <c r="NQ70" s="74">
        <v>3.11</v>
      </c>
      <c r="NR70" s="74"/>
      <c r="NS70" s="74">
        <v>0</v>
      </c>
      <c r="NT70" s="74"/>
      <c r="NU70" s="74">
        <v>5.26</v>
      </c>
      <c r="NV70" s="74"/>
      <c r="NW70" s="341">
        <v>1.1299999999999999</v>
      </c>
      <c r="NX70" s="341"/>
      <c r="NY70" s="341">
        <v>1.69</v>
      </c>
      <c r="NZ70" s="341"/>
      <c r="OA70" s="4">
        <f t="shared" si="80"/>
        <v>10.059999999999999</v>
      </c>
      <c r="OB70" s="4">
        <f t="shared" si="100"/>
        <v>0</v>
      </c>
      <c r="OC70" s="74">
        <v>10</v>
      </c>
      <c r="OD70" s="74"/>
      <c r="OE70" s="347">
        <v>4.66</v>
      </c>
      <c r="OF70" s="74"/>
      <c r="OG70" s="347">
        <v>2</v>
      </c>
      <c r="OH70" s="74"/>
      <c r="OI70" s="74">
        <v>1</v>
      </c>
      <c r="OJ70" s="74"/>
      <c r="OK70" s="4">
        <f t="shared" si="81"/>
        <v>17.66</v>
      </c>
      <c r="OL70" s="4">
        <f t="shared" si="82"/>
        <v>0</v>
      </c>
      <c r="OM70" s="196">
        <v>4.43</v>
      </c>
      <c r="ON70" s="296"/>
      <c r="OO70" s="340">
        <v>1.25</v>
      </c>
      <c r="OP70" s="296"/>
      <c r="OQ70" s="196">
        <v>1.36</v>
      </c>
      <c r="OR70" s="296"/>
      <c r="OS70" s="296">
        <f t="shared" si="106"/>
        <v>5.68</v>
      </c>
      <c r="OT70" s="296">
        <f t="shared" si="84"/>
        <v>0</v>
      </c>
      <c r="OU70" s="296"/>
      <c r="OV70" s="296"/>
      <c r="OW70" s="296">
        <f t="shared" si="101"/>
        <v>0</v>
      </c>
      <c r="OX70" s="296">
        <f t="shared" si="102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22"/>
      <c r="R71" s="78"/>
      <c r="S71" s="320"/>
      <c r="T71" s="320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49"/>
      <c r="AL71" s="350"/>
      <c r="AM71" s="289"/>
      <c r="AN71" s="289"/>
      <c r="AO71" s="290"/>
      <c r="AP71" s="290"/>
      <c r="AQ71" s="290"/>
      <c r="AR71" s="290"/>
      <c r="AS71" s="290"/>
      <c r="AT71" s="290"/>
      <c r="AU71" s="4">
        <f t="shared" si="89"/>
        <v>0</v>
      </c>
      <c r="AV71" s="4">
        <f t="shared" si="90"/>
        <v>0</v>
      </c>
      <c r="AW71" s="78">
        <v>2</v>
      </c>
      <c r="AX71" s="78">
        <v>0.85</v>
      </c>
      <c r="AY71" s="310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10</v>
      </c>
      <c r="BF71" s="8">
        <v>1.4239999999999999</v>
      </c>
      <c r="BG71" s="291">
        <v>7</v>
      </c>
      <c r="BH71" s="292">
        <v>0.99680000000000002</v>
      </c>
      <c r="BI71" s="291"/>
      <c r="BJ71" s="292"/>
      <c r="BK71" s="293">
        <v>3</v>
      </c>
      <c r="BL71" s="8">
        <v>0.42720000000000002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9"/>
      <c r="CI71" s="91">
        <v>20.6</v>
      </c>
      <c r="CJ71" s="319">
        <v>6.5</v>
      </c>
      <c r="CK71" s="294"/>
      <c r="CL71" s="294"/>
      <c r="CM71" s="320">
        <v>5.15</v>
      </c>
      <c r="CN71" s="321">
        <v>1.5</v>
      </c>
      <c r="CO71" s="8">
        <f t="shared" si="22"/>
        <v>25.75</v>
      </c>
      <c r="CP71" s="8">
        <f t="shared" si="23"/>
        <v>8</v>
      </c>
      <c r="CQ71" s="336">
        <v>247.40625</v>
      </c>
      <c r="CR71" s="336"/>
      <c r="CS71" s="336"/>
      <c r="CT71" s="346"/>
      <c r="CU71" s="337">
        <v>18.556701030927837</v>
      </c>
      <c r="CV71" s="196"/>
      <c r="CW71" s="338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2">
        <v>41.103092783505154</v>
      </c>
      <c r="DL71" s="322">
        <v>13.701030927835051</v>
      </c>
      <c r="DM71" s="320">
        <f t="shared" si="28"/>
        <v>41.103092783505154</v>
      </c>
      <c r="DN71" s="320">
        <f t="shared" si="29"/>
        <v>13.701030927835051</v>
      </c>
      <c r="DO71" s="322">
        <v>39.869999999999997</v>
      </c>
      <c r="DP71" s="322">
        <v>13.29</v>
      </c>
      <c r="DQ71" s="323"/>
      <c r="DR71" s="323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4">
        <v>31.96</v>
      </c>
      <c r="EH71" s="325">
        <v>7.99</v>
      </c>
      <c r="EI71" s="94">
        <v>116.36</v>
      </c>
      <c r="EJ71" s="94">
        <v>29.09</v>
      </c>
      <c r="EK71" s="320">
        <v>40.340000000000003</v>
      </c>
      <c r="EL71" s="326">
        <v>10.085000000000001</v>
      </c>
      <c r="EM71" s="327"/>
      <c r="EN71" s="327"/>
      <c r="EO71" s="327"/>
      <c r="EP71" s="327"/>
      <c r="EQ71" s="8">
        <f t="shared" si="31"/>
        <v>188.66</v>
      </c>
      <c r="ER71" s="8">
        <f t="shared" si="104"/>
        <v>47.164999999999999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1">
        <v>29</v>
      </c>
      <c r="FB71" s="328"/>
      <c r="FC71" s="114">
        <v>0</v>
      </c>
      <c r="FD71" s="321"/>
      <c r="FE71" s="8"/>
      <c r="FF71" s="8"/>
      <c r="FG71" s="300"/>
      <c r="FH71" s="301"/>
      <c r="FI71" s="8"/>
      <c r="FJ71" s="8"/>
      <c r="FK71" s="8"/>
      <c r="FL71" s="8"/>
      <c r="FM71" s="321"/>
      <c r="FN71" s="321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321">
        <v>6</v>
      </c>
      <c r="GL71" s="321"/>
      <c r="GM71" s="304"/>
      <c r="GN71" s="305"/>
      <c r="GO71" s="329">
        <v>3</v>
      </c>
      <c r="GP71" s="365"/>
      <c r="GQ71" s="306"/>
      <c r="GR71" s="306"/>
      <c r="GS71" s="305"/>
      <c r="GT71" s="305"/>
      <c r="GU71" s="93">
        <v>3</v>
      </c>
      <c r="GV71" s="93"/>
      <c r="GW71" s="93">
        <v>2</v>
      </c>
      <c r="GX71" s="93"/>
      <c r="GY71" s="93">
        <v>0</v>
      </c>
      <c r="GZ71" s="93"/>
      <c r="HA71" s="8">
        <f t="shared" si="39"/>
        <v>14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91">
        <v>400</v>
      </c>
      <c r="HR71" s="284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376"/>
      <c r="HZ71" s="376"/>
      <c r="IA71" s="307"/>
      <c r="IB71" s="299"/>
      <c r="IC71" s="196">
        <v>8.5</v>
      </c>
      <c r="ID71" s="329">
        <v>2.125</v>
      </c>
      <c r="IE71" s="308"/>
      <c r="IF71" s="308"/>
      <c r="IG71" s="8">
        <f t="shared" si="45"/>
        <v>8.5</v>
      </c>
      <c r="IH71" s="8">
        <f t="shared" si="46"/>
        <v>2.125</v>
      </c>
      <c r="II71" s="8">
        <v>205</v>
      </c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4"/>
      <c r="JD71" s="284"/>
      <c r="JE71" s="378">
        <v>0</v>
      </c>
      <c r="JF71" s="378">
        <v>0</v>
      </c>
      <c r="JG71" s="8">
        <f t="shared" si="47"/>
        <v>10.31</v>
      </c>
      <c r="JH71" s="8">
        <f t="shared" si="48"/>
        <v>0</v>
      </c>
      <c r="JI71" s="329">
        <v>4.742</v>
      </c>
      <c r="JJ71" s="329">
        <v>1</v>
      </c>
      <c r="JK71" s="329">
        <v>4.7420999999999998</v>
      </c>
      <c r="JL71" s="329">
        <v>1</v>
      </c>
      <c r="JM71" s="329">
        <v>18</v>
      </c>
      <c r="JN71" s="329">
        <v>4</v>
      </c>
      <c r="JO71" s="91">
        <v>51.55</v>
      </c>
      <c r="JP71" s="329">
        <v>11</v>
      </c>
      <c r="JQ71" s="91">
        <v>0</v>
      </c>
      <c r="JR71" s="329">
        <v>0</v>
      </c>
      <c r="JS71" s="71">
        <v>0</v>
      </c>
      <c r="JT71" s="71">
        <v>0</v>
      </c>
      <c r="JU71" s="8"/>
      <c r="JV71" s="8"/>
      <c r="JW71" s="8">
        <f t="shared" si="85"/>
        <v>79.034099999999995</v>
      </c>
      <c r="JX71" s="8">
        <f t="shared" si="86"/>
        <v>17</v>
      </c>
      <c r="JY71" s="8"/>
      <c r="JZ71" s="8"/>
      <c r="KA71" s="284"/>
      <c r="KB71" s="284"/>
      <c r="KC71" s="8">
        <f t="shared" si="49"/>
        <v>0</v>
      </c>
      <c r="KD71" s="8">
        <f t="shared" si="50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1"/>
        <v>0</v>
      </c>
      <c r="KP71" s="4">
        <f t="shared" si="51"/>
        <v>0</v>
      </c>
      <c r="KQ71" s="320"/>
      <c r="KR71" s="4"/>
      <c r="KS71" s="4"/>
      <c r="KT71" s="4"/>
      <c r="KU71" s="1">
        <f t="shared" si="52"/>
        <v>0</v>
      </c>
      <c r="KV71" s="1">
        <f t="shared" si="53"/>
        <v>0</v>
      </c>
      <c r="KW71" s="4"/>
      <c r="KX71" s="4"/>
      <c r="KY71" s="4">
        <f t="shared" si="54"/>
        <v>0</v>
      </c>
      <c r="KZ71" s="4">
        <f t="shared" si="55"/>
        <v>0</v>
      </c>
      <c r="LA71" s="4"/>
      <c r="LB71" s="4"/>
      <c r="LC71" s="4"/>
      <c r="LD71" s="4"/>
      <c r="LE71" s="4">
        <f t="shared" si="56"/>
        <v>0</v>
      </c>
      <c r="LF71" s="4">
        <f t="shared" si="57"/>
        <v>0</v>
      </c>
      <c r="LG71" s="4"/>
      <c r="LH71" s="4"/>
      <c r="LI71" s="4">
        <f t="shared" si="58"/>
        <v>0</v>
      </c>
      <c r="LJ71" s="4">
        <f t="shared" si="59"/>
        <v>0</v>
      </c>
      <c r="LK71" s="71">
        <v>25</v>
      </c>
      <c r="LL71" s="329">
        <v>0</v>
      </c>
      <c r="LM71" s="79">
        <v>3.4</v>
      </c>
      <c r="LN71" s="348">
        <v>0</v>
      </c>
      <c r="LO71" s="79">
        <v>3.8730000000000002</v>
      </c>
      <c r="LP71" s="332">
        <v>0</v>
      </c>
      <c r="LQ71" s="75"/>
      <c r="LR71" s="342"/>
      <c r="LS71" s="317"/>
      <c r="LT71" s="317"/>
      <c r="LU71" s="4">
        <f t="shared" si="105"/>
        <v>32.272999999999996</v>
      </c>
      <c r="LV71" s="4">
        <f t="shared" si="61"/>
        <v>0</v>
      </c>
      <c r="LW71" s="318"/>
      <c r="LX71" s="4"/>
      <c r="LY71" s="4"/>
      <c r="LZ71" s="4"/>
      <c r="MA71" s="4">
        <f t="shared" si="62"/>
        <v>0</v>
      </c>
      <c r="MB71" s="4">
        <f t="shared" si="63"/>
        <v>0</v>
      </c>
      <c r="MC71" s="114"/>
      <c r="MD71" s="4"/>
      <c r="ME71" s="339">
        <v>25.75</v>
      </c>
      <c r="MF71" s="366"/>
      <c r="MG71" s="75">
        <v>35.020000000000003</v>
      </c>
      <c r="MH71" s="4"/>
      <c r="MI71" s="9"/>
      <c r="MJ71" s="4"/>
      <c r="MK71" s="4">
        <f t="shared" si="64"/>
        <v>60.77</v>
      </c>
      <c r="ML71" s="4">
        <f t="shared" si="65"/>
        <v>0</v>
      </c>
      <c r="MM71" s="333">
        <v>2.8319999999999999</v>
      </c>
      <c r="MN71" s="92"/>
      <c r="MO71" s="114">
        <v>1.8879999999999999</v>
      </c>
      <c r="MP71" s="334"/>
      <c r="MQ71" s="4">
        <f t="shared" si="66"/>
        <v>4.72</v>
      </c>
      <c r="MR71" s="4">
        <f t="shared" si="67"/>
        <v>0</v>
      </c>
      <c r="MS71" s="4"/>
      <c r="MT71" s="4"/>
      <c r="MU71" s="4">
        <f t="shared" si="68"/>
        <v>0</v>
      </c>
      <c r="MV71" s="4">
        <f t="shared" si="69"/>
        <v>0</v>
      </c>
      <c r="MW71" s="4"/>
      <c r="MX71" s="4"/>
      <c r="MY71" s="4">
        <f t="shared" si="70"/>
        <v>0</v>
      </c>
      <c r="MZ71" s="4">
        <f t="shared" si="71"/>
        <v>0</v>
      </c>
      <c r="NA71" s="92">
        <v>0</v>
      </c>
      <c r="NB71" s="335">
        <v>0</v>
      </c>
      <c r="NC71" s="4">
        <f t="shared" si="72"/>
        <v>0</v>
      </c>
      <c r="ND71" s="4">
        <f t="shared" si="73"/>
        <v>0</v>
      </c>
      <c r="NE71" s="296"/>
      <c r="NF71" s="296"/>
      <c r="NG71" s="296">
        <f t="shared" si="74"/>
        <v>0</v>
      </c>
      <c r="NH71" s="296">
        <f t="shared" si="75"/>
        <v>0</v>
      </c>
      <c r="NI71" s="296"/>
      <c r="NJ71" s="296"/>
      <c r="NK71" s="296">
        <f t="shared" si="76"/>
        <v>0</v>
      </c>
      <c r="NL71" s="296">
        <f t="shared" si="77"/>
        <v>0</v>
      </c>
      <c r="NM71" s="293"/>
      <c r="NN71" s="296"/>
      <c r="NO71" s="296">
        <f t="shared" si="78"/>
        <v>0</v>
      </c>
      <c r="NP71" s="296">
        <f t="shared" si="79"/>
        <v>0</v>
      </c>
      <c r="NQ71" s="74">
        <v>2.91</v>
      </c>
      <c r="NR71" s="74"/>
      <c r="NS71" s="74">
        <v>0</v>
      </c>
      <c r="NT71" s="74"/>
      <c r="NU71" s="74">
        <v>4.93</v>
      </c>
      <c r="NV71" s="74"/>
      <c r="NW71" s="341">
        <v>1.05</v>
      </c>
      <c r="NX71" s="341"/>
      <c r="NY71" s="341">
        <v>1.59</v>
      </c>
      <c r="NZ71" s="341"/>
      <c r="OA71" s="4">
        <f t="shared" si="80"/>
        <v>9.43</v>
      </c>
      <c r="OB71" s="4">
        <f t="shared" si="100"/>
        <v>0</v>
      </c>
      <c r="OC71" s="74">
        <v>10</v>
      </c>
      <c r="OD71" s="74"/>
      <c r="OE71" s="347">
        <v>4.66</v>
      </c>
      <c r="OF71" s="74"/>
      <c r="OG71" s="347">
        <v>2</v>
      </c>
      <c r="OH71" s="74"/>
      <c r="OI71" s="74">
        <v>1</v>
      </c>
      <c r="OJ71" s="74"/>
      <c r="OK71" s="4">
        <f t="shared" si="81"/>
        <v>17.66</v>
      </c>
      <c r="OL71" s="4">
        <f t="shared" si="82"/>
        <v>0</v>
      </c>
      <c r="OM71" s="196">
        <v>4.51</v>
      </c>
      <c r="ON71" s="296"/>
      <c r="OO71" s="340">
        <v>1.27</v>
      </c>
      <c r="OP71" s="296"/>
      <c r="OQ71" s="196">
        <v>1.39</v>
      </c>
      <c r="OR71" s="296"/>
      <c r="OS71" s="296">
        <f t="shared" si="106"/>
        <v>5.7799999999999994</v>
      </c>
      <c r="OT71" s="296">
        <f t="shared" si="84"/>
        <v>0</v>
      </c>
      <c r="OU71" s="296"/>
      <c r="OV71" s="296"/>
      <c r="OW71" s="296">
        <f t="shared" si="101"/>
        <v>0</v>
      </c>
      <c r="OX71" s="296">
        <f t="shared" si="102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22"/>
      <c r="R72" s="78"/>
      <c r="S72" s="320"/>
      <c r="T72" s="320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49"/>
      <c r="AL72" s="350"/>
      <c r="AM72" s="289"/>
      <c r="AN72" s="289"/>
      <c r="AO72" s="290"/>
      <c r="AP72" s="290"/>
      <c r="AQ72" s="290"/>
      <c r="AR72" s="290"/>
      <c r="AS72" s="290"/>
      <c r="AT72" s="290"/>
      <c r="AU72" s="4">
        <f t="shared" si="89"/>
        <v>0</v>
      </c>
      <c r="AV72" s="4">
        <f t="shared" si="90"/>
        <v>0</v>
      </c>
      <c r="AW72" s="78">
        <v>2</v>
      </c>
      <c r="AX72" s="78">
        <v>0.85</v>
      </c>
      <c r="AY72" s="310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10</v>
      </c>
      <c r="BF72" s="8">
        <v>1.4239999999999999</v>
      </c>
      <c r="BG72" s="291">
        <v>7</v>
      </c>
      <c r="BH72" s="292">
        <v>0.99680000000000002</v>
      </c>
      <c r="BI72" s="291"/>
      <c r="BJ72" s="292"/>
      <c r="BK72" s="293">
        <v>3</v>
      </c>
      <c r="BL72" s="8">
        <v>0.42720000000000002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9"/>
      <c r="CI72" s="91">
        <v>20.6</v>
      </c>
      <c r="CJ72" s="319">
        <v>6.5</v>
      </c>
      <c r="CK72" s="294"/>
      <c r="CL72" s="294"/>
      <c r="CM72" s="320">
        <v>5.15</v>
      </c>
      <c r="CN72" s="321">
        <v>1.5</v>
      </c>
      <c r="CO72" s="8">
        <f t="shared" si="22"/>
        <v>25.75</v>
      </c>
      <c r="CP72" s="8">
        <f t="shared" si="23"/>
        <v>8</v>
      </c>
      <c r="CQ72" s="336">
        <v>247.40625</v>
      </c>
      <c r="CR72" s="336"/>
      <c r="CS72" s="336"/>
      <c r="CT72" s="346"/>
      <c r="CU72" s="337">
        <v>18.556701030927837</v>
      </c>
      <c r="CV72" s="196"/>
      <c r="CW72" s="338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2">
        <v>41.103092783505154</v>
      </c>
      <c r="DL72" s="322">
        <v>13.701030927835051</v>
      </c>
      <c r="DM72" s="320">
        <f t="shared" si="28"/>
        <v>41.103092783505154</v>
      </c>
      <c r="DN72" s="320">
        <f t="shared" si="29"/>
        <v>13.701030927835051</v>
      </c>
      <c r="DO72" s="322">
        <v>39.869999999999997</v>
      </c>
      <c r="DP72" s="322">
        <v>13.29</v>
      </c>
      <c r="DQ72" s="323"/>
      <c r="DR72" s="323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4">
        <v>31.96</v>
      </c>
      <c r="EH72" s="325">
        <v>7.99</v>
      </c>
      <c r="EI72" s="94">
        <v>116.36</v>
      </c>
      <c r="EJ72" s="94">
        <v>29.09</v>
      </c>
      <c r="EK72" s="320">
        <v>40.340000000000003</v>
      </c>
      <c r="EL72" s="326">
        <v>10.085000000000001</v>
      </c>
      <c r="EM72" s="327"/>
      <c r="EN72" s="327"/>
      <c r="EO72" s="327"/>
      <c r="EP72" s="327"/>
      <c r="EQ72" s="8">
        <f t="shared" si="31"/>
        <v>188.66</v>
      </c>
      <c r="ER72" s="8">
        <f t="shared" si="104"/>
        <v>47.164999999999999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1">
        <v>29</v>
      </c>
      <c r="FB72" s="328"/>
      <c r="FC72" s="114">
        <v>0</v>
      </c>
      <c r="FD72" s="321"/>
      <c r="FE72" s="8"/>
      <c r="FF72" s="8"/>
      <c r="FG72" s="300"/>
      <c r="FH72" s="301"/>
      <c r="FI72" s="8"/>
      <c r="FJ72" s="8"/>
      <c r="FK72" s="8"/>
      <c r="FL72" s="8"/>
      <c r="FM72" s="321"/>
      <c r="FN72" s="321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321">
        <v>6</v>
      </c>
      <c r="GL72" s="321"/>
      <c r="GM72" s="304"/>
      <c r="GN72" s="305"/>
      <c r="GO72" s="329">
        <v>3</v>
      </c>
      <c r="GP72" s="365"/>
      <c r="GQ72" s="306"/>
      <c r="GR72" s="306"/>
      <c r="GS72" s="305"/>
      <c r="GT72" s="305"/>
      <c r="GU72" s="93">
        <v>3</v>
      </c>
      <c r="GV72" s="93"/>
      <c r="GW72" s="93">
        <v>2</v>
      </c>
      <c r="GX72" s="93"/>
      <c r="GY72" s="93">
        <v>0</v>
      </c>
      <c r="GZ72" s="93"/>
      <c r="HA72" s="8">
        <f t="shared" si="39"/>
        <v>14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91">
        <v>400</v>
      </c>
      <c r="HR72" s="284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376"/>
      <c r="HZ72" s="376"/>
      <c r="IA72" s="307"/>
      <c r="IB72" s="299"/>
      <c r="IC72" s="196">
        <v>8.5</v>
      </c>
      <c r="ID72" s="329">
        <v>2.125</v>
      </c>
      <c r="IE72" s="308"/>
      <c r="IF72" s="308"/>
      <c r="IG72" s="8">
        <f t="shared" si="45"/>
        <v>8.5</v>
      </c>
      <c r="IH72" s="8">
        <f t="shared" si="46"/>
        <v>2.125</v>
      </c>
      <c r="II72" s="8">
        <v>205</v>
      </c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4"/>
      <c r="JD72" s="284"/>
      <c r="JE72" s="378">
        <v>0</v>
      </c>
      <c r="JF72" s="378">
        <v>0</v>
      </c>
      <c r="JG72" s="8">
        <f t="shared" si="47"/>
        <v>10.31</v>
      </c>
      <c r="JH72" s="8">
        <f t="shared" si="48"/>
        <v>0</v>
      </c>
      <c r="JI72" s="329">
        <v>4.742</v>
      </c>
      <c r="JJ72" s="329">
        <v>1</v>
      </c>
      <c r="JK72" s="329">
        <v>4.7420999999999998</v>
      </c>
      <c r="JL72" s="329">
        <v>1</v>
      </c>
      <c r="JM72" s="329">
        <v>18</v>
      </c>
      <c r="JN72" s="329">
        <v>4</v>
      </c>
      <c r="JO72" s="91">
        <v>51.55</v>
      </c>
      <c r="JP72" s="329">
        <v>11</v>
      </c>
      <c r="JQ72" s="91">
        <v>0</v>
      </c>
      <c r="JR72" s="329">
        <v>0</v>
      </c>
      <c r="JS72" s="71">
        <v>0</v>
      </c>
      <c r="JT72" s="71">
        <v>0</v>
      </c>
      <c r="JU72" s="8"/>
      <c r="JV72" s="8"/>
      <c r="JW72" s="8">
        <f t="shared" si="85"/>
        <v>79.034099999999995</v>
      </c>
      <c r="JX72" s="8">
        <f t="shared" si="86"/>
        <v>17</v>
      </c>
      <c r="JY72" s="8"/>
      <c r="JZ72" s="8"/>
      <c r="KA72" s="284"/>
      <c r="KB72" s="284"/>
      <c r="KC72" s="8">
        <f t="shared" si="49"/>
        <v>0</v>
      </c>
      <c r="KD72" s="8">
        <f t="shared" si="50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1"/>
        <v>0</v>
      </c>
      <c r="KP72" s="4">
        <f t="shared" si="51"/>
        <v>0</v>
      </c>
      <c r="KQ72" s="320"/>
      <c r="KR72" s="4"/>
      <c r="KS72" s="4"/>
      <c r="KT72" s="4"/>
      <c r="KU72" s="1">
        <f t="shared" si="52"/>
        <v>0</v>
      </c>
      <c r="KV72" s="1">
        <f t="shared" si="53"/>
        <v>0</v>
      </c>
      <c r="KW72" s="4"/>
      <c r="KX72" s="4"/>
      <c r="KY72" s="4">
        <f t="shared" si="54"/>
        <v>0</v>
      </c>
      <c r="KZ72" s="4">
        <f t="shared" si="55"/>
        <v>0</v>
      </c>
      <c r="LA72" s="4"/>
      <c r="LB72" s="4"/>
      <c r="LC72" s="4"/>
      <c r="LD72" s="4"/>
      <c r="LE72" s="4">
        <f t="shared" si="56"/>
        <v>0</v>
      </c>
      <c r="LF72" s="4">
        <f t="shared" si="57"/>
        <v>0</v>
      </c>
      <c r="LG72" s="4"/>
      <c r="LH72" s="4"/>
      <c r="LI72" s="4">
        <f t="shared" si="58"/>
        <v>0</v>
      </c>
      <c r="LJ72" s="4">
        <f t="shared" si="59"/>
        <v>0</v>
      </c>
      <c r="LK72" s="71">
        <v>25</v>
      </c>
      <c r="LL72" s="329">
        <v>0</v>
      </c>
      <c r="LM72" s="79">
        <v>8.56</v>
      </c>
      <c r="LN72" s="348">
        <v>0</v>
      </c>
      <c r="LO72" s="79">
        <v>4.5759999999999996</v>
      </c>
      <c r="LP72" s="332">
        <v>0</v>
      </c>
      <c r="LQ72" s="75"/>
      <c r="LR72" s="342"/>
      <c r="LS72" s="317"/>
      <c r="LT72" s="317"/>
      <c r="LU72" s="4">
        <f t="shared" si="105"/>
        <v>38.135999999999996</v>
      </c>
      <c r="LV72" s="4">
        <f t="shared" si="61"/>
        <v>0</v>
      </c>
      <c r="LW72" s="318"/>
      <c r="LX72" s="4"/>
      <c r="LY72" s="4"/>
      <c r="LZ72" s="4"/>
      <c r="MA72" s="4">
        <f t="shared" si="62"/>
        <v>0</v>
      </c>
      <c r="MB72" s="4">
        <f t="shared" si="63"/>
        <v>0</v>
      </c>
      <c r="MC72" s="114"/>
      <c r="MD72" s="4"/>
      <c r="ME72" s="339">
        <v>25.75</v>
      </c>
      <c r="MF72" s="366"/>
      <c r="MG72" s="75">
        <v>35.020000000000003</v>
      </c>
      <c r="MH72" s="4"/>
      <c r="MI72" s="9"/>
      <c r="MJ72" s="4"/>
      <c r="MK72" s="4">
        <f t="shared" si="64"/>
        <v>60.77</v>
      </c>
      <c r="ML72" s="4">
        <f t="shared" si="65"/>
        <v>0</v>
      </c>
      <c r="MM72" s="333">
        <v>2.6999999999999997</v>
      </c>
      <c r="MN72" s="92"/>
      <c r="MO72" s="114">
        <v>1.8</v>
      </c>
      <c r="MP72" s="334"/>
      <c r="MQ72" s="4">
        <f t="shared" si="66"/>
        <v>4.5</v>
      </c>
      <c r="MR72" s="4">
        <f t="shared" si="67"/>
        <v>0</v>
      </c>
      <c r="MS72" s="4"/>
      <c r="MT72" s="4"/>
      <c r="MU72" s="4">
        <f t="shared" si="68"/>
        <v>0</v>
      </c>
      <c r="MV72" s="4">
        <f t="shared" si="69"/>
        <v>0</v>
      </c>
      <c r="MW72" s="4"/>
      <c r="MX72" s="4"/>
      <c r="MY72" s="4">
        <f t="shared" si="70"/>
        <v>0</v>
      </c>
      <c r="MZ72" s="4">
        <f t="shared" si="71"/>
        <v>0</v>
      </c>
      <c r="NA72" s="92">
        <v>0</v>
      </c>
      <c r="NB72" s="335">
        <v>0</v>
      </c>
      <c r="NC72" s="4">
        <f t="shared" si="72"/>
        <v>0</v>
      </c>
      <c r="ND72" s="4">
        <f t="shared" si="73"/>
        <v>0</v>
      </c>
      <c r="NE72" s="296"/>
      <c r="NF72" s="296"/>
      <c r="NG72" s="296">
        <f t="shared" si="74"/>
        <v>0</v>
      </c>
      <c r="NH72" s="296">
        <f t="shared" si="75"/>
        <v>0</v>
      </c>
      <c r="NI72" s="296"/>
      <c r="NJ72" s="296"/>
      <c r="NK72" s="296">
        <f t="shared" si="76"/>
        <v>0</v>
      </c>
      <c r="NL72" s="296">
        <f t="shared" si="77"/>
        <v>0</v>
      </c>
      <c r="NM72" s="293"/>
      <c r="NN72" s="296"/>
      <c r="NO72" s="296">
        <f t="shared" si="78"/>
        <v>0</v>
      </c>
      <c r="NP72" s="296">
        <f t="shared" si="79"/>
        <v>0</v>
      </c>
      <c r="NQ72" s="74">
        <v>2.4</v>
      </c>
      <c r="NR72" s="74"/>
      <c r="NS72" s="74">
        <v>0</v>
      </c>
      <c r="NT72" s="74"/>
      <c r="NU72" s="74">
        <v>4.05</v>
      </c>
      <c r="NV72" s="74"/>
      <c r="NW72" s="341">
        <v>0.86</v>
      </c>
      <c r="NX72" s="341"/>
      <c r="NY72" s="341">
        <v>1.3</v>
      </c>
      <c r="NZ72" s="341"/>
      <c r="OA72" s="4">
        <f t="shared" si="80"/>
        <v>7.7499999999999991</v>
      </c>
      <c r="OB72" s="4">
        <f t="shared" si="100"/>
        <v>0</v>
      </c>
      <c r="OC72" s="74">
        <v>10</v>
      </c>
      <c r="OD72" s="74"/>
      <c r="OE72" s="347">
        <v>4.66</v>
      </c>
      <c r="OF72" s="74"/>
      <c r="OG72" s="347">
        <v>2</v>
      </c>
      <c r="OH72" s="74"/>
      <c r="OI72" s="74">
        <v>1</v>
      </c>
      <c r="OJ72" s="74"/>
      <c r="OK72" s="4">
        <f t="shared" si="81"/>
        <v>17.66</v>
      </c>
      <c r="OL72" s="4">
        <f t="shared" si="82"/>
        <v>0</v>
      </c>
      <c r="OM72" s="196">
        <v>4.8600000000000003</v>
      </c>
      <c r="ON72" s="296"/>
      <c r="OO72" s="340">
        <v>1.37</v>
      </c>
      <c r="OP72" s="296"/>
      <c r="OQ72" s="196">
        <v>1.5</v>
      </c>
      <c r="OR72" s="296"/>
      <c r="OS72" s="296">
        <f t="shared" si="106"/>
        <v>6.23</v>
      </c>
      <c r="OT72" s="296">
        <f t="shared" si="84"/>
        <v>0</v>
      </c>
      <c r="OU72" s="296"/>
      <c r="OV72" s="296"/>
      <c r="OW72" s="296">
        <f t="shared" si="101"/>
        <v>0</v>
      </c>
      <c r="OX72" s="296">
        <f t="shared" si="102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22"/>
      <c r="R73" s="78"/>
      <c r="S73" s="320"/>
      <c r="T73" s="320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49"/>
      <c r="AL73" s="350"/>
      <c r="AM73" s="289"/>
      <c r="AN73" s="289"/>
      <c r="AO73" s="290"/>
      <c r="AP73" s="290"/>
      <c r="AQ73" s="290"/>
      <c r="AR73" s="290"/>
      <c r="AS73" s="290"/>
      <c r="AT73" s="290"/>
      <c r="AU73" s="4">
        <f t="shared" si="89"/>
        <v>0</v>
      </c>
      <c r="AV73" s="4">
        <f t="shared" si="90"/>
        <v>0</v>
      </c>
      <c r="AW73" s="78">
        <v>2</v>
      </c>
      <c r="AX73" s="78">
        <v>0.85</v>
      </c>
      <c r="AY73" s="310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10</v>
      </c>
      <c r="BF73" s="8">
        <v>1.4239999999999999</v>
      </c>
      <c r="BG73" s="291">
        <v>7</v>
      </c>
      <c r="BH73" s="292">
        <v>0.99680000000000002</v>
      </c>
      <c r="BI73" s="291"/>
      <c r="BJ73" s="292"/>
      <c r="BK73" s="293">
        <v>3</v>
      </c>
      <c r="BL73" s="8">
        <v>0.42720000000000002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9"/>
      <c r="CI73" s="91">
        <v>20.6</v>
      </c>
      <c r="CJ73" s="319">
        <v>6.5</v>
      </c>
      <c r="CK73" s="294"/>
      <c r="CL73" s="294"/>
      <c r="CM73" s="320">
        <v>5.15</v>
      </c>
      <c r="CN73" s="321">
        <v>1.5</v>
      </c>
      <c r="CO73" s="8">
        <f t="shared" si="22"/>
        <v>25.75</v>
      </c>
      <c r="CP73" s="8">
        <f t="shared" si="23"/>
        <v>8</v>
      </c>
      <c r="CQ73" s="336">
        <v>247.40625</v>
      </c>
      <c r="CR73" s="336"/>
      <c r="CS73" s="336"/>
      <c r="CT73" s="346"/>
      <c r="CU73" s="337">
        <v>18.556701030927837</v>
      </c>
      <c r="CV73" s="196"/>
      <c r="CW73" s="338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2">
        <v>41.103092783505154</v>
      </c>
      <c r="DL73" s="322">
        <v>13.701030927835051</v>
      </c>
      <c r="DM73" s="320">
        <f t="shared" si="28"/>
        <v>41.103092783505154</v>
      </c>
      <c r="DN73" s="320">
        <f t="shared" si="29"/>
        <v>13.701030927835051</v>
      </c>
      <c r="DO73" s="322">
        <v>39.869999999999997</v>
      </c>
      <c r="DP73" s="322">
        <v>13.29</v>
      </c>
      <c r="DQ73" s="323"/>
      <c r="DR73" s="323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4">
        <v>31.96</v>
      </c>
      <c r="EH73" s="325">
        <v>7.99</v>
      </c>
      <c r="EI73" s="94">
        <v>116.36</v>
      </c>
      <c r="EJ73" s="94">
        <v>29.09</v>
      </c>
      <c r="EK73" s="320">
        <v>40.340000000000003</v>
      </c>
      <c r="EL73" s="326">
        <v>10.085000000000001</v>
      </c>
      <c r="EM73" s="327"/>
      <c r="EN73" s="327"/>
      <c r="EO73" s="327"/>
      <c r="EP73" s="327"/>
      <c r="EQ73" s="8">
        <f t="shared" si="31"/>
        <v>188.66</v>
      </c>
      <c r="ER73" s="8">
        <f t="shared" si="104"/>
        <v>47.164999999999999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1">
        <v>29</v>
      </c>
      <c r="FB73" s="328"/>
      <c r="FC73" s="114">
        <v>0</v>
      </c>
      <c r="FD73" s="321"/>
      <c r="FE73" s="8"/>
      <c r="FF73" s="8"/>
      <c r="FG73" s="300"/>
      <c r="FH73" s="301"/>
      <c r="FI73" s="8"/>
      <c r="FJ73" s="8"/>
      <c r="FK73" s="8"/>
      <c r="FL73" s="8"/>
      <c r="FM73" s="321"/>
      <c r="FN73" s="321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321">
        <v>6</v>
      </c>
      <c r="GL73" s="321"/>
      <c r="GM73" s="304"/>
      <c r="GN73" s="305"/>
      <c r="GO73" s="329">
        <v>3</v>
      </c>
      <c r="GP73" s="365"/>
      <c r="GQ73" s="306"/>
      <c r="GR73" s="306"/>
      <c r="GS73" s="305"/>
      <c r="GT73" s="305"/>
      <c r="GU73" s="93">
        <v>3</v>
      </c>
      <c r="GV73" s="93"/>
      <c r="GW73" s="93">
        <v>2</v>
      </c>
      <c r="GX73" s="93"/>
      <c r="GY73" s="93">
        <v>0</v>
      </c>
      <c r="GZ73" s="93"/>
      <c r="HA73" s="8">
        <f t="shared" si="39"/>
        <v>14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4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376"/>
      <c r="HZ73" s="376"/>
      <c r="IA73" s="307"/>
      <c r="IB73" s="299"/>
      <c r="IC73" s="196">
        <v>8.5</v>
      </c>
      <c r="ID73" s="329">
        <v>2.125</v>
      </c>
      <c r="IE73" s="308"/>
      <c r="IF73" s="308"/>
      <c r="IG73" s="8">
        <f t="shared" si="45"/>
        <v>8.5</v>
      </c>
      <c r="IH73" s="8">
        <f t="shared" si="46"/>
        <v>2.125</v>
      </c>
      <c r="II73" s="8">
        <v>205</v>
      </c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4"/>
      <c r="JD73" s="284"/>
      <c r="JE73" s="378">
        <v>0</v>
      </c>
      <c r="JF73" s="378">
        <v>0</v>
      </c>
      <c r="JG73" s="8">
        <f t="shared" si="47"/>
        <v>10.31</v>
      </c>
      <c r="JH73" s="8">
        <f t="shared" si="48"/>
        <v>0</v>
      </c>
      <c r="JI73" s="329">
        <v>4.742</v>
      </c>
      <c r="JJ73" s="329">
        <v>1</v>
      </c>
      <c r="JK73" s="329">
        <v>4.7420999999999998</v>
      </c>
      <c r="JL73" s="329">
        <v>1</v>
      </c>
      <c r="JM73" s="329">
        <v>18</v>
      </c>
      <c r="JN73" s="329">
        <v>4</v>
      </c>
      <c r="JO73" s="91">
        <v>51.55</v>
      </c>
      <c r="JP73" s="329">
        <v>11</v>
      </c>
      <c r="JQ73" s="91">
        <v>0</v>
      </c>
      <c r="JR73" s="329">
        <v>0</v>
      </c>
      <c r="JS73" s="71">
        <v>0</v>
      </c>
      <c r="JT73" s="71">
        <v>0</v>
      </c>
      <c r="JU73" s="8"/>
      <c r="JV73" s="8"/>
      <c r="JW73" s="8">
        <f t="shared" si="85"/>
        <v>79.034099999999995</v>
      </c>
      <c r="JX73" s="8">
        <f t="shared" si="86"/>
        <v>17</v>
      </c>
      <c r="JY73" s="8"/>
      <c r="JZ73" s="8"/>
      <c r="KA73" s="284"/>
      <c r="KB73" s="284"/>
      <c r="KC73" s="8">
        <f t="shared" si="49"/>
        <v>0</v>
      </c>
      <c r="KD73" s="8">
        <f t="shared" si="50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1"/>
        <v>0</v>
      </c>
      <c r="KP73" s="4">
        <f t="shared" si="51"/>
        <v>0</v>
      </c>
      <c r="KQ73" s="320"/>
      <c r="KR73" s="4"/>
      <c r="KS73" s="4"/>
      <c r="KT73" s="4"/>
      <c r="KU73" s="1">
        <f t="shared" si="52"/>
        <v>0</v>
      </c>
      <c r="KV73" s="1">
        <f t="shared" si="53"/>
        <v>0</v>
      </c>
      <c r="KW73" s="4"/>
      <c r="KX73" s="4"/>
      <c r="KY73" s="4">
        <f t="shared" si="54"/>
        <v>0</v>
      </c>
      <c r="KZ73" s="4">
        <f t="shared" si="55"/>
        <v>0</v>
      </c>
      <c r="LA73" s="4"/>
      <c r="LB73" s="4"/>
      <c r="LC73" s="4"/>
      <c r="LD73" s="4"/>
      <c r="LE73" s="4">
        <f t="shared" si="56"/>
        <v>0</v>
      </c>
      <c r="LF73" s="4">
        <f t="shared" si="57"/>
        <v>0</v>
      </c>
      <c r="LG73" s="4"/>
      <c r="LH73" s="4"/>
      <c r="LI73" s="4">
        <f t="shared" si="58"/>
        <v>0</v>
      </c>
      <c r="LJ73" s="4">
        <f t="shared" si="59"/>
        <v>0</v>
      </c>
      <c r="LK73" s="71">
        <v>25</v>
      </c>
      <c r="LL73" s="329">
        <v>0</v>
      </c>
      <c r="LM73" s="79">
        <v>13.71</v>
      </c>
      <c r="LN73" s="348">
        <v>0</v>
      </c>
      <c r="LO73" s="79">
        <v>5.2789999999999999</v>
      </c>
      <c r="LP73" s="332">
        <v>0</v>
      </c>
      <c r="LQ73" s="75"/>
      <c r="LR73" s="342"/>
      <c r="LS73" s="317"/>
      <c r="LT73" s="317"/>
      <c r="LU73" s="4">
        <f t="shared" si="105"/>
        <v>43.989000000000004</v>
      </c>
      <c r="LV73" s="4">
        <f t="shared" si="61"/>
        <v>0</v>
      </c>
      <c r="LW73" s="318"/>
      <c r="LX73" s="4"/>
      <c r="LY73" s="4"/>
      <c r="LZ73" s="4"/>
      <c r="MA73" s="4">
        <f t="shared" si="62"/>
        <v>0</v>
      </c>
      <c r="MB73" s="4">
        <f t="shared" si="63"/>
        <v>0</v>
      </c>
      <c r="MC73" s="114"/>
      <c r="MD73" s="4"/>
      <c r="ME73" s="339">
        <v>25.75</v>
      </c>
      <c r="MF73" s="366"/>
      <c r="MG73" s="75">
        <v>35.020000000000003</v>
      </c>
      <c r="MH73" s="4"/>
      <c r="MI73" s="9"/>
      <c r="MJ73" s="4"/>
      <c r="MK73" s="4">
        <f t="shared" si="64"/>
        <v>60.77</v>
      </c>
      <c r="ML73" s="4">
        <f t="shared" si="65"/>
        <v>0</v>
      </c>
      <c r="MM73" s="333">
        <v>2.52</v>
      </c>
      <c r="MN73" s="92"/>
      <c r="MO73" s="114">
        <v>1.6800000000000002</v>
      </c>
      <c r="MP73" s="334"/>
      <c r="MQ73" s="4">
        <f t="shared" si="66"/>
        <v>4.2</v>
      </c>
      <c r="MR73" s="4">
        <f t="shared" si="67"/>
        <v>0</v>
      </c>
      <c r="MS73" s="4"/>
      <c r="MT73" s="4"/>
      <c r="MU73" s="4">
        <f t="shared" si="68"/>
        <v>0</v>
      </c>
      <c r="MV73" s="4">
        <f t="shared" si="69"/>
        <v>0</v>
      </c>
      <c r="MW73" s="4"/>
      <c r="MX73" s="4"/>
      <c r="MY73" s="4">
        <f t="shared" si="70"/>
        <v>0</v>
      </c>
      <c r="MZ73" s="4">
        <f t="shared" si="71"/>
        <v>0</v>
      </c>
      <c r="NA73" s="92">
        <v>0</v>
      </c>
      <c r="NB73" s="335">
        <v>0</v>
      </c>
      <c r="NC73" s="4">
        <f t="shared" si="72"/>
        <v>0</v>
      </c>
      <c r="ND73" s="4">
        <f t="shared" si="73"/>
        <v>0</v>
      </c>
      <c r="NE73" s="296"/>
      <c r="NF73" s="296"/>
      <c r="NG73" s="296">
        <f t="shared" si="74"/>
        <v>0</v>
      </c>
      <c r="NH73" s="296">
        <f t="shared" si="75"/>
        <v>0</v>
      </c>
      <c r="NI73" s="296"/>
      <c r="NJ73" s="296"/>
      <c r="NK73" s="296">
        <f t="shared" si="76"/>
        <v>0</v>
      </c>
      <c r="NL73" s="296">
        <f t="shared" si="77"/>
        <v>0</v>
      </c>
      <c r="NM73" s="293"/>
      <c r="NN73" s="296"/>
      <c r="NO73" s="296">
        <f t="shared" si="78"/>
        <v>0</v>
      </c>
      <c r="NP73" s="296">
        <f t="shared" si="79"/>
        <v>0</v>
      </c>
      <c r="NQ73" s="74">
        <v>2.46</v>
      </c>
      <c r="NR73" s="74"/>
      <c r="NS73" s="74">
        <v>0</v>
      </c>
      <c r="NT73" s="74"/>
      <c r="NU73" s="74">
        <v>4.16</v>
      </c>
      <c r="NV73" s="74"/>
      <c r="NW73" s="341">
        <v>0.89</v>
      </c>
      <c r="NX73" s="341"/>
      <c r="NY73" s="341">
        <v>1.34</v>
      </c>
      <c r="NZ73" s="341"/>
      <c r="OA73" s="4">
        <f t="shared" si="80"/>
        <v>7.96</v>
      </c>
      <c r="OB73" s="4">
        <f t="shared" si="100"/>
        <v>0</v>
      </c>
      <c r="OC73" s="74">
        <v>10</v>
      </c>
      <c r="OD73" s="74"/>
      <c r="OE73" s="347">
        <v>3.17</v>
      </c>
      <c r="OF73" s="74"/>
      <c r="OG73" s="347">
        <v>2</v>
      </c>
      <c r="OH73" s="74"/>
      <c r="OI73" s="74">
        <v>0</v>
      </c>
      <c r="OJ73" s="74"/>
      <c r="OK73" s="4">
        <f t="shared" si="81"/>
        <v>15.17</v>
      </c>
      <c r="OL73" s="4">
        <f t="shared" si="82"/>
        <v>0</v>
      </c>
      <c r="OM73" s="196">
        <v>4.45</v>
      </c>
      <c r="ON73" s="296"/>
      <c r="OO73" s="340">
        <v>1.26</v>
      </c>
      <c r="OP73" s="296"/>
      <c r="OQ73" s="196">
        <v>1.37</v>
      </c>
      <c r="OR73" s="296"/>
      <c r="OS73" s="296">
        <f t="shared" si="106"/>
        <v>5.71</v>
      </c>
      <c r="OT73" s="296">
        <f t="shared" si="84"/>
        <v>0</v>
      </c>
      <c r="OU73" s="296"/>
      <c r="OV73" s="296"/>
      <c r="OW73" s="296">
        <f t="shared" si="101"/>
        <v>0</v>
      </c>
      <c r="OX73" s="296">
        <f t="shared" si="102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22"/>
      <c r="R74" s="78"/>
      <c r="S74" s="320"/>
      <c r="T74" s="320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49"/>
      <c r="AL74" s="350"/>
      <c r="AM74" s="289"/>
      <c r="AN74" s="289"/>
      <c r="AO74" s="290"/>
      <c r="AP74" s="290"/>
      <c r="AQ74" s="290"/>
      <c r="AR74" s="290"/>
      <c r="AS74" s="290"/>
      <c r="AT74" s="290"/>
      <c r="AU74" s="4">
        <f t="shared" si="89"/>
        <v>0</v>
      </c>
      <c r="AV74" s="4">
        <f t="shared" si="90"/>
        <v>0</v>
      </c>
      <c r="AW74" s="78">
        <v>2</v>
      </c>
      <c r="AX74" s="78">
        <v>0.85</v>
      </c>
      <c r="AY74" s="310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10</v>
      </c>
      <c r="BF74" s="8">
        <v>1.4239999999999999</v>
      </c>
      <c r="BG74" s="291">
        <v>7</v>
      </c>
      <c r="BH74" s="292">
        <v>0.99680000000000002</v>
      </c>
      <c r="BI74" s="291"/>
      <c r="BJ74" s="292"/>
      <c r="BK74" s="293">
        <v>3</v>
      </c>
      <c r="BL74" s="8">
        <v>0.42720000000000002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9"/>
      <c r="CI74" s="91">
        <v>20.6</v>
      </c>
      <c r="CJ74" s="319">
        <v>6.5</v>
      </c>
      <c r="CK74" s="294"/>
      <c r="CL74" s="294"/>
      <c r="CM74" s="320">
        <v>5.15</v>
      </c>
      <c r="CN74" s="321">
        <v>1.5</v>
      </c>
      <c r="CO74" s="8">
        <f t="shared" si="22"/>
        <v>25.75</v>
      </c>
      <c r="CP74" s="8">
        <f t="shared" si="23"/>
        <v>8</v>
      </c>
      <c r="CQ74" s="336">
        <v>247.40625</v>
      </c>
      <c r="CR74" s="336"/>
      <c r="CS74" s="336"/>
      <c r="CT74" s="346"/>
      <c r="CU74" s="337">
        <v>18.556701030927837</v>
      </c>
      <c r="CV74" s="196"/>
      <c r="CW74" s="338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2">
        <v>41.103092783505154</v>
      </c>
      <c r="DL74" s="322">
        <v>13.701030927835051</v>
      </c>
      <c r="DM74" s="320">
        <f t="shared" si="28"/>
        <v>41.103092783505154</v>
      </c>
      <c r="DN74" s="320">
        <f t="shared" si="29"/>
        <v>13.701030927835051</v>
      </c>
      <c r="DO74" s="322">
        <v>39.869999999999997</v>
      </c>
      <c r="DP74" s="322">
        <v>13.29</v>
      </c>
      <c r="DQ74" s="323"/>
      <c r="DR74" s="323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4">
        <v>31.96</v>
      </c>
      <c r="EH74" s="325">
        <v>7.99</v>
      </c>
      <c r="EI74" s="94">
        <v>116.36</v>
      </c>
      <c r="EJ74" s="94">
        <v>29.09</v>
      </c>
      <c r="EK74" s="320">
        <v>40.340000000000003</v>
      </c>
      <c r="EL74" s="326">
        <v>10.085000000000001</v>
      </c>
      <c r="EM74" s="327"/>
      <c r="EN74" s="327"/>
      <c r="EO74" s="327"/>
      <c r="EP74" s="327"/>
      <c r="EQ74" s="8">
        <f t="shared" si="31"/>
        <v>188.66</v>
      </c>
      <c r="ER74" s="8">
        <f t="shared" si="104"/>
        <v>47.164999999999999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1">
        <v>29</v>
      </c>
      <c r="FB74" s="328"/>
      <c r="FC74" s="114">
        <v>0</v>
      </c>
      <c r="FD74" s="321"/>
      <c r="FE74" s="8"/>
      <c r="FF74" s="8"/>
      <c r="FG74" s="300"/>
      <c r="FH74" s="301"/>
      <c r="FI74" s="8"/>
      <c r="FJ74" s="8"/>
      <c r="FK74" s="8"/>
      <c r="FL74" s="8"/>
      <c r="FM74" s="321"/>
      <c r="FN74" s="321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321">
        <v>6</v>
      </c>
      <c r="GL74" s="321"/>
      <c r="GM74" s="304"/>
      <c r="GN74" s="305"/>
      <c r="GO74" s="329">
        <v>3</v>
      </c>
      <c r="GP74" s="365"/>
      <c r="GQ74" s="306"/>
      <c r="GR74" s="306"/>
      <c r="GS74" s="305"/>
      <c r="GT74" s="305"/>
      <c r="GU74" s="93">
        <v>3</v>
      </c>
      <c r="GV74" s="93"/>
      <c r="GW74" s="93">
        <v>2</v>
      </c>
      <c r="GX74" s="93"/>
      <c r="GY74" s="93">
        <v>0</v>
      </c>
      <c r="GZ74" s="93"/>
      <c r="HA74" s="8">
        <f t="shared" si="39"/>
        <v>14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4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376"/>
      <c r="HZ74" s="376"/>
      <c r="IA74" s="307"/>
      <c r="IB74" s="299"/>
      <c r="IC74" s="196">
        <v>8.5</v>
      </c>
      <c r="ID74" s="329">
        <v>2.125</v>
      </c>
      <c r="IE74" s="308"/>
      <c r="IF74" s="308"/>
      <c r="IG74" s="8">
        <f t="shared" si="45"/>
        <v>8.5</v>
      </c>
      <c r="IH74" s="8">
        <f t="shared" si="46"/>
        <v>2.125</v>
      </c>
      <c r="II74" s="8">
        <v>205</v>
      </c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4"/>
      <c r="JD74" s="284"/>
      <c r="JE74" s="378">
        <v>0</v>
      </c>
      <c r="JF74" s="378">
        <v>0</v>
      </c>
      <c r="JG74" s="8">
        <f t="shared" si="47"/>
        <v>10.31</v>
      </c>
      <c r="JH74" s="8">
        <f t="shared" si="48"/>
        <v>0</v>
      </c>
      <c r="JI74" s="329">
        <v>5.7961</v>
      </c>
      <c r="JJ74" s="329">
        <v>1</v>
      </c>
      <c r="JK74" s="329">
        <v>5.7961999999999998</v>
      </c>
      <c r="JL74" s="329">
        <v>1</v>
      </c>
      <c r="JM74" s="329">
        <v>18</v>
      </c>
      <c r="JN74" s="329">
        <v>4</v>
      </c>
      <c r="JO74" s="91">
        <v>51.55</v>
      </c>
      <c r="JP74" s="329">
        <v>11</v>
      </c>
      <c r="JQ74" s="91">
        <v>0</v>
      </c>
      <c r="JR74" s="329">
        <v>0</v>
      </c>
      <c r="JS74" s="71">
        <v>0</v>
      </c>
      <c r="JT74" s="71">
        <v>0</v>
      </c>
      <c r="JU74" s="8"/>
      <c r="JV74" s="8"/>
      <c r="JW74" s="8">
        <f t="shared" si="85"/>
        <v>81.142300000000006</v>
      </c>
      <c r="JX74" s="8">
        <f t="shared" si="86"/>
        <v>17</v>
      </c>
      <c r="JY74" s="8"/>
      <c r="JZ74" s="8"/>
      <c r="KA74" s="284"/>
      <c r="KB74" s="284"/>
      <c r="KC74" s="8">
        <f t="shared" si="49"/>
        <v>0</v>
      </c>
      <c r="KD74" s="8">
        <f t="shared" si="50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1"/>
        <v>0</v>
      </c>
      <c r="KP74" s="4">
        <f t="shared" si="51"/>
        <v>0</v>
      </c>
      <c r="KQ74" s="320"/>
      <c r="KR74" s="4"/>
      <c r="KS74" s="4"/>
      <c r="KT74" s="4"/>
      <c r="KU74" s="1">
        <f t="shared" si="52"/>
        <v>0</v>
      </c>
      <c r="KV74" s="1">
        <f t="shared" si="53"/>
        <v>0</v>
      </c>
      <c r="KW74" s="4"/>
      <c r="KX74" s="4"/>
      <c r="KY74" s="4">
        <f t="shared" si="54"/>
        <v>0</v>
      </c>
      <c r="KZ74" s="4">
        <f t="shared" si="55"/>
        <v>0</v>
      </c>
      <c r="LA74" s="4"/>
      <c r="LB74" s="4"/>
      <c r="LC74" s="4"/>
      <c r="LD74" s="4"/>
      <c r="LE74" s="4">
        <f t="shared" si="56"/>
        <v>0</v>
      </c>
      <c r="LF74" s="4">
        <f t="shared" si="57"/>
        <v>0</v>
      </c>
      <c r="LG74" s="4"/>
      <c r="LH74" s="4"/>
      <c r="LI74" s="4">
        <f t="shared" si="58"/>
        <v>0</v>
      </c>
      <c r="LJ74" s="4">
        <f t="shared" si="59"/>
        <v>0</v>
      </c>
      <c r="LK74" s="71">
        <v>25</v>
      </c>
      <c r="LL74" s="329">
        <v>0</v>
      </c>
      <c r="LM74" s="79">
        <v>18.87</v>
      </c>
      <c r="LN74" s="348">
        <v>0</v>
      </c>
      <c r="LO74" s="79">
        <v>5.9820000000000002</v>
      </c>
      <c r="LP74" s="332">
        <v>0</v>
      </c>
      <c r="LQ74" s="75"/>
      <c r="LR74" s="342"/>
      <c r="LS74" s="317"/>
      <c r="LT74" s="317"/>
      <c r="LU74" s="4">
        <f t="shared" si="105"/>
        <v>49.852000000000004</v>
      </c>
      <c r="LV74" s="4">
        <f t="shared" si="61"/>
        <v>0</v>
      </c>
      <c r="LW74" s="318"/>
      <c r="LX74" s="4"/>
      <c r="LY74" s="4"/>
      <c r="LZ74" s="4"/>
      <c r="MA74" s="4">
        <f t="shared" si="62"/>
        <v>0</v>
      </c>
      <c r="MB74" s="4">
        <f t="shared" si="63"/>
        <v>0</v>
      </c>
      <c r="MC74" s="114"/>
      <c r="MD74" s="4"/>
      <c r="ME74" s="339">
        <v>25.75</v>
      </c>
      <c r="MF74" s="366"/>
      <c r="MG74" s="75">
        <v>35.020000000000003</v>
      </c>
      <c r="MH74" s="4"/>
      <c r="MI74" s="9"/>
      <c r="MJ74" s="4"/>
      <c r="MK74" s="4">
        <f t="shared" si="64"/>
        <v>60.77</v>
      </c>
      <c r="ML74" s="4">
        <f t="shared" si="65"/>
        <v>0</v>
      </c>
      <c r="MM74" s="333">
        <v>2.4</v>
      </c>
      <c r="MN74" s="92"/>
      <c r="MO74" s="114">
        <v>1.6</v>
      </c>
      <c r="MP74" s="334"/>
      <c r="MQ74" s="4">
        <f t="shared" si="66"/>
        <v>4</v>
      </c>
      <c r="MR74" s="4">
        <f t="shared" si="67"/>
        <v>0</v>
      </c>
      <c r="MS74" s="4"/>
      <c r="MT74" s="4"/>
      <c r="MU74" s="4">
        <f t="shared" si="68"/>
        <v>0</v>
      </c>
      <c r="MV74" s="4">
        <f t="shared" si="69"/>
        <v>0</v>
      </c>
      <c r="MW74" s="4"/>
      <c r="MX74" s="4"/>
      <c r="MY74" s="4">
        <f t="shared" si="70"/>
        <v>0</v>
      </c>
      <c r="MZ74" s="4">
        <f t="shared" si="71"/>
        <v>0</v>
      </c>
      <c r="NA74" s="92">
        <v>0</v>
      </c>
      <c r="NB74" s="335">
        <v>0</v>
      </c>
      <c r="NC74" s="4">
        <f t="shared" si="72"/>
        <v>0</v>
      </c>
      <c r="ND74" s="4">
        <f t="shared" si="73"/>
        <v>0</v>
      </c>
      <c r="NE74" s="296"/>
      <c r="NF74" s="296"/>
      <c r="NG74" s="296">
        <f t="shared" si="74"/>
        <v>0</v>
      </c>
      <c r="NH74" s="296">
        <f t="shared" si="75"/>
        <v>0</v>
      </c>
      <c r="NI74" s="296"/>
      <c r="NJ74" s="296"/>
      <c r="NK74" s="296">
        <f t="shared" si="76"/>
        <v>0</v>
      </c>
      <c r="NL74" s="296">
        <f t="shared" si="77"/>
        <v>0</v>
      </c>
      <c r="NM74" s="293"/>
      <c r="NN74" s="296"/>
      <c r="NO74" s="296">
        <f t="shared" si="78"/>
        <v>0</v>
      </c>
      <c r="NP74" s="296">
        <f t="shared" si="79"/>
        <v>0</v>
      </c>
      <c r="NQ74" s="74">
        <v>2.15</v>
      </c>
      <c r="NR74" s="74"/>
      <c r="NS74" s="74">
        <v>0</v>
      </c>
      <c r="NT74" s="74"/>
      <c r="NU74" s="74">
        <v>3.63</v>
      </c>
      <c r="NV74" s="74"/>
      <c r="NW74" s="341">
        <v>0.77</v>
      </c>
      <c r="NX74" s="341"/>
      <c r="NY74" s="341">
        <v>1.17</v>
      </c>
      <c r="NZ74" s="341"/>
      <c r="OA74" s="4">
        <f t="shared" si="80"/>
        <v>6.9499999999999993</v>
      </c>
      <c r="OB74" s="4">
        <f t="shared" si="100"/>
        <v>0</v>
      </c>
      <c r="OC74" s="74">
        <v>10</v>
      </c>
      <c r="OD74" s="74"/>
      <c r="OE74" s="347">
        <v>0.43</v>
      </c>
      <c r="OF74" s="74"/>
      <c r="OG74" s="347">
        <v>2</v>
      </c>
      <c r="OH74" s="74"/>
      <c r="OI74" s="74">
        <v>0</v>
      </c>
      <c r="OJ74" s="74"/>
      <c r="OK74" s="4">
        <f t="shared" si="81"/>
        <v>12.43</v>
      </c>
      <c r="OL74" s="4">
        <f t="shared" si="82"/>
        <v>0</v>
      </c>
      <c r="OM74" s="196">
        <v>4.0199999999999996</v>
      </c>
      <c r="ON74" s="296"/>
      <c r="OO74" s="340">
        <v>1.1299999999999999</v>
      </c>
      <c r="OP74" s="296"/>
      <c r="OQ74" s="196">
        <v>1.24</v>
      </c>
      <c r="OR74" s="296"/>
      <c r="OS74" s="296">
        <f t="shared" si="106"/>
        <v>5.1499999999999995</v>
      </c>
      <c r="OT74" s="296">
        <f t="shared" si="84"/>
        <v>0</v>
      </c>
      <c r="OU74" s="296"/>
      <c r="OV74" s="296"/>
      <c r="OW74" s="296">
        <f t="shared" si="101"/>
        <v>0</v>
      </c>
      <c r="OX74" s="296">
        <f t="shared" si="102"/>
        <v>0</v>
      </c>
    </row>
    <row r="75" spans="1:414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/>
      <c r="N75" s="71"/>
      <c r="O75" s="75"/>
      <c r="P75" s="71"/>
      <c r="Q75" s="122"/>
      <c r="R75" s="78"/>
      <c r="S75" s="320"/>
      <c r="T75" s="320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49"/>
      <c r="AL75" s="350"/>
      <c r="AM75" s="289"/>
      <c r="AN75" s="289"/>
      <c r="AO75" s="290"/>
      <c r="AP75" s="290"/>
      <c r="AQ75" s="290"/>
      <c r="AR75" s="290"/>
      <c r="AS75" s="290"/>
      <c r="AT75" s="290"/>
      <c r="AU75" s="4">
        <f t="shared" ref="AU75:AU106" si="110">AE75+AG75+AI75+AK75+AM75+AO75+AQ75+AS75</f>
        <v>0</v>
      </c>
      <c r="AV75" s="4">
        <f t="shared" ref="AV75:AV106" si="111">AF75+AH75+AJ75+AL75+AN75+AP75+AR75+AT75</f>
        <v>0</v>
      </c>
      <c r="AW75" s="78">
        <v>0</v>
      </c>
      <c r="AX75" s="78">
        <v>0</v>
      </c>
      <c r="AY75" s="310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8">
        <v>10</v>
      </c>
      <c r="BF75" s="8">
        <v>1.4239999999999999</v>
      </c>
      <c r="BG75" s="291">
        <v>7</v>
      </c>
      <c r="BH75" s="292">
        <v>0.99680000000000002</v>
      </c>
      <c r="BI75" s="291"/>
      <c r="BJ75" s="292"/>
      <c r="BK75" s="293">
        <v>3</v>
      </c>
      <c r="BL75" s="8">
        <v>0.42720000000000002</v>
      </c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2.8479999999999999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4"/>
      <c r="CH75" s="319"/>
      <c r="CI75" s="91">
        <v>20.6</v>
      </c>
      <c r="CJ75" s="319">
        <v>6.5</v>
      </c>
      <c r="CK75" s="294"/>
      <c r="CL75" s="294"/>
      <c r="CM75" s="320">
        <v>5.15</v>
      </c>
      <c r="CN75" s="321">
        <v>1.5</v>
      </c>
      <c r="CO75" s="8">
        <f t="shared" si="22"/>
        <v>25.75</v>
      </c>
      <c r="CP75" s="8">
        <f t="shared" si="23"/>
        <v>8</v>
      </c>
      <c r="CQ75" s="336">
        <v>247.40625</v>
      </c>
      <c r="CR75" s="336"/>
      <c r="CS75" s="336"/>
      <c r="CT75" s="346"/>
      <c r="CU75" s="337">
        <v>18.556701030927837</v>
      </c>
      <c r="CV75" s="196"/>
      <c r="CW75" s="338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2">
        <v>41.103092783505154</v>
      </c>
      <c r="DL75" s="322">
        <v>13.701030927835051</v>
      </c>
      <c r="DM75" s="320">
        <f t="shared" si="28"/>
        <v>41.103092783505154</v>
      </c>
      <c r="DN75" s="320">
        <f t="shared" si="29"/>
        <v>13.701030927835051</v>
      </c>
      <c r="DO75" s="322">
        <v>39.869999999999997</v>
      </c>
      <c r="DP75" s="322">
        <v>13.29</v>
      </c>
      <c r="DQ75" s="323"/>
      <c r="DR75" s="323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4">
        <v>31.96</v>
      </c>
      <c r="EH75" s="325">
        <v>7.99</v>
      </c>
      <c r="EI75" s="94">
        <v>116.36</v>
      </c>
      <c r="EJ75" s="94">
        <v>29.09</v>
      </c>
      <c r="EK75" s="320">
        <v>40.340000000000003</v>
      </c>
      <c r="EL75" s="326">
        <v>10.085000000000001</v>
      </c>
      <c r="EM75" s="327"/>
      <c r="EN75" s="327"/>
      <c r="EO75" s="327"/>
      <c r="EP75" s="327"/>
      <c r="EQ75" s="8">
        <f t="shared" si="31"/>
        <v>188.66</v>
      </c>
      <c r="ER75" s="8">
        <f t="shared" si="104"/>
        <v>47.164999999999999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1">
        <v>29</v>
      </c>
      <c r="FB75" s="328"/>
      <c r="FC75" s="114">
        <v>0</v>
      </c>
      <c r="FD75" s="321"/>
      <c r="FE75" s="8"/>
      <c r="FF75" s="8"/>
      <c r="FG75" s="300"/>
      <c r="FH75" s="301"/>
      <c r="FI75" s="8"/>
      <c r="FJ75" s="8"/>
      <c r="FK75" s="8"/>
      <c r="FL75" s="8"/>
      <c r="FM75" s="321"/>
      <c r="FN75" s="321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321">
        <v>6</v>
      </c>
      <c r="GL75" s="321"/>
      <c r="GM75" s="304"/>
      <c r="GN75" s="305"/>
      <c r="GO75" s="329">
        <v>3</v>
      </c>
      <c r="GP75" s="365"/>
      <c r="GQ75" s="306"/>
      <c r="GR75" s="306"/>
      <c r="GS75" s="305"/>
      <c r="GT75" s="305"/>
      <c r="GU75" s="93">
        <v>3</v>
      </c>
      <c r="GV75" s="93"/>
      <c r="GW75" s="93">
        <v>2</v>
      </c>
      <c r="GX75" s="93"/>
      <c r="GY75" s="93">
        <v>0</v>
      </c>
      <c r="GZ75" s="93"/>
      <c r="HA75" s="8">
        <f t="shared" si="39"/>
        <v>14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4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376"/>
      <c r="HZ75" s="376"/>
      <c r="IA75" s="307"/>
      <c r="IB75" s="299"/>
      <c r="IC75" s="196">
        <v>8.5</v>
      </c>
      <c r="ID75" s="329">
        <v>2.125</v>
      </c>
      <c r="IE75" s="308"/>
      <c r="IF75" s="308"/>
      <c r="IG75" s="8">
        <f t="shared" si="45"/>
        <v>8.5</v>
      </c>
      <c r="IH75" s="8">
        <f t="shared" si="46"/>
        <v>2.125</v>
      </c>
      <c r="II75" s="8">
        <v>205</v>
      </c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7">II75+IK75+IM75+IO75+IQ75+IS75</f>
        <v>205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4"/>
      <c r="JD75" s="284"/>
      <c r="JE75" s="378">
        <v>0</v>
      </c>
      <c r="JF75" s="378">
        <v>0</v>
      </c>
      <c r="JG75" s="8">
        <f t="shared" si="47"/>
        <v>10.31</v>
      </c>
      <c r="JH75" s="8">
        <f t="shared" si="48"/>
        <v>0</v>
      </c>
      <c r="JI75" s="329">
        <v>6.4991000000000003</v>
      </c>
      <c r="JJ75" s="329">
        <v>1</v>
      </c>
      <c r="JK75" s="329">
        <v>6.4991000000000003</v>
      </c>
      <c r="JL75" s="329">
        <v>1</v>
      </c>
      <c r="JM75" s="329">
        <v>18</v>
      </c>
      <c r="JN75" s="329">
        <v>4</v>
      </c>
      <c r="JO75" s="91">
        <v>51.55</v>
      </c>
      <c r="JP75" s="329">
        <v>11</v>
      </c>
      <c r="JQ75" s="91">
        <v>0</v>
      </c>
      <c r="JR75" s="329">
        <v>0</v>
      </c>
      <c r="JS75" s="71">
        <v>0</v>
      </c>
      <c r="JT75" s="71">
        <v>0</v>
      </c>
      <c r="JU75" s="8"/>
      <c r="JV75" s="8"/>
      <c r="JW75" s="8">
        <f t="shared" si="85"/>
        <v>82.548199999999994</v>
      </c>
      <c r="JX75" s="8">
        <f t="shared" si="86"/>
        <v>17</v>
      </c>
      <c r="JY75" s="8"/>
      <c r="JZ75" s="8"/>
      <c r="KA75" s="284"/>
      <c r="KB75" s="284"/>
      <c r="KC75" s="8">
        <f t="shared" si="49"/>
        <v>0</v>
      </c>
      <c r="KD75" s="8">
        <f t="shared" si="50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1"/>
        <v>0</v>
      </c>
      <c r="KP75" s="4">
        <f t="shared" si="51"/>
        <v>0</v>
      </c>
      <c r="KQ75" s="320"/>
      <c r="KR75" s="4"/>
      <c r="KS75" s="4"/>
      <c r="KT75" s="4"/>
      <c r="KU75" s="1">
        <f t="shared" si="52"/>
        <v>0</v>
      </c>
      <c r="KV75" s="1">
        <f t="shared" si="53"/>
        <v>0</v>
      </c>
      <c r="KW75" s="4"/>
      <c r="KX75" s="4"/>
      <c r="KY75" s="4">
        <f t="shared" si="54"/>
        <v>0</v>
      </c>
      <c r="KZ75" s="4">
        <f t="shared" si="55"/>
        <v>0</v>
      </c>
      <c r="LA75" s="4"/>
      <c r="LB75" s="4"/>
      <c r="LC75" s="4"/>
      <c r="LD75" s="4"/>
      <c r="LE75" s="4">
        <f t="shared" si="56"/>
        <v>0</v>
      </c>
      <c r="LF75" s="4">
        <f t="shared" si="57"/>
        <v>0</v>
      </c>
      <c r="LG75" s="4"/>
      <c r="LH75" s="4"/>
      <c r="LI75" s="4">
        <f t="shared" si="58"/>
        <v>0</v>
      </c>
      <c r="LJ75" s="4">
        <f t="shared" si="59"/>
        <v>0</v>
      </c>
      <c r="LK75" s="71">
        <v>24.2</v>
      </c>
      <c r="LL75" s="329">
        <v>0</v>
      </c>
      <c r="LM75" s="79">
        <v>13.71</v>
      </c>
      <c r="LN75" s="348">
        <v>0</v>
      </c>
      <c r="LO75" s="79">
        <v>5.17</v>
      </c>
      <c r="LP75" s="332">
        <v>0</v>
      </c>
      <c r="LQ75" s="75"/>
      <c r="LR75" s="342"/>
      <c r="LS75" s="317"/>
      <c r="LT75" s="317"/>
      <c r="LU75" s="4">
        <f t="shared" si="105"/>
        <v>43.08</v>
      </c>
      <c r="LV75" s="4">
        <f t="shared" si="61"/>
        <v>0</v>
      </c>
      <c r="LW75" s="318"/>
      <c r="LX75" s="4"/>
      <c r="LY75" s="4"/>
      <c r="LZ75" s="4"/>
      <c r="MA75" s="4">
        <f t="shared" si="62"/>
        <v>0</v>
      </c>
      <c r="MB75" s="4">
        <f t="shared" si="63"/>
        <v>0</v>
      </c>
      <c r="MC75" s="114"/>
      <c r="MD75" s="4"/>
      <c r="ME75" s="339">
        <v>25.75</v>
      </c>
      <c r="MF75" s="366"/>
      <c r="MG75" s="75">
        <v>35.020000000000003</v>
      </c>
      <c r="MH75" s="4"/>
      <c r="MI75" s="9"/>
      <c r="MJ75" s="4"/>
      <c r="MK75" s="4">
        <f t="shared" si="64"/>
        <v>60.77</v>
      </c>
      <c r="ML75" s="4">
        <f t="shared" si="65"/>
        <v>0</v>
      </c>
      <c r="MM75" s="333">
        <v>2.3340000000000001</v>
      </c>
      <c r="MN75" s="92"/>
      <c r="MO75" s="114">
        <v>1.556</v>
      </c>
      <c r="MP75" s="334"/>
      <c r="MQ75" s="4">
        <f t="shared" si="66"/>
        <v>3.89</v>
      </c>
      <c r="MR75" s="4">
        <f t="shared" si="67"/>
        <v>0</v>
      </c>
      <c r="MS75" s="4"/>
      <c r="MT75" s="4"/>
      <c r="MU75" s="4">
        <f t="shared" si="68"/>
        <v>0</v>
      </c>
      <c r="MV75" s="4">
        <f t="shared" si="69"/>
        <v>0</v>
      </c>
      <c r="MW75" s="4"/>
      <c r="MX75" s="4"/>
      <c r="MY75" s="4">
        <f t="shared" si="70"/>
        <v>0</v>
      </c>
      <c r="MZ75" s="4">
        <f t="shared" si="71"/>
        <v>0</v>
      </c>
      <c r="NA75" s="92">
        <v>0</v>
      </c>
      <c r="NB75" s="335">
        <v>0</v>
      </c>
      <c r="NC75" s="4">
        <f t="shared" si="72"/>
        <v>0</v>
      </c>
      <c r="ND75" s="4">
        <f t="shared" si="73"/>
        <v>0</v>
      </c>
      <c r="NE75" s="296"/>
      <c r="NF75" s="296"/>
      <c r="NG75" s="296">
        <f t="shared" si="74"/>
        <v>0</v>
      </c>
      <c r="NH75" s="296">
        <f t="shared" si="75"/>
        <v>0</v>
      </c>
      <c r="NI75" s="296"/>
      <c r="NJ75" s="296"/>
      <c r="NK75" s="296">
        <f t="shared" si="76"/>
        <v>0</v>
      </c>
      <c r="NL75" s="296">
        <f t="shared" si="77"/>
        <v>0</v>
      </c>
      <c r="NM75" s="293"/>
      <c r="NN75" s="296"/>
      <c r="NO75" s="296">
        <f t="shared" si="78"/>
        <v>0</v>
      </c>
      <c r="NP75" s="296">
        <f t="shared" si="79"/>
        <v>0</v>
      </c>
      <c r="NQ75" s="74">
        <v>1.33</v>
      </c>
      <c r="NR75" s="74"/>
      <c r="NS75" s="74">
        <v>0</v>
      </c>
      <c r="NT75" s="74"/>
      <c r="NU75" s="74">
        <v>2.2400000000000002</v>
      </c>
      <c r="NV75" s="74"/>
      <c r="NW75" s="341">
        <v>0.48</v>
      </c>
      <c r="NX75" s="341"/>
      <c r="NY75" s="341">
        <v>0.72</v>
      </c>
      <c r="NZ75" s="341"/>
      <c r="OA75" s="4">
        <f t="shared" si="80"/>
        <v>4.29</v>
      </c>
      <c r="OB75" s="4">
        <f t="shared" ref="OB75:OB106" si="121">NR75+NT75+NV75</f>
        <v>0</v>
      </c>
      <c r="OC75" s="74">
        <v>10</v>
      </c>
      <c r="OD75" s="74"/>
      <c r="OE75" s="347">
        <v>0</v>
      </c>
      <c r="OF75" s="74"/>
      <c r="OG75" s="347">
        <v>1.0900000000000001</v>
      </c>
      <c r="OH75" s="74"/>
      <c r="OI75" s="74">
        <v>0</v>
      </c>
      <c r="OJ75" s="74"/>
      <c r="OK75" s="4">
        <f t="shared" si="81"/>
        <v>11.09</v>
      </c>
      <c r="OL75" s="4">
        <f t="shared" si="82"/>
        <v>0</v>
      </c>
      <c r="OM75" s="196">
        <v>3.64</v>
      </c>
      <c r="ON75" s="296"/>
      <c r="OO75" s="340">
        <v>1.02</v>
      </c>
      <c r="OP75" s="296"/>
      <c r="OQ75" s="196">
        <v>1.1200000000000001</v>
      </c>
      <c r="OR75" s="296"/>
      <c r="OS75" s="296">
        <f t="shared" si="106"/>
        <v>4.66</v>
      </c>
      <c r="OT75" s="296">
        <f t="shared" si="84"/>
        <v>0</v>
      </c>
      <c r="OU75" s="296"/>
      <c r="OV75" s="296"/>
      <c r="OW75" s="296">
        <f t="shared" ref="OW75:OW106" si="122">OU75</f>
        <v>0</v>
      </c>
      <c r="OX75" s="296">
        <f t="shared" ref="OX75:OX106" si="123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/>
      <c r="N76" s="71"/>
      <c r="O76" s="75"/>
      <c r="P76" s="71"/>
      <c r="Q76" s="122"/>
      <c r="R76" s="78"/>
      <c r="S76" s="320"/>
      <c r="T76" s="320"/>
      <c r="U76" s="78"/>
      <c r="V76" s="78"/>
      <c r="W76" s="78">
        <f t="shared" ref="W76:W106" si="124">K76+O76+Q76+S76+U76+M76</f>
        <v>0</v>
      </c>
      <c r="X76" s="78">
        <f t="shared" ref="X76:X106" si="125">K76+O76+Q76+S76+U76+M76</f>
        <v>0</v>
      </c>
      <c r="Y76" s="78"/>
      <c r="Z76" s="78"/>
      <c r="AA76" s="75"/>
      <c r="AB76" s="71"/>
      <c r="AC76" s="8">
        <f t="shared" ref="AC76:AC106" si="126">Y76+AA76</f>
        <v>0</v>
      </c>
      <c r="AD76" s="8">
        <f t="shared" ref="AD76:AD106" si="127">Z76+AB76</f>
        <v>0</v>
      </c>
      <c r="AE76" s="71"/>
      <c r="AF76" s="71"/>
      <c r="AG76" s="71"/>
      <c r="AH76" s="71"/>
      <c r="AI76" s="122"/>
      <c r="AJ76" s="122"/>
      <c r="AK76" s="349"/>
      <c r="AL76" s="350"/>
      <c r="AM76" s="289"/>
      <c r="AN76" s="289"/>
      <c r="AO76" s="290"/>
      <c r="AP76" s="290"/>
      <c r="AQ76" s="290"/>
      <c r="AR76" s="290"/>
      <c r="AS76" s="290"/>
      <c r="AT76" s="290"/>
      <c r="AU76" s="4">
        <f t="shared" si="110"/>
        <v>0</v>
      </c>
      <c r="AV76" s="4">
        <f t="shared" si="111"/>
        <v>0</v>
      </c>
      <c r="AW76" s="78">
        <v>0</v>
      </c>
      <c r="AX76" s="78">
        <v>0</v>
      </c>
      <c r="AY76" s="310"/>
      <c r="AZ76" s="8"/>
      <c r="BA76" s="8"/>
      <c r="BB76" s="8"/>
      <c r="BC76" s="8">
        <f t="shared" si="112"/>
        <v>0</v>
      </c>
      <c r="BD76" s="8">
        <f t="shared" si="113"/>
        <v>0</v>
      </c>
      <c r="BE76" s="8">
        <v>10</v>
      </c>
      <c r="BF76" s="8">
        <v>1.4239999999999999</v>
      </c>
      <c r="BG76" s="291">
        <v>7</v>
      </c>
      <c r="BH76" s="292">
        <v>0.99680000000000002</v>
      </c>
      <c r="BI76" s="291"/>
      <c r="BJ76" s="292"/>
      <c r="BK76" s="293">
        <v>3</v>
      </c>
      <c r="BL76" s="8">
        <v>0.42720000000000002</v>
      </c>
      <c r="BM76" s="8"/>
      <c r="BN76" s="8"/>
      <c r="BO76" s="8"/>
      <c r="BP76" s="8"/>
      <c r="BQ76" s="8"/>
      <c r="BR76" s="8"/>
      <c r="BS76" s="2">
        <f t="shared" ref="BS76:BS106" si="128">BE76+BG76+BI76+BK76+BM76+BO76+BQ76</f>
        <v>20</v>
      </c>
      <c r="BT76" s="8">
        <f t="shared" ref="BT76:BT106" si="129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4"/>
      <c r="CH76" s="319"/>
      <c r="CI76" s="91">
        <v>20.6</v>
      </c>
      <c r="CJ76" s="319">
        <v>6.5</v>
      </c>
      <c r="CK76" s="294"/>
      <c r="CL76" s="294"/>
      <c r="CM76" s="320">
        <v>5.15</v>
      </c>
      <c r="CN76" s="321">
        <v>1.5</v>
      </c>
      <c r="CO76" s="8">
        <f t="shared" ref="CO76:CO106" si="130">CG76+CI76+CK76+CM76</f>
        <v>25.75</v>
      </c>
      <c r="CP76" s="8">
        <f t="shared" ref="CP76:CP106" si="131">CH76+CJ76+CL76+CN76</f>
        <v>8</v>
      </c>
      <c r="CQ76" s="336">
        <v>247.40625</v>
      </c>
      <c r="CR76" s="336"/>
      <c r="CS76" s="336"/>
      <c r="CT76" s="346"/>
      <c r="CU76" s="337">
        <v>18.556701030927837</v>
      </c>
      <c r="CV76" s="196"/>
      <c r="CW76" s="338">
        <v>63.814432989690722</v>
      </c>
      <c r="CX76" s="295"/>
      <c r="CY76" s="295"/>
      <c r="CZ76" s="295"/>
      <c r="DA76" s="7">
        <f t="shared" ref="DA76:DA106" si="132">CQ76+CS76+CU76+CW76+CY76</f>
        <v>329.77738402061857</v>
      </c>
      <c r="DB76" s="4">
        <f t="shared" ref="DB76:DB106" si="133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4">DC76+DE76+DG76</f>
        <v>0</v>
      </c>
      <c r="DJ76" s="8">
        <f t="shared" ref="DJ76:DJ106" si="135">DD76+DF76+DH76</f>
        <v>0</v>
      </c>
      <c r="DK76" s="322">
        <v>41.103092783505154</v>
      </c>
      <c r="DL76" s="322">
        <v>13.701030927835051</v>
      </c>
      <c r="DM76" s="320">
        <f t="shared" ref="DM76:DM106" si="136">IF((DO76/0.97)&lt;DK76,(DO76/0.97),DK76)</f>
        <v>41.103092783505154</v>
      </c>
      <c r="DN76" s="320">
        <f t="shared" ref="DN76:DN106" si="137">IF((DP76/0.97)&lt;DL76,(DP76/0.97),DL76)</f>
        <v>13.701030927835051</v>
      </c>
      <c r="DO76" s="322">
        <v>39.869999999999997</v>
      </c>
      <c r="DP76" s="322">
        <v>13.29</v>
      </c>
      <c r="DQ76" s="323"/>
      <c r="DR76" s="323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8">DS76+DU76+DW76+DY76+EA76</f>
        <v>0</v>
      </c>
      <c r="ED76" s="8">
        <f t="shared" si="138"/>
        <v>0</v>
      </c>
      <c r="EE76" s="4"/>
      <c r="EF76" s="4"/>
      <c r="EG76" s="324">
        <v>31.96</v>
      </c>
      <c r="EH76" s="325">
        <v>7.99</v>
      </c>
      <c r="EI76" s="94">
        <v>116.36</v>
      </c>
      <c r="EJ76" s="94">
        <v>29.09</v>
      </c>
      <c r="EK76" s="320">
        <v>40.340000000000003</v>
      </c>
      <c r="EL76" s="326">
        <v>10.085000000000001</v>
      </c>
      <c r="EM76" s="327"/>
      <c r="EN76" s="327"/>
      <c r="EO76" s="327"/>
      <c r="EP76" s="327"/>
      <c r="EQ76" s="8">
        <f t="shared" ref="EQ76:EQ106" si="139">EE76+EG76+EI76+EK76+EM76+EO76</f>
        <v>188.66</v>
      </c>
      <c r="ER76" s="8">
        <f t="shared" ref="ER76:ER106" si="140">EF76+EH76+EJ76+EL76</f>
        <v>47.164999999999999</v>
      </c>
      <c r="ES76" s="296"/>
      <c r="ET76" s="296"/>
      <c r="EU76" s="6"/>
      <c r="EV76" s="6"/>
      <c r="EW76" s="4">
        <f t="shared" ref="EW76:EW106" si="141">ES76+EU76</f>
        <v>0</v>
      </c>
      <c r="EX76" s="4">
        <f t="shared" ref="EX76:EX106" si="142">ET76+EV76</f>
        <v>0</v>
      </c>
      <c r="EY76" s="8"/>
      <c r="EZ76" s="8"/>
      <c r="FA76" s="351">
        <v>29</v>
      </c>
      <c r="FB76" s="328"/>
      <c r="FC76" s="114">
        <v>0</v>
      </c>
      <c r="FD76" s="321"/>
      <c r="FE76" s="8"/>
      <c r="FF76" s="8"/>
      <c r="FG76" s="300"/>
      <c r="FH76" s="301"/>
      <c r="FI76" s="8"/>
      <c r="FJ76" s="8"/>
      <c r="FK76" s="8"/>
      <c r="FL76" s="8"/>
      <c r="FM76" s="321"/>
      <c r="FN76" s="321"/>
      <c r="FO76" s="4"/>
      <c r="FP76" s="8"/>
      <c r="FQ76" s="302">
        <f t="shared" ref="FQ76:FQ106" si="143">FG76+FI76+FK76+FM76+FO76</f>
        <v>0</v>
      </c>
      <c r="FR76" s="8">
        <f t="shared" ref="FR76:FR106" si="144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5">FS76+FW76+FY76+FU76+GA76+GC76+GE76</f>
        <v>0</v>
      </c>
      <c r="GH76" s="8">
        <f t="shared" ref="GH76:GH106" si="146">FT76+FX76+FZ76+GB76+GD76+GF76</f>
        <v>0</v>
      </c>
      <c r="GI76" s="303"/>
      <c r="GJ76" s="303"/>
      <c r="GK76" s="321">
        <v>6</v>
      </c>
      <c r="GL76" s="321"/>
      <c r="GM76" s="304"/>
      <c r="GN76" s="305"/>
      <c r="GO76" s="329">
        <v>3</v>
      </c>
      <c r="GP76" s="365"/>
      <c r="GQ76" s="306"/>
      <c r="GR76" s="306"/>
      <c r="GS76" s="305"/>
      <c r="GT76" s="305"/>
      <c r="GU76" s="93">
        <v>3</v>
      </c>
      <c r="GV76" s="93"/>
      <c r="GW76" s="93">
        <v>2</v>
      </c>
      <c r="GX76" s="93"/>
      <c r="GY76" s="93">
        <v>0</v>
      </c>
      <c r="GZ76" s="93"/>
      <c r="HA76" s="8">
        <f t="shared" ref="HA76:HA106" si="147">GM76+GS76+GK76+GO76+GQ76+GU76+GW76+GY76</f>
        <v>14</v>
      </c>
      <c r="HB76" s="8">
        <f t="shared" ref="HB76:HB106" si="148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98"/>
      <c r="HO76" s="8">
        <f t="shared" ref="HO76:HO106" si="149">HK76+HM76</f>
        <v>0</v>
      </c>
      <c r="HP76" s="8">
        <f t="shared" ref="HP76:HP106" si="150">HL76+HN76</f>
        <v>0</v>
      </c>
      <c r="HQ76" s="91">
        <v>400</v>
      </c>
      <c r="HR76" s="284"/>
      <c r="HS76" s="91">
        <v>400</v>
      </c>
      <c r="HT76" s="8"/>
      <c r="HU76" s="8">
        <f t="shared" ref="HU76:HU106" si="151">HQ76</f>
        <v>400</v>
      </c>
      <c r="HV76" s="8">
        <f t="shared" ref="HV76:HV106" si="152">HR76</f>
        <v>0</v>
      </c>
      <c r="HW76" s="8"/>
      <c r="HX76" s="8"/>
      <c r="HY76" s="376"/>
      <c r="HZ76" s="376"/>
      <c r="IA76" s="307"/>
      <c r="IB76" s="299"/>
      <c r="IC76" s="196">
        <v>8.5</v>
      </c>
      <c r="ID76" s="329">
        <v>2.125</v>
      </c>
      <c r="IE76" s="308"/>
      <c r="IF76" s="308"/>
      <c r="IG76" s="8">
        <f t="shared" ref="IG76:IG106" si="153">HW76+HY76+IA76+IC76+IE76</f>
        <v>8.5</v>
      </c>
      <c r="IH76" s="8">
        <f t="shared" ref="IH76:IH106" si="154">HX76+HZ76+IB76+ID76+IF76</f>
        <v>2.125</v>
      </c>
      <c r="II76" s="8">
        <v>205</v>
      </c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7"/>
        <v>205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284"/>
      <c r="JD76" s="284"/>
      <c r="JE76" s="378">
        <v>0</v>
      </c>
      <c r="JF76" s="378">
        <v>0</v>
      </c>
      <c r="JG76" s="8">
        <f t="shared" ref="JG76:JG106" si="155">IW76+IY76+JA76+JC76+JE76</f>
        <v>10.31</v>
      </c>
      <c r="JH76" s="8">
        <f t="shared" ref="JH76:JH106" si="156">IX76+IZ76+JB76+JD76+JF76</f>
        <v>0</v>
      </c>
      <c r="JI76" s="329">
        <v>6.4991000000000003</v>
      </c>
      <c r="JJ76" s="329">
        <v>1</v>
      </c>
      <c r="JK76" s="329">
        <v>6.4991000000000003</v>
      </c>
      <c r="JL76" s="329">
        <v>1</v>
      </c>
      <c r="JM76" s="329">
        <v>18</v>
      </c>
      <c r="JN76" s="329">
        <v>4</v>
      </c>
      <c r="JO76" s="91">
        <v>51.55</v>
      </c>
      <c r="JP76" s="329">
        <v>11</v>
      </c>
      <c r="JQ76" s="91">
        <v>0</v>
      </c>
      <c r="JR76" s="329">
        <v>0</v>
      </c>
      <c r="JS76" s="71">
        <v>0</v>
      </c>
      <c r="JT76" s="71">
        <v>0</v>
      </c>
      <c r="JU76" s="8"/>
      <c r="JV76" s="8"/>
      <c r="JW76" s="8">
        <f t="shared" ref="JW76:JW106" si="157">JI76+JK76+JM76+JO76+JQ76+JS76+JU76</f>
        <v>82.548199999999994</v>
      </c>
      <c r="JX76" s="8">
        <f t="shared" ref="JX76:JX106" si="158">JJ76+JL76+JN76+JP76+JR76+JT76+JV76</f>
        <v>17</v>
      </c>
      <c r="JY76" s="8"/>
      <c r="JZ76" s="8"/>
      <c r="KA76" s="284"/>
      <c r="KB76" s="284"/>
      <c r="KC76" s="8">
        <f t="shared" ref="KC76:KC106" si="159">JY76+KA76</f>
        <v>0</v>
      </c>
      <c r="KD76" s="8">
        <f t="shared" ref="KD76:KD106" si="160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1">KK76+KM76</f>
        <v>0</v>
      </c>
      <c r="KP76" s="4">
        <f t="shared" si="161"/>
        <v>0</v>
      </c>
      <c r="KQ76" s="320"/>
      <c r="KR76" s="4"/>
      <c r="KS76" s="4"/>
      <c r="KT76" s="4"/>
      <c r="KU76" s="1">
        <f t="shared" ref="KU76:KU106" si="162">KQ76+KS76</f>
        <v>0</v>
      </c>
      <c r="KV76" s="1">
        <f t="shared" ref="KV76:KV106" si="163">KR76+KT76</f>
        <v>0</v>
      </c>
      <c r="KW76" s="4"/>
      <c r="KX76" s="4"/>
      <c r="KY76" s="4">
        <f t="shared" ref="KY76:KY106" si="164">KW76</f>
        <v>0</v>
      </c>
      <c r="KZ76" s="4">
        <f t="shared" ref="KZ76:KZ106" si="165">KX76</f>
        <v>0</v>
      </c>
      <c r="LA76" s="4"/>
      <c r="LB76" s="4"/>
      <c r="LC76" s="4"/>
      <c r="LD76" s="4"/>
      <c r="LE76" s="4">
        <f t="shared" ref="LE76:LE106" si="166">LA76+LC76</f>
        <v>0</v>
      </c>
      <c r="LF76" s="4">
        <f t="shared" ref="LF76:LF106" si="167">LD76+LB76</f>
        <v>0</v>
      </c>
      <c r="LG76" s="4"/>
      <c r="LH76" s="4"/>
      <c r="LI76" s="4">
        <f t="shared" ref="LI76:LI106" si="168">LG76</f>
        <v>0</v>
      </c>
      <c r="LJ76" s="4">
        <f t="shared" ref="LJ76:LJ106" si="169">LH76</f>
        <v>0</v>
      </c>
      <c r="LK76" s="71">
        <v>24.2</v>
      </c>
      <c r="LL76" s="329">
        <v>0</v>
      </c>
      <c r="LM76" s="79">
        <v>8.56</v>
      </c>
      <c r="LN76" s="348">
        <v>0</v>
      </c>
      <c r="LO76" s="79">
        <v>4.4669999999999996</v>
      </c>
      <c r="LP76" s="332">
        <v>0</v>
      </c>
      <c r="LQ76" s="75"/>
      <c r="LR76" s="342"/>
      <c r="LS76" s="317"/>
      <c r="LT76" s="317"/>
      <c r="LU76" s="4">
        <f t="shared" ref="LU76:LU106" si="170">LO76+LM76+LK76+LQ76</f>
        <v>37.227000000000004</v>
      </c>
      <c r="LV76" s="4">
        <f t="shared" ref="LV76:LV106" si="171">LP76+LN76+LL76+LT76</f>
        <v>0</v>
      </c>
      <c r="LW76" s="318"/>
      <c r="LX76" s="4"/>
      <c r="LY76" s="4"/>
      <c r="LZ76" s="4"/>
      <c r="MA76" s="4">
        <f t="shared" ref="MA76:MA106" si="172">LW76+LY76</f>
        <v>0</v>
      </c>
      <c r="MB76" s="4">
        <f t="shared" ref="MB76:MB106" si="173">LY76+LZ76</f>
        <v>0</v>
      </c>
      <c r="MC76" s="114"/>
      <c r="MD76" s="4"/>
      <c r="ME76" s="339">
        <v>25.75</v>
      </c>
      <c r="MF76" s="366"/>
      <c r="MG76" s="75">
        <v>35.020000000000003</v>
      </c>
      <c r="MH76" s="4"/>
      <c r="MI76" s="9"/>
      <c r="MJ76" s="4"/>
      <c r="MK76" s="4">
        <f t="shared" ref="MK76:MK106" si="174">MC76+ME76+MG76+MI76</f>
        <v>60.77</v>
      </c>
      <c r="ML76" s="4">
        <f t="shared" ref="ML76:ML106" si="175">MF76+MD76+MH76+MJ76</f>
        <v>0</v>
      </c>
      <c r="MM76" s="333">
        <v>1.5179999999999998</v>
      </c>
      <c r="MN76" s="92"/>
      <c r="MO76" s="114">
        <v>1.012</v>
      </c>
      <c r="MP76" s="334"/>
      <c r="MQ76" s="4">
        <f t="shared" ref="MQ76:MQ106" si="176">MM76+MO76</f>
        <v>2.5299999999999998</v>
      </c>
      <c r="MR76" s="4">
        <f t="shared" ref="MR76:MR106" si="177">MN76+MP76</f>
        <v>0</v>
      </c>
      <c r="MS76" s="4"/>
      <c r="MT76" s="4"/>
      <c r="MU76" s="4">
        <f t="shared" ref="MU76:MU106" si="178">MS76</f>
        <v>0</v>
      </c>
      <c r="MV76" s="4">
        <f t="shared" ref="MV76:MV106" si="179">MT76</f>
        <v>0</v>
      </c>
      <c r="MW76" s="4"/>
      <c r="MX76" s="4"/>
      <c r="MY76" s="4">
        <f t="shared" ref="MY76:MY106" si="180">MW76</f>
        <v>0</v>
      </c>
      <c r="MZ76" s="4">
        <f t="shared" ref="MZ76:MZ106" si="181">MX76</f>
        <v>0</v>
      </c>
      <c r="NA76" s="92">
        <v>0</v>
      </c>
      <c r="NB76" s="335">
        <v>0</v>
      </c>
      <c r="NC76" s="4">
        <f t="shared" ref="NC76:NC106" si="182">NA76</f>
        <v>0</v>
      </c>
      <c r="ND76" s="4">
        <f t="shared" ref="ND76:ND106" si="183">NB76</f>
        <v>0</v>
      </c>
      <c r="NE76" s="296"/>
      <c r="NF76" s="296"/>
      <c r="NG76" s="296">
        <f t="shared" ref="NG76:NG106" si="184">NE76</f>
        <v>0</v>
      </c>
      <c r="NH76" s="296">
        <f t="shared" ref="NH76:NH106" si="185">NF76</f>
        <v>0</v>
      </c>
      <c r="NI76" s="296"/>
      <c r="NJ76" s="296"/>
      <c r="NK76" s="296">
        <f t="shared" ref="NK76:NK106" si="186">NI76</f>
        <v>0</v>
      </c>
      <c r="NL76" s="296">
        <f t="shared" ref="NL76:NL106" si="187">NJ76</f>
        <v>0</v>
      </c>
      <c r="NM76" s="293"/>
      <c r="NN76" s="296"/>
      <c r="NO76" s="296">
        <f t="shared" ref="NO76:NO106" si="188">NM76</f>
        <v>0</v>
      </c>
      <c r="NP76" s="296">
        <f t="shared" ref="NP76:NP106" si="189">NN76</f>
        <v>0</v>
      </c>
      <c r="NQ76" s="74">
        <v>1.56</v>
      </c>
      <c r="NR76" s="74"/>
      <c r="NS76" s="74">
        <v>0</v>
      </c>
      <c r="NT76" s="74"/>
      <c r="NU76" s="74">
        <v>2.63</v>
      </c>
      <c r="NV76" s="74"/>
      <c r="NW76" s="341">
        <v>0.56000000000000005</v>
      </c>
      <c r="NX76" s="341"/>
      <c r="NY76" s="341">
        <v>0.85</v>
      </c>
      <c r="NZ76" s="341"/>
      <c r="OA76" s="4">
        <f t="shared" ref="OA76:OA106" si="190">NQ76+NS76+NU76+NY76</f>
        <v>5.0399999999999991</v>
      </c>
      <c r="OB76" s="4">
        <f t="shared" si="121"/>
        <v>0</v>
      </c>
      <c r="OC76" s="74">
        <v>10</v>
      </c>
      <c r="OD76" s="74"/>
      <c r="OE76" s="347">
        <v>0</v>
      </c>
      <c r="OF76" s="74"/>
      <c r="OG76" s="347">
        <v>1.51</v>
      </c>
      <c r="OH76" s="74"/>
      <c r="OI76" s="74">
        <v>0</v>
      </c>
      <c r="OJ76" s="74"/>
      <c r="OK76" s="4">
        <f t="shared" ref="OK76:OK106" si="191">OC76+OE76+OG76+OI76</f>
        <v>11.51</v>
      </c>
      <c r="OL76" s="4">
        <f t="shared" ref="OL76:OL106" si="192">OD76+OF76+OH76+OJ76</f>
        <v>0</v>
      </c>
      <c r="OM76" s="196">
        <v>2.99</v>
      </c>
      <c r="ON76" s="296"/>
      <c r="OO76" s="340">
        <v>0.84</v>
      </c>
      <c r="OP76" s="296"/>
      <c r="OQ76" s="196">
        <v>0.92</v>
      </c>
      <c r="OR76" s="296"/>
      <c r="OS76" s="296">
        <f t="shared" ref="OS76:OS106" si="193">OM76+OO76</f>
        <v>3.83</v>
      </c>
      <c r="OT76" s="296">
        <f t="shared" ref="OT76:OT106" si="194">ON76+OP76</f>
        <v>0</v>
      </c>
      <c r="OU76" s="296"/>
      <c r="OV76" s="296"/>
      <c r="OW76" s="296">
        <f t="shared" si="122"/>
        <v>0</v>
      </c>
      <c r="OX76" s="296">
        <f t="shared" si="123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/>
      <c r="N77" s="71"/>
      <c r="O77" s="75"/>
      <c r="P77" s="71"/>
      <c r="Q77" s="122"/>
      <c r="R77" s="78"/>
      <c r="S77" s="320"/>
      <c r="T77" s="320"/>
      <c r="U77" s="78"/>
      <c r="V77" s="78"/>
      <c r="W77" s="78">
        <f t="shared" si="124"/>
        <v>0</v>
      </c>
      <c r="X77" s="78">
        <f t="shared" si="125"/>
        <v>0</v>
      </c>
      <c r="Y77" s="78"/>
      <c r="Z77" s="78"/>
      <c r="AA77" s="75"/>
      <c r="AB77" s="71"/>
      <c r="AC77" s="8">
        <f t="shared" si="126"/>
        <v>0</v>
      </c>
      <c r="AD77" s="8">
        <f t="shared" si="127"/>
        <v>0</v>
      </c>
      <c r="AE77" s="71"/>
      <c r="AF77" s="71"/>
      <c r="AG77" s="71"/>
      <c r="AH77" s="71"/>
      <c r="AI77" s="122"/>
      <c r="AJ77" s="122"/>
      <c r="AK77" s="349"/>
      <c r="AL77" s="350"/>
      <c r="AM77" s="289"/>
      <c r="AN77" s="289"/>
      <c r="AO77" s="290"/>
      <c r="AP77" s="290"/>
      <c r="AQ77" s="290"/>
      <c r="AR77" s="290"/>
      <c r="AS77" s="290"/>
      <c r="AT77" s="290"/>
      <c r="AU77" s="4">
        <f t="shared" si="110"/>
        <v>0</v>
      </c>
      <c r="AV77" s="4">
        <f t="shared" si="111"/>
        <v>0</v>
      </c>
      <c r="AW77" s="78">
        <v>0</v>
      </c>
      <c r="AX77" s="78">
        <v>0</v>
      </c>
      <c r="AY77" s="310"/>
      <c r="AZ77" s="8"/>
      <c r="BA77" s="8"/>
      <c r="BB77" s="8"/>
      <c r="BC77" s="8">
        <f t="shared" si="112"/>
        <v>0</v>
      </c>
      <c r="BD77" s="8">
        <f t="shared" si="113"/>
        <v>0</v>
      </c>
      <c r="BE77" s="8">
        <v>10</v>
      </c>
      <c r="BF77" s="8">
        <v>1.4239999999999999</v>
      </c>
      <c r="BG77" s="291">
        <v>7</v>
      </c>
      <c r="BH77" s="292">
        <v>0.99680000000000002</v>
      </c>
      <c r="BI77" s="291"/>
      <c r="BJ77" s="292"/>
      <c r="BK77" s="293">
        <v>3</v>
      </c>
      <c r="BL77" s="8">
        <v>0.42720000000000002</v>
      </c>
      <c r="BM77" s="8"/>
      <c r="BN77" s="8"/>
      <c r="BO77" s="8"/>
      <c r="BP77" s="8"/>
      <c r="BQ77" s="8"/>
      <c r="BR77" s="8"/>
      <c r="BS77" s="2">
        <f t="shared" si="128"/>
        <v>20</v>
      </c>
      <c r="BT77" s="8">
        <f t="shared" si="129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4"/>
      <c r="CH77" s="319"/>
      <c r="CI77" s="91">
        <v>20.6</v>
      </c>
      <c r="CJ77" s="319">
        <v>6.5</v>
      </c>
      <c r="CK77" s="294"/>
      <c r="CL77" s="294"/>
      <c r="CM77" s="320">
        <v>5.15</v>
      </c>
      <c r="CN77" s="321">
        <v>1.5</v>
      </c>
      <c r="CO77" s="8">
        <f t="shared" si="130"/>
        <v>25.75</v>
      </c>
      <c r="CP77" s="8">
        <f t="shared" si="131"/>
        <v>8</v>
      </c>
      <c r="CQ77" s="336">
        <v>247.40625</v>
      </c>
      <c r="CR77" s="336"/>
      <c r="CS77" s="336"/>
      <c r="CT77" s="346"/>
      <c r="CU77" s="337">
        <v>18.556701030927837</v>
      </c>
      <c r="CV77" s="196"/>
      <c r="CW77" s="338">
        <v>63.814432989690722</v>
      </c>
      <c r="CX77" s="295"/>
      <c r="CY77" s="295"/>
      <c r="CZ77" s="295"/>
      <c r="DA77" s="7">
        <f t="shared" si="132"/>
        <v>329.77738402061857</v>
      </c>
      <c r="DB77" s="4">
        <f t="shared" si="133"/>
        <v>0</v>
      </c>
      <c r="DC77" s="8"/>
      <c r="DD77" s="8"/>
      <c r="DE77" s="4"/>
      <c r="DF77" s="8"/>
      <c r="DG77" s="8"/>
      <c r="DH77" s="8"/>
      <c r="DI77" s="8">
        <f t="shared" si="134"/>
        <v>0</v>
      </c>
      <c r="DJ77" s="8">
        <f t="shared" si="135"/>
        <v>0</v>
      </c>
      <c r="DK77" s="322">
        <v>41.103092783505154</v>
      </c>
      <c r="DL77" s="322">
        <v>13.701030927835051</v>
      </c>
      <c r="DM77" s="320">
        <f t="shared" si="136"/>
        <v>41.103092783505154</v>
      </c>
      <c r="DN77" s="320">
        <f t="shared" si="137"/>
        <v>13.701030927835051</v>
      </c>
      <c r="DO77" s="322">
        <v>39.869999999999997</v>
      </c>
      <c r="DP77" s="322">
        <v>13.29</v>
      </c>
      <c r="DQ77" s="323"/>
      <c r="DR77" s="323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8"/>
        <v>0</v>
      </c>
      <c r="ED77" s="8">
        <f t="shared" si="138"/>
        <v>0</v>
      </c>
      <c r="EE77" s="4"/>
      <c r="EF77" s="4"/>
      <c r="EG77" s="324">
        <v>31.96</v>
      </c>
      <c r="EH77" s="325">
        <v>7.99</v>
      </c>
      <c r="EI77" s="94">
        <v>116.36</v>
      </c>
      <c r="EJ77" s="94">
        <v>29.09</v>
      </c>
      <c r="EK77" s="320">
        <v>40.340000000000003</v>
      </c>
      <c r="EL77" s="326">
        <v>10.085000000000001</v>
      </c>
      <c r="EM77" s="327"/>
      <c r="EN77" s="327"/>
      <c r="EO77" s="327"/>
      <c r="EP77" s="327"/>
      <c r="EQ77" s="8">
        <f t="shared" si="139"/>
        <v>188.66</v>
      </c>
      <c r="ER77" s="8">
        <f t="shared" si="140"/>
        <v>47.164999999999999</v>
      </c>
      <c r="ES77" s="296"/>
      <c r="ET77" s="296"/>
      <c r="EU77" s="6"/>
      <c r="EV77" s="6"/>
      <c r="EW77" s="4">
        <f t="shared" si="141"/>
        <v>0</v>
      </c>
      <c r="EX77" s="4">
        <f t="shared" si="142"/>
        <v>0</v>
      </c>
      <c r="EY77" s="8"/>
      <c r="EZ77" s="8"/>
      <c r="FA77" s="351">
        <v>29</v>
      </c>
      <c r="FB77" s="328"/>
      <c r="FC77" s="114">
        <v>0</v>
      </c>
      <c r="FD77" s="321"/>
      <c r="FE77" s="8"/>
      <c r="FF77" s="8"/>
      <c r="FG77" s="300"/>
      <c r="FH77" s="301"/>
      <c r="FI77" s="8"/>
      <c r="FJ77" s="8"/>
      <c r="FK77" s="8"/>
      <c r="FL77" s="8"/>
      <c r="FM77" s="321"/>
      <c r="FN77" s="321"/>
      <c r="FO77" s="4"/>
      <c r="FP77" s="8"/>
      <c r="FQ77" s="302">
        <f t="shared" si="143"/>
        <v>0</v>
      </c>
      <c r="FR77" s="8">
        <f t="shared" si="144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5"/>
        <v>0</v>
      </c>
      <c r="GH77" s="8">
        <f t="shared" si="146"/>
        <v>0</v>
      </c>
      <c r="GI77" s="303"/>
      <c r="GJ77" s="303"/>
      <c r="GK77" s="321">
        <v>6</v>
      </c>
      <c r="GL77" s="321"/>
      <c r="GM77" s="304"/>
      <c r="GN77" s="305"/>
      <c r="GO77" s="329">
        <v>3</v>
      </c>
      <c r="GP77" s="365"/>
      <c r="GQ77" s="306"/>
      <c r="GR77" s="306"/>
      <c r="GS77" s="305"/>
      <c r="GT77" s="305"/>
      <c r="GU77" s="93">
        <v>3</v>
      </c>
      <c r="GV77" s="93"/>
      <c r="GW77" s="93">
        <v>2</v>
      </c>
      <c r="GX77" s="93"/>
      <c r="GY77" s="93">
        <v>0</v>
      </c>
      <c r="GZ77" s="93"/>
      <c r="HA77" s="8">
        <f t="shared" si="147"/>
        <v>14</v>
      </c>
      <c r="HB77" s="8">
        <f t="shared" si="148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98"/>
      <c r="HO77" s="8">
        <f t="shared" si="149"/>
        <v>0</v>
      </c>
      <c r="HP77" s="8">
        <f t="shared" si="150"/>
        <v>0</v>
      </c>
      <c r="HQ77" s="91">
        <v>400</v>
      </c>
      <c r="HR77" s="284"/>
      <c r="HS77" s="91">
        <v>400</v>
      </c>
      <c r="HT77" s="8"/>
      <c r="HU77" s="8">
        <f t="shared" si="151"/>
        <v>400</v>
      </c>
      <c r="HV77" s="8">
        <f t="shared" si="152"/>
        <v>0</v>
      </c>
      <c r="HW77" s="8"/>
      <c r="HX77" s="8"/>
      <c r="HY77" s="376"/>
      <c r="HZ77" s="376"/>
      <c r="IA77" s="307"/>
      <c r="IB77" s="299"/>
      <c r="IC77" s="196">
        <v>8.5</v>
      </c>
      <c r="ID77" s="329">
        <v>2.125</v>
      </c>
      <c r="IE77" s="308"/>
      <c r="IF77" s="308"/>
      <c r="IG77" s="8">
        <f t="shared" si="153"/>
        <v>8.5</v>
      </c>
      <c r="IH77" s="8">
        <f t="shared" si="154"/>
        <v>2.125</v>
      </c>
      <c r="II77" s="8">
        <v>205</v>
      </c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7"/>
        <v>205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284"/>
      <c r="JD77" s="284"/>
      <c r="JE77" s="378">
        <v>0</v>
      </c>
      <c r="JF77" s="378">
        <v>0</v>
      </c>
      <c r="JG77" s="8">
        <f t="shared" si="155"/>
        <v>10.31</v>
      </c>
      <c r="JH77" s="8">
        <f t="shared" si="156"/>
        <v>0</v>
      </c>
      <c r="JI77" s="329">
        <v>6.4991000000000003</v>
      </c>
      <c r="JJ77" s="329">
        <v>1</v>
      </c>
      <c r="JK77" s="329">
        <v>6.4991000000000003</v>
      </c>
      <c r="JL77" s="329">
        <v>1</v>
      </c>
      <c r="JM77" s="329">
        <v>18</v>
      </c>
      <c r="JN77" s="329">
        <v>4</v>
      </c>
      <c r="JO77" s="91">
        <v>51.55</v>
      </c>
      <c r="JP77" s="329">
        <v>11</v>
      </c>
      <c r="JQ77" s="91">
        <v>0</v>
      </c>
      <c r="JR77" s="329">
        <v>0</v>
      </c>
      <c r="JS77" s="71">
        <v>0</v>
      </c>
      <c r="JT77" s="71">
        <v>0</v>
      </c>
      <c r="JU77" s="8"/>
      <c r="JV77" s="8"/>
      <c r="JW77" s="8">
        <f t="shared" si="157"/>
        <v>82.548199999999994</v>
      </c>
      <c r="JX77" s="8">
        <f t="shared" si="158"/>
        <v>17</v>
      </c>
      <c r="JY77" s="8"/>
      <c r="JZ77" s="8"/>
      <c r="KA77" s="284"/>
      <c r="KB77" s="284"/>
      <c r="KC77" s="8">
        <f t="shared" si="159"/>
        <v>0</v>
      </c>
      <c r="KD77" s="8">
        <f t="shared" si="160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1"/>
        <v>0</v>
      </c>
      <c r="KP77" s="4">
        <f t="shared" si="161"/>
        <v>0</v>
      </c>
      <c r="KQ77" s="320"/>
      <c r="KR77" s="4"/>
      <c r="KS77" s="4"/>
      <c r="KT77" s="4"/>
      <c r="KU77" s="1">
        <f t="shared" si="162"/>
        <v>0</v>
      </c>
      <c r="KV77" s="1">
        <f t="shared" si="163"/>
        <v>0</v>
      </c>
      <c r="KW77" s="4"/>
      <c r="KX77" s="4"/>
      <c r="KY77" s="4">
        <f t="shared" si="164"/>
        <v>0</v>
      </c>
      <c r="KZ77" s="4">
        <f t="shared" si="165"/>
        <v>0</v>
      </c>
      <c r="LA77" s="4"/>
      <c r="LB77" s="4"/>
      <c r="LC77" s="4"/>
      <c r="LD77" s="4"/>
      <c r="LE77" s="4">
        <f t="shared" si="166"/>
        <v>0</v>
      </c>
      <c r="LF77" s="4">
        <f t="shared" si="167"/>
        <v>0</v>
      </c>
      <c r="LG77" s="4"/>
      <c r="LH77" s="4"/>
      <c r="LI77" s="4">
        <f t="shared" si="168"/>
        <v>0</v>
      </c>
      <c r="LJ77" s="4">
        <f t="shared" si="169"/>
        <v>0</v>
      </c>
      <c r="LK77" s="71">
        <v>24.2</v>
      </c>
      <c r="LL77" s="329">
        <v>0</v>
      </c>
      <c r="LM77" s="79">
        <v>5.46</v>
      </c>
      <c r="LN77" s="348">
        <v>0</v>
      </c>
      <c r="LO77" s="79">
        <v>4.0449999999999999</v>
      </c>
      <c r="LP77" s="332">
        <v>0</v>
      </c>
      <c r="LQ77" s="75"/>
      <c r="LR77" s="342"/>
      <c r="LS77" s="317"/>
      <c r="LT77" s="317"/>
      <c r="LU77" s="4">
        <f t="shared" si="170"/>
        <v>33.704999999999998</v>
      </c>
      <c r="LV77" s="4">
        <f t="shared" si="171"/>
        <v>0</v>
      </c>
      <c r="LW77" s="318"/>
      <c r="LX77" s="4"/>
      <c r="LY77" s="4"/>
      <c r="LZ77" s="4"/>
      <c r="MA77" s="4">
        <f t="shared" si="172"/>
        <v>0</v>
      </c>
      <c r="MB77" s="4">
        <f t="shared" si="173"/>
        <v>0</v>
      </c>
      <c r="MC77" s="114"/>
      <c r="MD77" s="4"/>
      <c r="ME77" s="339">
        <v>25.75</v>
      </c>
      <c r="MF77" s="366"/>
      <c r="MG77" s="75">
        <v>35.020000000000003</v>
      </c>
      <c r="MH77" s="4"/>
      <c r="MI77" s="9"/>
      <c r="MJ77" s="4"/>
      <c r="MK77" s="4">
        <f t="shared" si="174"/>
        <v>60.77</v>
      </c>
      <c r="ML77" s="4">
        <f t="shared" si="175"/>
        <v>0</v>
      </c>
      <c r="MM77" s="333">
        <v>0.82799999999999996</v>
      </c>
      <c r="MN77" s="92"/>
      <c r="MO77" s="114">
        <v>0.55199999999999994</v>
      </c>
      <c r="MP77" s="334"/>
      <c r="MQ77" s="4">
        <f t="shared" si="176"/>
        <v>1.38</v>
      </c>
      <c r="MR77" s="4">
        <f t="shared" si="177"/>
        <v>0</v>
      </c>
      <c r="MS77" s="4"/>
      <c r="MT77" s="4"/>
      <c r="MU77" s="4">
        <f t="shared" si="178"/>
        <v>0</v>
      </c>
      <c r="MV77" s="4">
        <f t="shared" si="179"/>
        <v>0</v>
      </c>
      <c r="MW77" s="4"/>
      <c r="MX77" s="4"/>
      <c r="MY77" s="4">
        <f t="shared" si="180"/>
        <v>0</v>
      </c>
      <c r="MZ77" s="4">
        <f t="shared" si="181"/>
        <v>0</v>
      </c>
      <c r="NA77" s="92">
        <v>0</v>
      </c>
      <c r="NB77" s="335">
        <v>0</v>
      </c>
      <c r="NC77" s="4">
        <f t="shared" si="182"/>
        <v>0</v>
      </c>
      <c r="ND77" s="4">
        <f t="shared" si="183"/>
        <v>0</v>
      </c>
      <c r="NE77" s="296"/>
      <c r="NF77" s="296"/>
      <c r="NG77" s="296">
        <f t="shared" si="184"/>
        <v>0</v>
      </c>
      <c r="NH77" s="296">
        <f t="shared" si="185"/>
        <v>0</v>
      </c>
      <c r="NI77" s="296"/>
      <c r="NJ77" s="296"/>
      <c r="NK77" s="296">
        <f t="shared" si="186"/>
        <v>0</v>
      </c>
      <c r="NL77" s="296">
        <f t="shared" si="187"/>
        <v>0</v>
      </c>
      <c r="NM77" s="293"/>
      <c r="NN77" s="296"/>
      <c r="NO77" s="296">
        <f t="shared" si="188"/>
        <v>0</v>
      </c>
      <c r="NP77" s="296">
        <f t="shared" si="189"/>
        <v>0</v>
      </c>
      <c r="NQ77" s="74">
        <v>1.1599999999999999</v>
      </c>
      <c r="NR77" s="74"/>
      <c r="NS77" s="74">
        <v>0</v>
      </c>
      <c r="NT77" s="74"/>
      <c r="NU77" s="74">
        <v>1.96</v>
      </c>
      <c r="NV77" s="74"/>
      <c r="NW77" s="341">
        <v>0.42</v>
      </c>
      <c r="NX77" s="341"/>
      <c r="NY77" s="341">
        <v>0.63</v>
      </c>
      <c r="NZ77" s="341"/>
      <c r="OA77" s="4">
        <f t="shared" si="190"/>
        <v>3.75</v>
      </c>
      <c r="OB77" s="4">
        <f t="shared" si="121"/>
        <v>0</v>
      </c>
      <c r="OC77" s="74">
        <v>9.8000000000000007</v>
      </c>
      <c r="OD77" s="74"/>
      <c r="OE77" s="347">
        <v>0</v>
      </c>
      <c r="OF77" s="74"/>
      <c r="OG77" s="347">
        <v>7.0000000000000007E-2</v>
      </c>
      <c r="OH77" s="74"/>
      <c r="OI77" s="74">
        <v>0</v>
      </c>
      <c r="OJ77" s="74"/>
      <c r="OK77" s="4">
        <f t="shared" si="191"/>
        <v>9.870000000000001</v>
      </c>
      <c r="OL77" s="4">
        <f t="shared" si="192"/>
        <v>0</v>
      </c>
      <c r="OM77" s="196">
        <v>2.48</v>
      </c>
      <c r="ON77" s="296"/>
      <c r="OO77" s="340">
        <v>0.7</v>
      </c>
      <c r="OP77" s="296"/>
      <c r="OQ77" s="196">
        <v>0.76</v>
      </c>
      <c r="OR77" s="296"/>
      <c r="OS77" s="296">
        <f t="shared" si="193"/>
        <v>3.1799999999999997</v>
      </c>
      <c r="OT77" s="296">
        <f t="shared" si="194"/>
        <v>0</v>
      </c>
      <c r="OU77" s="296"/>
      <c r="OV77" s="296"/>
      <c r="OW77" s="296">
        <f t="shared" si="122"/>
        <v>0</v>
      </c>
      <c r="OX77" s="296">
        <f t="shared" si="123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/>
      <c r="N78" s="71"/>
      <c r="O78" s="75"/>
      <c r="P78" s="71"/>
      <c r="Q78" s="122"/>
      <c r="R78" s="78"/>
      <c r="S78" s="320"/>
      <c r="T78" s="320"/>
      <c r="U78" s="78"/>
      <c r="V78" s="78"/>
      <c r="W78" s="78">
        <f t="shared" si="124"/>
        <v>0</v>
      </c>
      <c r="X78" s="78">
        <f t="shared" si="125"/>
        <v>0</v>
      </c>
      <c r="Y78" s="78"/>
      <c r="Z78" s="78"/>
      <c r="AA78" s="75"/>
      <c r="AB78" s="71"/>
      <c r="AC78" s="8">
        <f t="shared" si="126"/>
        <v>0</v>
      </c>
      <c r="AD78" s="8">
        <f t="shared" si="127"/>
        <v>0</v>
      </c>
      <c r="AE78" s="71"/>
      <c r="AF78" s="71"/>
      <c r="AG78" s="71"/>
      <c r="AH78" s="71"/>
      <c r="AI78" s="122"/>
      <c r="AJ78" s="122"/>
      <c r="AK78" s="349"/>
      <c r="AL78" s="350"/>
      <c r="AM78" s="289"/>
      <c r="AN78" s="289"/>
      <c r="AO78" s="290"/>
      <c r="AP78" s="290"/>
      <c r="AQ78" s="290"/>
      <c r="AR78" s="290"/>
      <c r="AS78" s="290"/>
      <c r="AT78" s="290"/>
      <c r="AU78" s="4">
        <f t="shared" si="110"/>
        <v>0</v>
      </c>
      <c r="AV78" s="4">
        <f t="shared" si="111"/>
        <v>0</v>
      </c>
      <c r="AW78" s="78">
        <v>0</v>
      </c>
      <c r="AX78" s="78">
        <v>0</v>
      </c>
      <c r="AY78" s="310"/>
      <c r="AZ78" s="8"/>
      <c r="BA78" s="8"/>
      <c r="BB78" s="8"/>
      <c r="BC78" s="8">
        <f t="shared" si="112"/>
        <v>0</v>
      </c>
      <c r="BD78" s="8">
        <f t="shared" si="113"/>
        <v>0</v>
      </c>
      <c r="BE78" s="8">
        <v>10</v>
      </c>
      <c r="BF78" s="8">
        <v>1.4239999999999999</v>
      </c>
      <c r="BG78" s="291">
        <v>7</v>
      </c>
      <c r="BH78" s="292">
        <v>0.99680000000000002</v>
      </c>
      <c r="BI78" s="291"/>
      <c r="BJ78" s="292"/>
      <c r="BK78" s="293">
        <v>3</v>
      </c>
      <c r="BL78" s="8">
        <v>0.42720000000000002</v>
      </c>
      <c r="BM78" s="8"/>
      <c r="BN78" s="8"/>
      <c r="BO78" s="8"/>
      <c r="BP78" s="8"/>
      <c r="BQ78" s="8"/>
      <c r="BR78" s="8"/>
      <c r="BS78" s="2">
        <f t="shared" si="128"/>
        <v>20</v>
      </c>
      <c r="BT78" s="8">
        <f t="shared" si="129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4"/>
      <c r="CH78" s="319"/>
      <c r="CI78" s="91">
        <v>20.6</v>
      </c>
      <c r="CJ78" s="319">
        <v>6.5</v>
      </c>
      <c r="CK78" s="294"/>
      <c r="CL78" s="294"/>
      <c r="CM78" s="320">
        <v>5.15</v>
      </c>
      <c r="CN78" s="321">
        <v>1.5</v>
      </c>
      <c r="CO78" s="8">
        <f t="shared" si="130"/>
        <v>25.75</v>
      </c>
      <c r="CP78" s="8">
        <f t="shared" si="131"/>
        <v>8</v>
      </c>
      <c r="CQ78" s="336">
        <v>247.40625</v>
      </c>
      <c r="CR78" s="336"/>
      <c r="CS78" s="336"/>
      <c r="CT78" s="346"/>
      <c r="CU78" s="337">
        <v>18.556701030927837</v>
      </c>
      <c r="CV78" s="196"/>
      <c r="CW78" s="338">
        <v>63.814432989690722</v>
      </c>
      <c r="CX78" s="295"/>
      <c r="CY78" s="295"/>
      <c r="CZ78" s="295"/>
      <c r="DA78" s="7">
        <f t="shared" si="132"/>
        <v>329.77738402061857</v>
      </c>
      <c r="DB78" s="4">
        <f t="shared" si="133"/>
        <v>0</v>
      </c>
      <c r="DC78" s="8"/>
      <c r="DD78" s="8"/>
      <c r="DE78" s="4"/>
      <c r="DF78" s="8"/>
      <c r="DG78" s="8"/>
      <c r="DH78" s="8"/>
      <c r="DI78" s="8">
        <f t="shared" si="134"/>
        <v>0</v>
      </c>
      <c r="DJ78" s="8">
        <f t="shared" si="135"/>
        <v>0</v>
      </c>
      <c r="DK78" s="322">
        <v>41.103092783505154</v>
      </c>
      <c r="DL78" s="322">
        <v>13.701030927835051</v>
      </c>
      <c r="DM78" s="320">
        <f t="shared" si="136"/>
        <v>41.103092783505154</v>
      </c>
      <c r="DN78" s="320">
        <f t="shared" si="137"/>
        <v>13.701030927835051</v>
      </c>
      <c r="DO78" s="322">
        <v>39.869999999999997</v>
      </c>
      <c r="DP78" s="322">
        <v>13.29</v>
      </c>
      <c r="DQ78" s="323"/>
      <c r="DR78" s="323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8"/>
        <v>0</v>
      </c>
      <c r="ED78" s="8">
        <f t="shared" si="138"/>
        <v>0</v>
      </c>
      <c r="EE78" s="4"/>
      <c r="EF78" s="4"/>
      <c r="EG78" s="324">
        <v>31.96</v>
      </c>
      <c r="EH78" s="325">
        <v>7.99</v>
      </c>
      <c r="EI78" s="94">
        <v>116.36</v>
      </c>
      <c r="EJ78" s="94">
        <v>29.09</v>
      </c>
      <c r="EK78" s="320">
        <v>40.340000000000003</v>
      </c>
      <c r="EL78" s="326">
        <v>10.085000000000001</v>
      </c>
      <c r="EM78" s="327"/>
      <c r="EN78" s="327"/>
      <c r="EO78" s="327"/>
      <c r="EP78" s="327"/>
      <c r="EQ78" s="8">
        <f t="shared" si="139"/>
        <v>188.66</v>
      </c>
      <c r="ER78" s="8">
        <f t="shared" si="140"/>
        <v>47.164999999999999</v>
      </c>
      <c r="ES78" s="296"/>
      <c r="ET78" s="296"/>
      <c r="EU78" s="6"/>
      <c r="EV78" s="6"/>
      <c r="EW78" s="4">
        <f t="shared" si="141"/>
        <v>0</v>
      </c>
      <c r="EX78" s="4">
        <f t="shared" si="142"/>
        <v>0</v>
      </c>
      <c r="EY78" s="8"/>
      <c r="EZ78" s="8"/>
      <c r="FA78" s="351">
        <v>29</v>
      </c>
      <c r="FB78" s="328"/>
      <c r="FC78" s="114">
        <v>0</v>
      </c>
      <c r="FD78" s="321"/>
      <c r="FE78" s="8"/>
      <c r="FF78" s="8"/>
      <c r="FG78" s="300"/>
      <c r="FH78" s="301"/>
      <c r="FI78" s="8"/>
      <c r="FJ78" s="8"/>
      <c r="FK78" s="8"/>
      <c r="FL78" s="8"/>
      <c r="FM78" s="321"/>
      <c r="FN78" s="321"/>
      <c r="FO78" s="4"/>
      <c r="FP78" s="8"/>
      <c r="FQ78" s="302">
        <f t="shared" si="143"/>
        <v>0</v>
      </c>
      <c r="FR78" s="8">
        <f t="shared" si="144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5"/>
        <v>0</v>
      </c>
      <c r="GH78" s="8">
        <f t="shared" si="146"/>
        <v>0</v>
      </c>
      <c r="GI78" s="303"/>
      <c r="GJ78" s="303"/>
      <c r="GK78" s="321">
        <v>6</v>
      </c>
      <c r="GL78" s="321"/>
      <c r="GM78" s="304"/>
      <c r="GN78" s="305"/>
      <c r="GO78" s="329">
        <v>3</v>
      </c>
      <c r="GP78" s="365"/>
      <c r="GQ78" s="306"/>
      <c r="GR78" s="306"/>
      <c r="GS78" s="305"/>
      <c r="GT78" s="305"/>
      <c r="GU78" s="93">
        <v>3</v>
      </c>
      <c r="GV78" s="93"/>
      <c r="GW78" s="93">
        <v>2</v>
      </c>
      <c r="GX78" s="93"/>
      <c r="GY78" s="93">
        <v>0</v>
      </c>
      <c r="GZ78" s="93"/>
      <c r="HA78" s="8">
        <f t="shared" si="147"/>
        <v>14</v>
      </c>
      <c r="HB78" s="8">
        <f t="shared" si="148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98"/>
      <c r="HO78" s="8">
        <f t="shared" si="149"/>
        <v>0</v>
      </c>
      <c r="HP78" s="8">
        <f t="shared" si="150"/>
        <v>0</v>
      </c>
      <c r="HQ78" s="91">
        <v>400</v>
      </c>
      <c r="HR78" s="284"/>
      <c r="HS78" s="91">
        <v>400</v>
      </c>
      <c r="HT78" s="8"/>
      <c r="HU78" s="8">
        <f t="shared" si="151"/>
        <v>400</v>
      </c>
      <c r="HV78" s="8">
        <f t="shared" si="152"/>
        <v>0</v>
      </c>
      <c r="HW78" s="8"/>
      <c r="HX78" s="8"/>
      <c r="HY78" s="376"/>
      <c r="HZ78" s="376"/>
      <c r="IA78" s="307"/>
      <c r="IB78" s="299"/>
      <c r="IC78" s="196">
        <v>8.5</v>
      </c>
      <c r="ID78" s="329">
        <v>2.125</v>
      </c>
      <c r="IE78" s="308"/>
      <c r="IF78" s="308"/>
      <c r="IG78" s="8">
        <f t="shared" si="153"/>
        <v>8.5</v>
      </c>
      <c r="IH78" s="8">
        <f t="shared" si="154"/>
        <v>2.125</v>
      </c>
      <c r="II78" s="8">
        <v>205</v>
      </c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7"/>
        <v>205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284"/>
      <c r="JD78" s="284"/>
      <c r="JE78" s="378">
        <v>0</v>
      </c>
      <c r="JF78" s="378">
        <v>0</v>
      </c>
      <c r="JG78" s="8">
        <f t="shared" si="155"/>
        <v>10.31</v>
      </c>
      <c r="JH78" s="8">
        <f t="shared" si="156"/>
        <v>0</v>
      </c>
      <c r="JI78" s="329">
        <v>6.4991000000000003</v>
      </c>
      <c r="JJ78" s="329">
        <v>1</v>
      </c>
      <c r="JK78" s="329">
        <v>6.4991000000000003</v>
      </c>
      <c r="JL78" s="329">
        <v>1</v>
      </c>
      <c r="JM78" s="329">
        <v>18</v>
      </c>
      <c r="JN78" s="329">
        <v>4</v>
      </c>
      <c r="JO78" s="91">
        <v>51.55</v>
      </c>
      <c r="JP78" s="329">
        <v>11</v>
      </c>
      <c r="JQ78" s="91">
        <v>0</v>
      </c>
      <c r="JR78" s="329">
        <v>0</v>
      </c>
      <c r="JS78" s="71">
        <v>0</v>
      </c>
      <c r="JT78" s="71">
        <v>0</v>
      </c>
      <c r="JU78" s="8"/>
      <c r="JV78" s="8"/>
      <c r="JW78" s="8">
        <f t="shared" si="157"/>
        <v>82.548199999999994</v>
      </c>
      <c r="JX78" s="8">
        <f t="shared" si="158"/>
        <v>17</v>
      </c>
      <c r="JY78" s="8"/>
      <c r="JZ78" s="8"/>
      <c r="KA78" s="284"/>
      <c r="KB78" s="284"/>
      <c r="KC78" s="8">
        <f t="shared" si="159"/>
        <v>0</v>
      </c>
      <c r="KD78" s="8">
        <f t="shared" si="160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1"/>
        <v>0</v>
      </c>
      <c r="KP78" s="4">
        <f t="shared" si="161"/>
        <v>0</v>
      </c>
      <c r="KQ78" s="320"/>
      <c r="KR78" s="4"/>
      <c r="KS78" s="4"/>
      <c r="KT78" s="4"/>
      <c r="KU78" s="1">
        <f t="shared" si="162"/>
        <v>0</v>
      </c>
      <c r="KV78" s="1">
        <f t="shared" si="163"/>
        <v>0</v>
      </c>
      <c r="KW78" s="4"/>
      <c r="KX78" s="4"/>
      <c r="KY78" s="4">
        <f t="shared" si="164"/>
        <v>0</v>
      </c>
      <c r="KZ78" s="4">
        <f t="shared" si="165"/>
        <v>0</v>
      </c>
      <c r="LA78" s="4"/>
      <c r="LB78" s="4"/>
      <c r="LC78" s="4"/>
      <c r="LD78" s="4"/>
      <c r="LE78" s="4">
        <f t="shared" si="166"/>
        <v>0</v>
      </c>
      <c r="LF78" s="4">
        <f t="shared" si="167"/>
        <v>0</v>
      </c>
      <c r="LG78" s="4"/>
      <c r="LH78" s="4"/>
      <c r="LI78" s="4">
        <f t="shared" si="168"/>
        <v>0</v>
      </c>
      <c r="LJ78" s="4">
        <f t="shared" si="169"/>
        <v>0</v>
      </c>
      <c r="LK78" s="71">
        <v>24.2</v>
      </c>
      <c r="LL78" s="329">
        <v>0</v>
      </c>
      <c r="LM78" s="79">
        <v>3.09</v>
      </c>
      <c r="LN78" s="348">
        <v>0</v>
      </c>
      <c r="LO78" s="79">
        <v>3.7210000000000001</v>
      </c>
      <c r="LP78" s="332">
        <v>0</v>
      </c>
      <c r="LQ78" s="75"/>
      <c r="LR78" s="342"/>
      <c r="LS78" s="317"/>
      <c r="LT78" s="317"/>
      <c r="LU78" s="4">
        <f t="shared" si="170"/>
        <v>31.010999999999999</v>
      </c>
      <c r="LV78" s="4">
        <f t="shared" si="171"/>
        <v>0</v>
      </c>
      <c r="LW78" s="318"/>
      <c r="LX78" s="4"/>
      <c r="LY78" s="4"/>
      <c r="LZ78" s="4"/>
      <c r="MA78" s="4">
        <f t="shared" si="172"/>
        <v>0</v>
      </c>
      <c r="MB78" s="4">
        <f t="shared" si="173"/>
        <v>0</v>
      </c>
      <c r="MC78" s="114"/>
      <c r="MD78" s="4"/>
      <c r="ME78" s="339">
        <v>25.75</v>
      </c>
      <c r="MF78" s="366"/>
      <c r="MG78" s="75">
        <v>35.020000000000003</v>
      </c>
      <c r="MH78" s="4"/>
      <c r="MI78" s="9"/>
      <c r="MJ78" s="4"/>
      <c r="MK78" s="4">
        <f t="shared" si="174"/>
        <v>60.77</v>
      </c>
      <c r="ML78" s="4">
        <f t="shared" si="175"/>
        <v>0</v>
      </c>
      <c r="MM78" s="333">
        <v>0.504</v>
      </c>
      <c r="MN78" s="92"/>
      <c r="MO78" s="114">
        <v>0.33600000000000002</v>
      </c>
      <c r="MP78" s="334"/>
      <c r="MQ78" s="4">
        <f t="shared" si="176"/>
        <v>0.84000000000000008</v>
      </c>
      <c r="MR78" s="4">
        <f t="shared" si="177"/>
        <v>0</v>
      </c>
      <c r="MS78" s="4"/>
      <c r="MT78" s="4"/>
      <c r="MU78" s="4">
        <f t="shared" si="178"/>
        <v>0</v>
      </c>
      <c r="MV78" s="4">
        <f t="shared" si="179"/>
        <v>0</v>
      </c>
      <c r="MW78" s="4"/>
      <c r="MX78" s="4"/>
      <c r="MY78" s="4">
        <f t="shared" si="180"/>
        <v>0</v>
      </c>
      <c r="MZ78" s="4">
        <f t="shared" si="181"/>
        <v>0</v>
      </c>
      <c r="NA78" s="92">
        <v>0</v>
      </c>
      <c r="NB78" s="335">
        <v>0</v>
      </c>
      <c r="NC78" s="4">
        <f t="shared" si="182"/>
        <v>0</v>
      </c>
      <c r="ND78" s="4">
        <f t="shared" si="183"/>
        <v>0</v>
      </c>
      <c r="NE78" s="296"/>
      <c r="NF78" s="296"/>
      <c r="NG78" s="296">
        <f t="shared" si="184"/>
        <v>0</v>
      </c>
      <c r="NH78" s="296">
        <f t="shared" si="185"/>
        <v>0</v>
      </c>
      <c r="NI78" s="296"/>
      <c r="NJ78" s="296"/>
      <c r="NK78" s="296">
        <f t="shared" si="186"/>
        <v>0</v>
      </c>
      <c r="NL78" s="296">
        <f t="shared" si="187"/>
        <v>0</v>
      </c>
      <c r="NM78" s="293"/>
      <c r="NN78" s="296"/>
      <c r="NO78" s="296">
        <f t="shared" si="188"/>
        <v>0</v>
      </c>
      <c r="NP78" s="296">
        <f t="shared" si="189"/>
        <v>0</v>
      </c>
      <c r="NQ78" s="74">
        <v>0.92</v>
      </c>
      <c r="NR78" s="74"/>
      <c r="NS78" s="74">
        <v>0</v>
      </c>
      <c r="NT78" s="74"/>
      <c r="NU78" s="74">
        <v>1.56</v>
      </c>
      <c r="NV78" s="74"/>
      <c r="NW78" s="341">
        <v>0.33</v>
      </c>
      <c r="NX78" s="341"/>
      <c r="NY78" s="341">
        <v>0.5</v>
      </c>
      <c r="NZ78" s="341"/>
      <c r="OA78" s="4">
        <f t="shared" si="190"/>
        <v>2.98</v>
      </c>
      <c r="OB78" s="4">
        <f t="shared" si="121"/>
        <v>0</v>
      </c>
      <c r="OC78" s="74">
        <v>9</v>
      </c>
      <c r="OD78" s="74"/>
      <c r="OE78" s="347">
        <v>0</v>
      </c>
      <c r="OF78" s="74"/>
      <c r="OG78" s="347">
        <v>0.04</v>
      </c>
      <c r="OH78" s="74"/>
      <c r="OI78" s="74">
        <v>0</v>
      </c>
      <c r="OJ78" s="74"/>
      <c r="OK78" s="4">
        <f t="shared" si="191"/>
        <v>9.0399999999999991</v>
      </c>
      <c r="OL78" s="4">
        <f t="shared" si="192"/>
        <v>0</v>
      </c>
      <c r="OM78" s="196">
        <v>2.06</v>
      </c>
      <c r="ON78" s="296"/>
      <c r="OO78" s="340">
        <v>0.57999999999999996</v>
      </c>
      <c r="OP78" s="296"/>
      <c r="OQ78" s="196">
        <v>0.63</v>
      </c>
      <c r="OR78" s="296"/>
      <c r="OS78" s="296">
        <f t="shared" si="193"/>
        <v>2.64</v>
      </c>
      <c r="OT78" s="296">
        <f t="shared" si="194"/>
        <v>0</v>
      </c>
      <c r="OU78" s="296"/>
      <c r="OV78" s="296"/>
      <c r="OW78" s="296">
        <f t="shared" si="122"/>
        <v>0</v>
      </c>
      <c r="OX78" s="296">
        <f t="shared" si="123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/>
      <c r="N79" s="71"/>
      <c r="O79" s="75"/>
      <c r="P79" s="71"/>
      <c r="Q79" s="122"/>
      <c r="R79" s="78"/>
      <c r="S79" s="320"/>
      <c r="T79" s="320"/>
      <c r="U79" s="78"/>
      <c r="V79" s="78"/>
      <c r="W79" s="78">
        <f t="shared" si="124"/>
        <v>0</v>
      </c>
      <c r="X79" s="78">
        <f t="shared" si="125"/>
        <v>0</v>
      </c>
      <c r="Y79" s="78"/>
      <c r="Z79" s="78"/>
      <c r="AA79" s="75"/>
      <c r="AB79" s="71"/>
      <c r="AC79" s="8">
        <f t="shared" si="126"/>
        <v>0</v>
      </c>
      <c r="AD79" s="8">
        <f t="shared" si="127"/>
        <v>0</v>
      </c>
      <c r="AE79" s="71"/>
      <c r="AF79" s="71"/>
      <c r="AG79" s="71"/>
      <c r="AH79" s="71"/>
      <c r="AI79" s="122"/>
      <c r="AJ79" s="122"/>
      <c r="AK79" s="349"/>
      <c r="AL79" s="350"/>
      <c r="AM79" s="289"/>
      <c r="AN79" s="289"/>
      <c r="AO79" s="290"/>
      <c r="AP79" s="290"/>
      <c r="AQ79" s="290"/>
      <c r="AR79" s="290"/>
      <c r="AS79" s="290"/>
      <c r="AT79" s="290"/>
      <c r="AU79" s="4">
        <f t="shared" si="110"/>
        <v>0</v>
      </c>
      <c r="AV79" s="4">
        <f t="shared" si="111"/>
        <v>0</v>
      </c>
      <c r="AW79" s="78">
        <v>0</v>
      </c>
      <c r="AX79" s="78">
        <v>0</v>
      </c>
      <c r="AY79" s="310"/>
      <c r="AZ79" s="8"/>
      <c r="BA79" s="8"/>
      <c r="BB79" s="8"/>
      <c r="BC79" s="8">
        <f t="shared" si="112"/>
        <v>0</v>
      </c>
      <c r="BD79" s="8">
        <f t="shared" si="113"/>
        <v>0</v>
      </c>
      <c r="BE79" s="8">
        <v>10</v>
      </c>
      <c r="BF79" s="8">
        <v>1.4239999999999999</v>
      </c>
      <c r="BG79" s="291">
        <v>7</v>
      </c>
      <c r="BH79" s="292">
        <v>0.99680000000000002</v>
      </c>
      <c r="BI79" s="291"/>
      <c r="BJ79" s="292"/>
      <c r="BK79" s="293">
        <v>3</v>
      </c>
      <c r="BL79" s="8">
        <v>0.42720000000000002</v>
      </c>
      <c r="BM79" s="8"/>
      <c r="BN79" s="8"/>
      <c r="BO79" s="8"/>
      <c r="BP79" s="8"/>
      <c r="BQ79" s="8"/>
      <c r="BR79" s="8"/>
      <c r="BS79" s="2">
        <f t="shared" si="128"/>
        <v>20</v>
      </c>
      <c r="BT79" s="8">
        <f t="shared" si="129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4"/>
      <c r="CH79" s="319"/>
      <c r="CI79" s="91">
        <v>20.6</v>
      </c>
      <c r="CJ79" s="319">
        <v>6.5</v>
      </c>
      <c r="CK79" s="294"/>
      <c r="CL79" s="294"/>
      <c r="CM79" s="320">
        <v>5.15</v>
      </c>
      <c r="CN79" s="321">
        <v>1.5</v>
      </c>
      <c r="CO79" s="8">
        <f t="shared" si="130"/>
        <v>25.75</v>
      </c>
      <c r="CP79" s="8">
        <f t="shared" si="131"/>
        <v>8</v>
      </c>
      <c r="CQ79" s="336">
        <v>247.40625</v>
      </c>
      <c r="CR79" s="336"/>
      <c r="CS79" s="336"/>
      <c r="CT79" s="346"/>
      <c r="CU79" s="337">
        <v>18.556701030927837</v>
      </c>
      <c r="CV79" s="196"/>
      <c r="CW79" s="338">
        <v>63.814432989690722</v>
      </c>
      <c r="CX79" s="295"/>
      <c r="CY79" s="295"/>
      <c r="CZ79" s="295"/>
      <c r="DA79" s="7">
        <f t="shared" si="132"/>
        <v>329.77738402061857</v>
      </c>
      <c r="DB79" s="4">
        <f t="shared" si="133"/>
        <v>0</v>
      </c>
      <c r="DC79" s="8"/>
      <c r="DD79" s="8"/>
      <c r="DE79" s="4"/>
      <c r="DF79" s="8"/>
      <c r="DG79" s="8"/>
      <c r="DH79" s="8"/>
      <c r="DI79" s="8">
        <f t="shared" si="134"/>
        <v>0</v>
      </c>
      <c r="DJ79" s="8">
        <f t="shared" si="135"/>
        <v>0</v>
      </c>
      <c r="DK79" s="322">
        <v>41.103092783505154</v>
      </c>
      <c r="DL79" s="322">
        <v>13.701030927835051</v>
      </c>
      <c r="DM79" s="320">
        <f t="shared" si="136"/>
        <v>41.103092783505154</v>
      </c>
      <c r="DN79" s="320">
        <f t="shared" si="137"/>
        <v>13.701030927835051</v>
      </c>
      <c r="DO79" s="322">
        <v>39.869999999999997</v>
      </c>
      <c r="DP79" s="322">
        <v>13.29</v>
      </c>
      <c r="DQ79" s="323"/>
      <c r="DR79" s="323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8"/>
        <v>0</v>
      </c>
      <c r="ED79" s="8">
        <f t="shared" si="138"/>
        <v>0</v>
      </c>
      <c r="EE79" s="4"/>
      <c r="EF79" s="4"/>
      <c r="EG79" s="324">
        <v>31.96</v>
      </c>
      <c r="EH79" s="325">
        <v>7.99</v>
      </c>
      <c r="EI79" s="94">
        <v>116.36</v>
      </c>
      <c r="EJ79" s="94">
        <v>29.09</v>
      </c>
      <c r="EK79" s="320">
        <v>40.340000000000003</v>
      </c>
      <c r="EL79" s="326">
        <v>10.085000000000001</v>
      </c>
      <c r="EM79" s="327"/>
      <c r="EN79" s="327"/>
      <c r="EO79" s="327"/>
      <c r="EP79" s="327"/>
      <c r="EQ79" s="8">
        <f t="shared" si="139"/>
        <v>188.66</v>
      </c>
      <c r="ER79" s="8">
        <f t="shared" si="140"/>
        <v>47.164999999999999</v>
      </c>
      <c r="ES79" s="296"/>
      <c r="ET79" s="296"/>
      <c r="EU79" s="6"/>
      <c r="EV79" s="6"/>
      <c r="EW79" s="4">
        <f t="shared" si="141"/>
        <v>0</v>
      </c>
      <c r="EX79" s="4">
        <f t="shared" si="142"/>
        <v>0</v>
      </c>
      <c r="EY79" s="8"/>
      <c r="EZ79" s="8"/>
      <c r="FA79" s="351">
        <v>29</v>
      </c>
      <c r="FB79" s="328"/>
      <c r="FC79" s="114">
        <v>0</v>
      </c>
      <c r="FD79" s="321"/>
      <c r="FE79" s="8"/>
      <c r="FF79" s="8"/>
      <c r="FG79" s="300"/>
      <c r="FH79" s="301"/>
      <c r="FI79" s="8"/>
      <c r="FJ79" s="8"/>
      <c r="FK79" s="8"/>
      <c r="FL79" s="8"/>
      <c r="FM79" s="321"/>
      <c r="FN79" s="321"/>
      <c r="FO79" s="4"/>
      <c r="FP79" s="8"/>
      <c r="FQ79" s="302">
        <f t="shared" si="143"/>
        <v>0</v>
      </c>
      <c r="FR79" s="8">
        <f t="shared" si="144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5"/>
        <v>0</v>
      </c>
      <c r="GH79" s="8">
        <f t="shared" si="146"/>
        <v>0</v>
      </c>
      <c r="GI79" s="303"/>
      <c r="GJ79" s="303"/>
      <c r="GK79" s="321">
        <v>6</v>
      </c>
      <c r="GL79" s="321"/>
      <c r="GM79" s="304"/>
      <c r="GN79" s="305"/>
      <c r="GO79" s="329">
        <v>5</v>
      </c>
      <c r="GP79" s="365"/>
      <c r="GQ79" s="306"/>
      <c r="GR79" s="306"/>
      <c r="GS79" s="305"/>
      <c r="GT79" s="305"/>
      <c r="GU79" s="93">
        <v>5</v>
      </c>
      <c r="GV79" s="93"/>
      <c r="GW79" s="93">
        <v>2</v>
      </c>
      <c r="GX79" s="93"/>
      <c r="GY79" s="93">
        <v>2.4</v>
      </c>
      <c r="GZ79" s="93"/>
      <c r="HA79" s="8">
        <f t="shared" si="147"/>
        <v>20.399999999999999</v>
      </c>
      <c r="HB79" s="8">
        <f t="shared" si="148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98"/>
      <c r="HO79" s="8">
        <f t="shared" si="149"/>
        <v>0</v>
      </c>
      <c r="HP79" s="8">
        <f t="shared" si="150"/>
        <v>0</v>
      </c>
      <c r="HQ79" s="91">
        <v>400</v>
      </c>
      <c r="HR79" s="284"/>
      <c r="HS79" s="91">
        <v>400</v>
      </c>
      <c r="HT79" s="8"/>
      <c r="HU79" s="8">
        <f t="shared" si="151"/>
        <v>400</v>
      </c>
      <c r="HV79" s="8">
        <f t="shared" si="152"/>
        <v>0</v>
      </c>
      <c r="HW79" s="8"/>
      <c r="HX79" s="8"/>
      <c r="HY79" s="376"/>
      <c r="HZ79" s="376"/>
      <c r="IA79" s="307"/>
      <c r="IB79" s="299"/>
      <c r="IC79" s="196">
        <v>8.5</v>
      </c>
      <c r="ID79" s="329">
        <v>2.125</v>
      </c>
      <c r="IE79" s="308"/>
      <c r="IF79" s="308"/>
      <c r="IG79" s="8">
        <f t="shared" si="153"/>
        <v>8.5</v>
      </c>
      <c r="IH79" s="8">
        <f t="shared" si="154"/>
        <v>2.125</v>
      </c>
      <c r="II79" s="8">
        <v>205</v>
      </c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284"/>
      <c r="JD79" s="284"/>
      <c r="JE79" s="378">
        <v>0</v>
      </c>
      <c r="JF79" s="378">
        <v>0</v>
      </c>
      <c r="JG79" s="8">
        <f t="shared" si="155"/>
        <v>10.31</v>
      </c>
      <c r="JH79" s="8">
        <f t="shared" si="156"/>
        <v>0</v>
      </c>
      <c r="JI79" s="329">
        <v>6.4991000000000003</v>
      </c>
      <c r="JJ79" s="329">
        <v>1</v>
      </c>
      <c r="JK79" s="329">
        <v>6.4991000000000003</v>
      </c>
      <c r="JL79" s="329">
        <v>1</v>
      </c>
      <c r="JM79" s="329">
        <v>18</v>
      </c>
      <c r="JN79" s="329">
        <v>4</v>
      </c>
      <c r="JO79" s="91">
        <v>51.55</v>
      </c>
      <c r="JP79" s="329">
        <v>11</v>
      </c>
      <c r="JQ79" s="91">
        <v>0</v>
      </c>
      <c r="JR79" s="329">
        <v>0</v>
      </c>
      <c r="JS79" s="71">
        <v>0</v>
      </c>
      <c r="JT79" s="71">
        <v>0</v>
      </c>
      <c r="JU79" s="8"/>
      <c r="JV79" s="8"/>
      <c r="JW79" s="8">
        <f t="shared" si="157"/>
        <v>82.548199999999994</v>
      </c>
      <c r="JX79" s="8">
        <f t="shared" si="158"/>
        <v>17</v>
      </c>
      <c r="JY79" s="8"/>
      <c r="JZ79" s="8"/>
      <c r="KA79" s="284"/>
      <c r="KB79" s="284"/>
      <c r="KC79" s="8">
        <f t="shared" si="159"/>
        <v>0</v>
      </c>
      <c r="KD79" s="8">
        <f t="shared" si="160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1"/>
        <v>0</v>
      </c>
      <c r="KP79" s="4">
        <f t="shared" si="161"/>
        <v>0</v>
      </c>
      <c r="KQ79" s="320"/>
      <c r="KR79" s="4"/>
      <c r="KS79" s="4"/>
      <c r="KT79" s="4"/>
      <c r="KU79" s="1">
        <f t="shared" si="162"/>
        <v>0</v>
      </c>
      <c r="KV79" s="1">
        <f t="shared" si="163"/>
        <v>0</v>
      </c>
      <c r="KW79" s="4"/>
      <c r="KX79" s="4"/>
      <c r="KY79" s="4">
        <f t="shared" si="164"/>
        <v>0</v>
      </c>
      <c r="KZ79" s="4">
        <f t="shared" si="165"/>
        <v>0</v>
      </c>
      <c r="LA79" s="4"/>
      <c r="LB79" s="4"/>
      <c r="LC79" s="4"/>
      <c r="LD79" s="4"/>
      <c r="LE79" s="4">
        <f t="shared" si="166"/>
        <v>0</v>
      </c>
      <c r="LF79" s="4">
        <f t="shared" si="167"/>
        <v>0</v>
      </c>
      <c r="LG79" s="4"/>
      <c r="LH79" s="4"/>
      <c r="LI79" s="4">
        <f t="shared" si="168"/>
        <v>0</v>
      </c>
      <c r="LJ79" s="4">
        <f t="shared" si="169"/>
        <v>0</v>
      </c>
      <c r="LK79" s="71">
        <v>24.2</v>
      </c>
      <c r="LL79" s="329">
        <v>0</v>
      </c>
      <c r="LM79" s="79">
        <v>3.09</v>
      </c>
      <c r="LN79" s="348">
        <v>0</v>
      </c>
      <c r="LO79" s="79">
        <v>3.7210000000000001</v>
      </c>
      <c r="LP79" s="332">
        <v>0</v>
      </c>
      <c r="LQ79" s="75"/>
      <c r="LR79" s="342"/>
      <c r="LS79" s="317"/>
      <c r="LT79" s="317"/>
      <c r="LU79" s="4">
        <f t="shared" si="170"/>
        <v>31.010999999999999</v>
      </c>
      <c r="LV79" s="4">
        <f t="shared" si="171"/>
        <v>0</v>
      </c>
      <c r="LW79" s="318"/>
      <c r="LX79" s="4"/>
      <c r="LY79" s="4"/>
      <c r="LZ79" s="4"/>
      <c r="MA79" s="4">
        <f t="shared" si="172"/>
        <v>0</v>
      </c>
      <c r="MB79" s="4">
        <f t="shared" si="173"/>
        <v>0</v>
      </c>
      <c r="MC79" s="114"/>
      <c r="MD79" s="4"/>
      <c r="ME79" s="339">
        <v>25.75</v>
      </c>
      <c r="MF79" s="366"/>
      <c r="MG79" s="75">
        <v>35.020000000000003</v>
      </c>
      <c r="MH79" s="4"/>
      <c r="MI79" s="9"/>
      <c r="MJ79" s="4"/>
      <c r="MK79" s="4">
        <f t="shared" si="174"/>
        <v>60.77</v>
      </c>
      <c r="ML79" s="4">
        <f t="shared" si="175"/>
        <v>0</v>
      </c>
      <c r="MM79" s="333">
        <v>0.42</v>
      </c>
      <c r="MN79" s="92"/>
      <c r="MO79" s="114">
        <v>0.27999999999999997</v>
      </c>
      <c r="MP79" s="334"/>
      <c r="MQ79" s="4">
        <f t="shared" si="176"/>
        <v>0.7</v>
      </c>
      <c r="MR79" s="4">
        <f t="shared" si="177"/>
        <v>0</v>
      </c>
      <c r="MS79" s="4"/>
      <c r="MT79" s="4"/>
      <c r="MU79" s="4">
        <f t="shared" si="178"/>
        <v>0</v>
      </c>
      <c r="MV79" s="4">
        <f t="shared" si="179"/>
        <v>0</v>
      </c>
      <c r="MW79" s="4"/>
      <c r="MX79" s="4"/>
      <c r="MY79" s="4">
        <f t="shared" si="180"/>
        <v>0</v>
      </c>
      <c r="MZ79" s="4">
        <f t="shared" si="181"/>
        <v>0</v>
      </c>
      <c r="NA79" s="92">
        <v>0</v>
      </c>
      <c r="NB79" s="335">
        <v>0</v>
      </c>
      <c r="NC79" s="4">
        <f t="shared" si="182"/>
        <v>0</v>
      </c>
      <c r="ND79" s="4">
        <f t="shared" si="183"/>
        <v>0</v>
      </c>
      <c r="NE79" s="296"/>
      <c r="NF79" s="296"/>
      <c r="NG79" s="296">
        <f t="shared" si="184"/>
        <v>0</v>
      </c>
      <c r="NH79" s="296">
        <f t="shared" si="185"/>
        <v>0</v>
      </c>
      <c r="NI79" s="296"/>
      <c r="NJ79" s="296"/>
      <c r="NK79" s="296">
        <f t="shared" si="186"/>
        <v>0</v>
      </c>
      <c r="NL79" s="296">
        <f t="shared" si="187"/>
        <v>0</v>
      </c>
      <c r="NM79" s="293"/>
      <c r="NN79" s="296"/>
      <c r="NO79" s="296">
        <f t="shared" si="188"/>
        <v>0</v>
      </c>
      <c r="NP79" s="296">
        <f t="shared" si="189"/>
        <v>0</v>
      </c>
      <c r="NQ79" s="74">
        <v>0.83</v>
      </c>
      <c r="NR79" s="74"/>
      <c r="NS79" s="74">
        <v>0</v>
      </c>
      <c r="NT79" s="74"/>
      <c r="NU79" s="74">
        <v>1.4</v>
      </c>
      <c r="NV79" s="74"/>
      <c r="NW79" s="341">
        <v>0.3</v>
      </c>
      <c r="NX79" s="341"/>
      <c r="NY79" s="341">
        <v>0.45</v>
      </c>
      <c r="NZ79" s="341"/>
      <c r="OA79" s="4">
        <f t="shared" si="190"/>
        <v>2.68</v>
      </c>
      <c r="OB79" s="4">
        <f t="shared" si="121"/>
        <v>0</v>
      </c>
      <c r="OC79" s="74">
        <v>7.6</v>
      </c>
      <c r="OD79" s="74"/>
      <c r="OE79" s="347">
        <v>0</v>
      </c>
      <c r="OF79" s="74"/>
      <c r="OG79" s="347">
        <v>0.02</v>
      </c>
      <c r="OH79" s="74"/>
      <c r="OI79" s="74">
        <v>0</v>
      </c>
      <c r="OJ79" s="74"/>
      <c r="OK79" s="4">
        <f t="shared" si="191"/>
        <v>7.6199999999999992</v>
      </c>
      <c r="OL79" s="4">
        <f t="shared" si="192"/>
        <v>0</v>
      </c>
      <c r="OM79" s="196">
        <v>1.84</v>
      </c>
      <c r="ON79" s="296"/>
      <c r="OO79" s="340">
        <v>0.52</v>
      </c>
      <c r="OP79" s="296"/>
      <c r="OQ79" s="196">
        <v>0.56999999999999995</v>
      </c>
      <c r="OR79" s="296"/>
      <c r="OS79" s="296">
        <f t="shared" si="193"/>
        <v>2.3600000000000003</v>
      </c>
      <c r="OT79" s="296">
        <f t="shared" si="194"/>
        <v>0</v>
      </c>
      <c r="OU79" s="296"/>
      <c r="OV79" s="296"/>
      <c r="OW79" s="296">
        <f t="shared" si="122"/>
        <v>0</v>
      </c>
      <c r="OX79" s="296">
        <f t="shared" si="123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/>
      <c r="N80" s="71"/>
      <c r="O80" s="75"/>
      <c r="P80" s="71"/>
      <c r="Q80" s="122"/>
      <c r="R80" s="78"/>
      <c r="S80" s="320"/>
      <c r="T80" s="320"/>
      <c r="U80" s="78"/>
      <c r="V80" s="78"/>
      <c r="W80" s="78">
        <f t="shared" si="124"/>
        <v>0</v>
      </c>
      <c r="X80" s="78">
        <f t="shared" si="125"/>
        <v>0</v>
      </c>
      <c r="Y80" s="78"/>
      <c r="Z80" s="78"/>
      <c r="AA80" s="75"/>
      <c r="AB80" s="71"/>
      <c r="AC80" s="8">
        <f t="shared" si="126"/>
        <v>0</v>
      </c>
      <c r="AD80" s="8">
        <f t="shared" si="127"/>
        <v>0</v>
      </c>
      <c r="AE80" s="71"/>
      <c r="AF80" s="71"/>
      <c r="AG80" s="71"/>
      <c r="AH80" s="71"/>
      <c r="AI80" s="122"/>
      <c r="AJ80" s="122"/>
      <c r="AK80" s="349"/>
      <c r="AL80" s="350"/>
      <c r="AM80" s="289"/>
      <c r="AN80" s="289"/>
      <c r="AO80" s="290"/>
      <c r="AP80" s="290"/>
      <c r="AQ80" s="290"/>
      <c r="AR80" s="290"/>
      <c r="AS80" s="290"/>
      <c r="AT80" s="290"/>
      <c r="AU80" s="4">
        <f t="shared" si="110"/>
        <v>0</v>
      </c>
      <c r="AV80" s="4">
        <f t="shared" si="111"/>
        <v>0</v>
      </c>
      <c r="AW80" s="78">
        <v>0</v>
      </c>
      <c r="AX80" s="78">
        <v>0</v>
      </c>
      <c r="AY80" s="310"/>
      <c r="AZ80" s="8"/>
      <c r="BA80" s="8"/>
      <c r="BB80" s="8"/>
      <c r="BC80" s="8">
        <f t="shared" si="112"/>
        <v>0</v>
      </c>
      <c r="BD80" s="8">
        <f t="shared" si="113"/>
        <v>0</v>
      </c>
      <c r="BE80" s="8">
        <v>10</v>
      </c>
      <c r="BF80" s="8">
        <v>1.4239999999999999</v>
      </c>
      <c r="BG80" s="291">
        <v>7</v>
      </c>
      <c r="BH80" s="292">
        <v>0.99680000000000002</v>
      </c>
      <c r="BI80" s="291"/>
      <c r="BJ80" s="292"/>
      <c r="BK80" s="293">
        <v>3</v>
      </c>
      <c r="BL80" s="8">
        <v>0.42720000000000002</v>
      </c>
      <c r="BM80" s="8"/>
      <c r="BN80" s="8"/>
      <c r="BO80" s="8"/>
      <c r="BP80" s="8"/>
      <c r="BQ80" s="8"/>
      <c r="BR80" s="8"/>
      <c r="BS80" s="2">
        <f t="shared" si="128"/>
        <v>20</v>
      </c>
      <c r="BT80" s="8">
        <f t="shared" si="129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4"/>
      <c r="CH80" s="319"/>
      <c r="CI80" s="91">
        <v>20.6</v>
      </c>
      <c r="CJ80" s="319">
        <v>6.5</v>
      </c>
      <c r="CK80" s="294"/>
      <c r="CL80" s="294"/>
      <c r="CM80" s="320">
        <v>5.15</v>
      </c>
      <c r="CN80" s="321">
        <v>1.5</v>
      </c>
      <c r="CO80" s="8">
        <f t="shared" si="130"/>
        <v>25.75</v>
      </c>
      <c r="CP80" s="8">
        <f t="shared" si="131"/>
        <v>8</v>
      </c>
      <c r="CQ80" s="336">
        <v>247.40625</v>
      </c>
      <c r="CR80" s="336"/>
      <c r="CS80" s="336"/>
      <c r="CT80" s="346"/>
      <c r="CU80" s="337">
        <v>18.556701030927837</v>
      </c>
      <c r="CV80" s="196"/>
      <c r="CW80" s="338">
        <v>63.814432989690722</v>
      </c>
      <c r="CX80" s="295"/>
      <c r="CY80" s="295"/>
      <c r="CZ80" s="295"/>
      <c r="DA80" s="7">
        <f t="shared" si="132"/>
        <v>329.77738402061857</v>
      </c>
      <c r="DB80" s="4">
        <f t="shared" si="133"/>
        <v>0</v>
      </c>
      <c r="DC80" s="8"/>
      <c r="DD80" s="8"/>
      <c r="DE80" s="4"/>
      <c r="DF80" s="8"/>
      <c r="DG80" s="8"/>
      <c r="DH80" s="8"/>
      <c r="DI80" s="8">
        <f t="shared" si="134"/>
        <v>0</v>
      </c>
      <c r="DJ80" s="8">
        <f t="shared" si="135"/>
        <v>0</v>
      </c>
      <c r="DK80" s="322">
        <v>41.103092783505154</v>
      </c>
      <c r="DL80" s="322">
        <v>13.701030927835051</v>
      </c>
      <c r="DM80" s="320">
        <f t="shared" si="136"/>
        <v>41.103092783505154</v>
      </c>
      <c r="DN80" s="320">
        <f t="shared" si="137"/>
        <v>13.701030927835051</v>
      </c>
      <c r="DO80" s="322">
        <v>39.869999999999997</v>
      </c>
      <c r="DP80" s="322">
        <v>13.29</v>
      </c>
      <c r="DQ80" s="323"/>
      <c r="DR80" s="323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8"/>
        <v>0</v>
      </c>
      <c r="ED80" s="8">
        <f t="shared" si="138"/>
        <v>0</v>
      </c>
      <c r="EE80" s="4"/>
      <c r="EF80" s="4"/>
      <c r="EG80" s="324">
        <v>31.96</v>
      </c>
      <c r="EH80" s="325">
        <v>7.99</v>
      </c>
      <c r="EI80" s="94">
        <v>116.36</v>
      </c>
      <c r="EJ80" s="94">
        <v>29.09</v>
      </c>
      <c r="EK80" s="320">
        <v>40.340000000000003</v>
      </c>
      <c r="EL80" s="326">
        <v>10.085000000000001</v>
      </c>
      <c r="EM80" s="327"/>
      <c r="EN80" s="327"/>
      <c r="EO80" s="327"/>
      <c r="EP80" s="327"/>
      <c r="EQ80" s="8">
        <f t="shared" si="139"/>
        <v>188.66</v>
      </c>
      <c r="ER80" s="8">
        <f t="shared" si="140"/>
        <v>47.164999999999999</v>
      </c>
      <c r="ES80" s="296"/>
      <c r="ET80" s="296"/>
      <c r="EU80" s="6"/>
      <c r="EV80" s="6"/>
      <c r="EW80" s="4">
        <f t="shared" si="141"/>
        <v>0</v>
      </c>
      <c r="EX80" s="4">
        <f t="shared" si="142"/>
        <v>0</v>
      </c>
      <c r="EY80" s="8"/>
      <c r="EZ80" s="8"/>
      <c r="FA80" s="351">
        <v>29</v>
      </c>
      <c r="FB80" s="328"/>
      <c r="FC80" s="114">
        <v>0</v>
      </c>
      <c r="FD80" s="321"/>
      <c r="FE80" s="8"/>
      <c r="FF80" s="8"/>
      <c r="FG80" s="300"/>
      <c r="FH80" s="301"/>
      <c r="FI80" s="8"/>
      <c r="FJ80" s="8"/>
      <c r="FK80" s="8"/>
      <c r="FL80" s="8"/>
      <c r="FM80" s="321"/>
      <c r="FN80" s="321"/>
      <c r="FO80" s="4"/>
      <c r="FP80" s="8"/>
      <c r="FQ80" s="302">
        <f t="shared" si="143"/>
        <v>0</v>
      </c>
      <c r="FR80" s="8">
        <f t="shared" si="144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5"/>
        <v>0</v>
      </c>
      <c r="GH80" s="8">
        <f t="shared" si="146"/>
        <v>0</v>
      </c>
      <c r="GI80" s="303"/>
      <c r="GJ80" s="303"/>
      <c r="GK80" s="321">
        <v>6</v>
      </c>
      <c r="GL80" s="321"/>
      <c r="GM80" s="304"/>
      <c r="GN80" s="305"/>
      <c r="GO80" s="329">
        <v>5</v>
      </c>
      <c r="GP80" s="365"/>
      <c r="GQ80" s="306"/>
      <c r="GR80" s="306"/>
      <c r="GS80" s="305"/>
      <c r="GT80" s="305"/>
      <c r="GU80" s="93">
        <v>5</v>
      </c>
      <c r="GV80" s="93"/>
      <c r="GW80" s="93">
        <v>2</v>
      </c>
      <c r="GX80" s="93"/>
      <c r="GY80" s="93">
        <v>2.4</v>
      </c>
      <c r="GZ80" s="93"/>
      <c r="HA80" s="8">
        <f t="shared" si="147"/>
        <v>20.399999999999999</v>
      </c>
      <c r="HB80" s="8">
        <f t="shared" si="148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98"/>
      <c r="HO80" s="8">
        <f t="shared" si="149"/>
        <v>0</v>
      </c>
      <c r="HP80" s="8">
        <f t="shared" si="150"/>
        <v>0</v>
      </c>
      <c r="HQ80" s="91">
        <v>400</v>
      </c>
      <c r="HR80" s="284"/>
      <c r="HS80" s="91">
        <v>400</v>
      </c>
      <c r="HT80" s="8"/>
      <c r="HU80" s="8">
        <f t="shared" si="151"/>
        <v>400</v>
      </c>
      <c r="HV80" s="8">
        <f t="shared" si="152"/>
        <v>0</v>
      </c>
      <c r="HW80" s="8"/>
      <c r="HX80" s="8"/>
      <c r="HY80" s="376"/>
      <c r="HZ80" s="376"/>
      <c r="IA80" s="307"/>
      <c r="IB80" s="299"/>
      <c r="IC80" s="196">
        <v>8.5</v>
      </c>
      <c r="ID80" s="329">
        <v>2.125</v>
      </c>
      <c r="IE80" s="308"/>
      <c r="IF80" s="308"/>
      <c r="IG80" s="8">
        <f t="shared" si="153"/>
        <v>8.5</v>
      </c>
      <c r="IH80" s="8">
        <f t="shared" si="154"/>
        <v>2.125</v>
      </c>
      <c r="II80" s="8">
        <v>205</v>
      </c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284"/>
      <c r="JD80" s="284"/>
      <c r="JE80" s="378">
        <v>0</v>
      </c>
      <c r="JF80" s="378">
        <v>0</v>
      </c>
      <c r="JG80" s="8">
        <f t="shared" si="155"/>
        <v>10.31</v>
      </c>
      <c r="JH80" s="8">
        <f t="shared" si="156"/>
        <v>0</v>
      </c>
      <c r="JI80" s="329">
        <v>6.4991000000000003</v>
      </c>
      <c r="JJ80" s="329">
        <v>1</v>
      </c>
      <c r="JK80" s="329">
        <v>6.4991000000000003</v>
      </c>
      <c r="JL80" s="329">
        <v>1</v>
      </c>
      <c r="JM80" s="329">
        <v>18</v>
      </c>
      <c r="JN80" s="329">
        <v>4</v>
      </c>
      <c r="JO80" s="91">
        <v>51.55</v>
      </c>
      <c r="JP80" s="329">
        <v>11</v>
      </c>
      <c r="JQ80" s="91">
        <v>0</v>
      </c>
      <c r="JR80" s="329">
        <v>0</v>
      </c>
      <c r="JS80" s="71">
        <v>0</v>
      </c>
      <c r="JT80" s="71">
        <v>0</v>
      </c>
      <c r="JU80" s="8"/>
      <c r="JV80" s="8"/>
      <c r="JW80" s="8">
        <f t="shared" si="157"/>
        <v>82.548199999999994</v>
      </c>
      <c r="JX80" s="8">
        <f t="shared" si="158"/>
        <v>17</v>
      </c>
      <c r="JY80" s="8"/>
      <c r="JZ80" s="8"/>
      <c r="KA80" s="284"/>
      <c r="KB80" s="284"/>
      <c r="KC80" s="8">
        <f t="shared" si="159"/>
        <v>0</v>
      </c>
      <c r="KD80" s="8">
        <f t="shared" si="160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1"/>
        <v>0</v>
      </c>
      <c r="KP80" s="4">
        <f t="shared" si="161"/>
        <v>0</v>
      </c>
      <c r="KQ80" s="320"/>
      <c r="KR80" s="4"/>
      <c r="KS80" s="4"/>
      <c r="KT80" s="4"/>
      <c r="KU80" s="1">
        <f t="shared" si="162"/>
        <v>0</v>
      </c>
      <c r="KV80" s="1">
        <f t="shared" si="163"/>
        <v>0</v>
      </c>
      <c r="KW80" s="4"/>
      <c r="KX80" s="4"/>
      <c r="KY80" s="4">
        <f t="shared" si="164"/>
        <v>0</v>
      </c>
      <c r="KZ80" s="4">
        <f t="shared" si="165"/>
        <v>0</v>
      </c>
      <c r="LA80" s="4"/>
      <c r="LB80" s="4"/>
      <c r="LC80" s="4"/>
      <c r="LD80" s="4"/>
      <c r="LE80" s="4">
        <f t="shared" si="166"/>
        <v>0</v>
      </c>
      <c r="LF80" s="4">
        <f t="shared" si="167"/>
        <v>0</v>
      </c>
      <c r="LG80" s="4"/>
      <c r="LH80" s="4"/>
      <c r="LI80" s="4">
        <f t="shared" si="168"/>
        <v>0</v>
      </c>
      <c r="LJ80" s="4">
        <f t="shared" si="169"/>
        <v>0</v>
      </c>
      <c r="LK80" s="71">
        <v>24.2</v>
      </c>
      <c r="LL80" s="329">
        <v>0</v>
      </c>
      <c r="LM80" s="79">
        <v>3.09</v>
      </c>
      <c r="LN80" s="348">
        <v>0</v>
      </c>
      <c r="LO80" s="79">
        <v>3.7210000000000001</v>
      </c>
      <c r="LP80" s="332">
        <v>0</v>
      </c>
      <c r="LQ80" s="75"/>
      <c r="LR80" s="342"/>
      <c r="LS80" s="317"/>
      <c r="LT80" s="317"/>
      <c r="LU80" s="4">
        <f t="shared" si="170"/>
        <v>31.010999999999999</v>
      </c>
      <c r="LV80" s="4">
        <f t="shared" si="171"/>
        <v>0</v>
      </c>
      <c r="LW80" s="318"/>
      <c r="LX80" s="4"/>
      <c r="LY80" s="4"/>
      <c r="LZ80" s="4"/>
      <c r="MA80" s="4">
        <f t="shared" si="172"/>
        <v>0</v>
      </c>
      <c r="MB80" s="4">
        <f t="shared" si="173"/>
        <v>0</v>
      </c>
      <c r="MC80" s="114"/>
      <c r="MD80" s="4"/>
      <c r="ME80" s="339">
        <v>25.75</v>
      </c>
      <c r="MF80" s="366"/>
      <c r="MG80" s="75">
        <v>35.020000000000003</v>
      </c>
      <c r="MH80" s="4"/>
      <c r="MI80" s="9"/>
      <c r="MJ80" s="4"/>
      <c r="MK80" s="4">
        <f t="shared" si="174"/>
        <v>60.77</v>
      </c>
      <c r="ML80" s="4">
        <f t="shared" si="175"/>
        <v>0</v>
      </c>
      <c r="MM80" s="333">
        <v>0.32400000000000001</v>
      </c>
      <c r="MN80" s="92"/>
      <c r="MO80" s="114">
        <v>0.21600000000000003</v>
      </c>
      <c r="MP80" s="334"/>
      <c r="MQ80" s="4">
        <f t="shared" si="176"/>
        <v>0.54</v>
      </c>
      <c r="MR80" s="4">
        <f t="shared" si="177"/>
        <v>0</v>
      </c>
      <c r="MS80" s="4"/>
      <c r="MT80" s="4"/>
      <c r="MU80" s="4">
        <f t="shared" si="178"/>
        <v>0</v>
      </c>
      <c r="MV80" s="4">
        <f t="shared" si="179"/>
        <v>0</v>
      </c>
      <c r="MW80" s="4"/>
      <c r="MX80" s="4"/>
      <c r="MY80" s="4">
        <f t="shared" si="180"/>
        <v>0</v>
      </c>
      <c r="MZ80" s="4">
        <f t="shared" si="181"/>
        <v>0</v>
      </c>
      <c r="NA80" s="92">
        <v>0</v>
      </c>
      <c r="NB80" s="335">
        <v>0</v>
      </c>
      <c r="NC80" s="4">
        <f t="shared" si="182"/>
        <v>0</v>
      </c>
      <c r="ND80" s="4">
        <f t="shared" si="183"/>
        <v>0</v>
      </c>
      <c r="NE80" s="296"/>
      <c r="NF80" s="296"/>
      <c r="NG80" s="296">
        <f t="shared" si="184"/>
        <v>0</v>
      </c>
      <c r="NH80" s="296">
        <f t="shared" si="185"/>
        <v>0</v>
      </c>
      <c r="NI80" s="296"/>
      <c r="NJ80" s="296"/>
      <c r="NK80" s="296">
        <f t="shared" si="186"/>
        <v>0</v>
      </c>
      <c r="NL80" s="296">
        <f t="shared" si="187"/>
        <v>0</v>
      </c>
      <c r="NM80" s="293"/>
      <c r="NN80" s="296"/>
      <c r="NO80" s="296">
        <f t="shared" si="188"/>
        <v>0</v>
      </c>
      <c r="NP80" s="296">
        <f t="shared" si="189"/>
        <v>0</v>
      </c>
      <c r="NQ80" s="74">
        <v>0.63</v>
      </c>
      <c r="NR80" s="74"/>
      <c r="NS80" s="74">
        <v>0</v>
      </c>
      <c r="NT80" s="74"/>
      <c r="NU80" s="74">
        <v>1.07</v>
      </c>
      <c r="NV80" s="74"/>
      <c r="NW80" s="341">
        <v>0.23</v>
      </c>
      <c r="NX80" s="341"/>
      <c r="NY80" s="341">
        <v>0.34</v>
      </c>
      <c r="NZ80" s="341"/>
      <c r="OA80" s="4">
        <f t="shared" si="190"/>
        <v>2.04</v>
      </c>
      <c r="OB80" s="4">
        <f t="shared" si="121"/>
        <v>0</v>
      </c>
      <c r="OC80" s="74">
        <v>6.2</v>
      </c>
      <c r="OD80" s="74"/>
      <c r="OE80" s="347">
        <v>0</v>
      </c>
      <c r="OF80" s="74"/>
      <c r="OG80" s="347">
        <v>0.02</v>
      </c>
      <c r="OH80" s="74"/>
      <c r="OI80" s="74">
        <v>0</v>
      </c>
      <c r="OJ80" s="74"/>
      <c r="OK80" s="4">
        <f t="shared" si="191"/>
        <v>6.22</v>
      </c>
      <c r="OL80" s="4">
        <f t="shared" si="192"/>
        <v>0</v>
      </c>
      <c r="OM80" s="196">
        <v>1.43</v>
      </c>
      <c r="ON80" s="296"/>
      <c r="OO80" s="340">
        <v>0.4</v>
      </c>
      <c r="OP80" s="296"/>
      <c r="OQ80" s="196">
        <v>0.44</v>
      </c>
      <c r="OR80" s="296"/>
      <c r="OS80" s="296">
        <f t="shared" si="193"/>
        <v>1.83</v>
      </c>
      <c r="OT80" s="296">
        <f t="shared" si="194"/>
        <v>0</v>
      </c>
      <c r="OU80" s="296"/>
      <c r="OV80" s="296"/>
      <c r="OW80" s="296">
        <f t="shared" si="122"/>
        <v>0</v>
      </c>
      <c r="OX80" s="296">
        <f t="shared" si="123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/>
      <c r="N81" s="71"/>
      <c r="O81" s="75"/>
      <c r="P81" s="71"/>
      <c r="Q81" s="122"/>
      <c r="R81" s="78"/>
      <c r="S81" s="320"/>
      <c r="T81" s="320"/>
      <c r="U81" s="78"/>
      <c r="V81" s="78"/>
      <c r="W81" s="78">
        <f t="shared" si="124"/>
        <v>0</v>
      </c>
      <c r="X81" s="78">
        <f t="shared" si="125"/>
        <v>0</v>
      </c>
      <c r="Y81" s="78"/>
      <c r="Z81" s="78"/>
      <c r="AA81" s="75"/>
      <c r="AB81" s="71"/>
      <c r="AC81" s="8">
        <f t="shared" si="126"/>
        <v>0</v>
      </c>
      <c r="AD81" s="8">
        <f t="shared" si="127"/>
        <v>0</v>
      </c>
      <c r="AE81" s="71"/>
      <c r="AF81" s="71"/>
      <c r="AG81" s="71"/>
      <c r="AH81" s="71"/>
      <c r="AI81" s="122"/>
      <c r="AJ81" s="122"/>
      <c r="AK81" s="349"/>
      <c r="AL81" s="350"/>
      <c r="AM81" s="289"/>
      <c r="AN81" s="289"/>
      <c r="AO81" s="290"/>
      <c r="AP81" s="290"/>
      <c r="AQ81" s="290"/>
      <c r="AR81" s="290"/>
      <c r="AS81" s="290"/>
      <c r="AT81" s="290"/>
      <c r="AU81" s="4">
        <f t="shared" si="110"/>
        <v>0</v>
      </c>
      <c r="AV81" s="4">
        <f t="shared" si="111"/>
        <v>0</v>
      </c>
      <c r="AW81" s="78">
        <v>0</v>
      </c>
      <c r="AX81" s="78">
        <v>0</v>
      </c>
      <c r="AY81" s="310"/>
      <c r="AZ81" s="8"/>
      <c r="BA81" s="8"/>
      <c r="BB81" s="8"/>
      <c r="BC81" s="8">
        <f t="shared" si="112"/>
        <v>0</v>
      </c>
      <c r="BD81" s="8">
        <f t="shared" si="113"/>
        <v>0</v>
      </c>
      <c r="BE81" s="8">
        <v>10</v>
      </c>
      <c r="BF81" s="8">
        <v>1.4239999999999999</v>
      </c>
      <c r="BG81" s="291">
        <v>7</v>
      </c>
      <c r="BH81" s="292">
        <v>0.99680000000000002</v>
      </c>
      <c r="BI81" s="291"/>
      <c r="BJ81" s="292"/>
      <c r="BK81" s="293">
        <v>3</v>
      </c>
      <c r="BL81" s="8">
        <v>0.42720000000000002</v>
      </c>
      <c r="BM81" s="8"/>
      <c r="BN81" s="8"/>
      <c r="BO81" s="8"/>
      <c r="BP81" s="8"/>
      <c r="BQ81" s="8"/>
      <c r="BR81" s="8"/>
      <c r="BS81" s="2">
        <f t="shared" si="128"/>
        <v>20</v>
      </c>
      <c r="BT81" s="8">
        <f t="shared" si="129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4"/>
      <c r="CH81" s="319"/>
      <c r="CI81" s="91">
        <v>20.6</v>
      </c>
      <c r="CJ81" s="319">
        <v>6.5</v>
      </c>
      <c r="CK81" s="294"/>
      <c r="CL81" s="294"/>
      <c r="CM81" s="320">
        <v>5.15</v>
      </c>
      <c r="CN81" s="321">
        <v>1.5</v>
      </c>
      <c r="CO81" s="8">
        <f t="shared" si="130"/>
        <v>25.75</v>
      </c>
      <c r="CP81" s="8">
        <f t="shared" si="131"/>
        <v>8</v>
      </c>
      <c r="CQ81" s="336">
        <v>247.40625</v>
      </c>
      <c r="CR81" s="336"/>
      <c r="CS81" s="336"/>
      <c r="CT81" s="346"/>
      <c r="CU81" s="337">
        <v>18.556701030927837</v>
      </c>
      <c r="CV81" s="196"/>
      <c r="CW81" s="338">
        <v>63.814432989690722</v>
      </c>
      <c r="CX81" s="295"/>
      <c r="CY81" s="295"/>
      <c r="CZ81" s="295"/>
      <c r="DA81" s="7">
        <f t="shared" si="132"/>
        <v>329.77738402061857</v>
      </c>
      <c r="DB81" s="4">
        <f t="shared" si="133"/>
        <v>0</v>
      </c>
      <c r="DC81" s="8"/>
      <c r="DD81" s="8"/>
      <c r="DE81" s="4"/>
      <c r="DF81" s="8"/>
      <c r="DG81" s="8"/>
      <c r="DH81" s="8"/>
      <c r="DI81" s="8">
        <f t="shared" si="134"/>
        <v>0</v>
      </c>
      <c r="DJ81" s="8">
        <f t="shared" si="135"/>
        <v>0</v>
      </c>
      <c r="DK81" s="322">
        <v>41.103092783505154</v>
      </c>
      <c r="DL81" s="322">
        <v>13.701030927835051</v>
      </c>
      <c r="DM81" s="320">
        <f t="shared" si="136"/>
        <v>41.103092783505154</v>
      </c>
      <c r="DN81" s="320">
        <f t="shared" si="137"/>
        <v>13.701030927835051</v>
      </c>
      <c r="DO81" s="322">
        <v>39.869999999999997</v>
      </c>
      <c r="DP81" s="322">
        <v>13.29</v>
      </c>
      <c r="DQ81" s="323"/>
      <c r="DR81" s="323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8"/>
        <v>0</v>
      </c>
      <c r="ED81" s="8">
        <f t="shared" si="138"/>
        <v>0</v>
      </c>
      <c r="EE81" s="4"/>
      <c r="EF81" s="4"/>
      <c r="EG81" s="324">
        <v>31.96</v>
      </c>
      <c r="EH81" s="325">
        <v>7.99</v>
      </c>
      <c r="EI81" s="94">
        <v>116.36</v>
      </c>
      <c r="EJ81" s="94">
        <v>29.09</v>
      </c>
      <c r="EK81" s="320">
        <v>40.340000000000003</v>
      </c>
      <c r="EL81" s="326">
        <v>10.085000000000001</v>
      </c>
      <c r="EM81" s="327"/>
      <c r="EN81" s="327"/>
      <c r="EO81" s="327"/>
      <c r="EP81" s="327"/>
      <c r="EQ81" s="8">
        <f t="shared" si="139"/>
        <v>188.66</v>
      </c>
      <c r="ER81" s="8">
        <f t="shared" si="140"/>
        <v>47.164999999999999</v>
      </c>
      <c r="ES81" s="296"/>
      <c r="ET81" s="296"/>
      <c r="EU81" s="6"/>
      <c r="EV81" s="6"/>
      <c r="EW81" s="4">
        <f t="shared" si="141"/>
        <v>0</v>
      </c>
      <c r="EX81" s="4">
        <f t="shared" si="142"/>
        <v>0</v>
      </c>
      <c r="EY81" s="8"/>
      <c r="EZ81" s="8"/>
      <c r="FA81" s="351">
        <v>29</v>
      </c>
      <c r="FB81" s="328"/>
      <c r="FC81" s="114">
        <v>0</v>
      </c>
      <c r="FD81" s="321"/>
      <c r="FE81" s="8"/>
      <c r="FF81" s="8"/>
      <c r="FG81" s="300"/>
      <c r="FH81" s="301"/>
      <c r="FI81" s="8"/>
      <c r="FJ81" s="8"/>
      <c r="FK81" s="8"/>
      <c r="FL81" s="8"/>
      <c r="FM81" s="321"/>
      <c r="FN81" s="321"/>
      <c r="FO81" s="4"/>
      <c r="FP81" s="8"/>
      <c r="FQ81" s="302">
        <f t="shared" si="143"/>
        <v>0</v>
      </c>
      <c r="FR81" s="8">
        <f t="shared" si="144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5"/>
        <v>0</v>
      </c>
      <c r="GH81" s="8">
        <f t="shared" si="146"/>
        <v>0</v>
      </c>
      <c r="GI81" s="303"/>
      <c r="GJ81" s="303"/>
      <c r="GK81" s="321">
        <v>6</v>
      </c>
      <c r="GL81" s="321"/>
      <c r="GM81" s="304"/>
      <c r="GN81" s="305"/>
      <c r="GO81" s="329">
        <v>5</v>
      </c>
      <c r="GP81" s="365"/>
      <c r="GQ81" s="306"/>
      <c r="GR81" s="306"/>
      <c r="GS81" s="305"/>
      <c r="GT81" s="305"/>
      <c r="GU81" s="93">
        <v>5</v>
      </c>
      <c r="GV81" s="93"/>
      <c r="GW81" s="93">
        <v>2</v>
      </c>
      <c r="GX81" s="93"/>
      <c r="GY81" s="93">
        <v>2.4</v>
      </c>
      <c r="GZ81" s="93"/>
      <c r="HA81" s="8">
        <f t="shared" si="147"/>
        <v>20.399999999999999</v>
      </c>
      <c r="HB81" s="8">
        <f t="shared" si="148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98"/>
      <c r="HO81" s="8">
        <f t="shared" si="149"/>
        <v>0</v>
      </c>
      <c r="HP81" s="8">
        <f t="shared" si="150"/>
        <v>0</v>
      </c>
      <c r="HQ81" s="91">
        <v>400</v>
      </c>
      <c r="HR81" s="284"/>
      <c r="HS81" s="91">
        <v>400</v>
      </c>
      <c r="HT81" s="8"/>
      <c r="HU81" s="8">
        <f t="shared" si="151"/>
        <v>400</v>
      </c>
      <c r="HV81" s="8">
        <f t="shared" si="152"/>
        <v>0</v>
      </c>
      <c r="HW81" s="8"/>
      <c r="HX81" s="8"/>
      <c r="HY81" s="376"/>
      <c r="HZ81" s="376"/>
      <c r="IA81" s="307"/>
      <c r="IB81" s="299"/>
      <c r="IC81" s="196">
        <v>8.5</v>
      </c>
      <c r="ID81" s="329">
        <v>2.125</v>
      </c>
      <c r="IE81" s="308"/>
      <c r="IF81" s="308"/>
      <c r="IG81" s="8">
        <f t="shared" si="153"/>
        <v>8.5</v>
      </c>
      <c r="IH81" s="8">
        <f t="shared" si="154"/>
        <v>2.125</v>
      </c>
      <c r="II81" s="8">
        <v>205</v>
      </c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284"/>
      <c r="JD81" s="284"/>
      <c r="JE81" s="378">
        <v>0</v>
      </c>
      <c r="JF81" s="378">
        <v>0</v>
      </c>
      <c r="JG81" s="8">
        <f t="shared" si="155"/>
        <v>10.31</v>
      </c>
      <c r="JH81" s="8">
        <f t="shared" si="156"/>
        <v>0</v>
      </c>
      <c r="JI81" s="329">
        <v>6.4991000000000003</v>
      </c>
      <c r="JJ81" s="329">
        <v>1</v>
      </c>
      <c r="JK81" s="329">
        <v>6.4991000000000003</v>
      </c>
      <c r="JL81" s="329">
        <v>1</v>
      </c>
      <c r="JM81" s="329">
        <v>18</v>
      </c>
      <c r="JN81" s="329">
        <v>4</v>
      </c>
      <c r="JO81" s="91">
        <v>51.55</v>
      </c>
      <c r="JP81" s="329">
        <v>11</v>
      </c>
      <c r="JQ81" s="91">
        <v>0</v>
      </c>
      <c r="JR81" s="329">
        <v>0</v>
      </c>
      <c r="JS81" s="71">
        <v>0</v>
      </c>
      <c r="JT81" s="71">
        <v>0</v>
      </c>
      <c r="JU81" s="8"/>
      <c r="JV81" s="8"/>
      <c r="JW81" s="8">
        <f t="shared" si="157"/>
        <v>82.548199999999994</v>
      </c>
      <c r="JX81" s="8">
        <f t="shared" si="158"/>
        <v>17</v>
      </c>
      <c r="JY81" s="8"/>
      <c r="JZ81" s="8"/>
      <c r="KA81" s="284"/>
      <c r="KB81" s="284"/>
      <c r="KC81" s="8">
        <f t="shared" si="159"/>
        <v>0</v>
      </c>
      <c r="KD81" s="8">
        <f t="shared" si="160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1"/>
        <v>0</v>
      </c>
      <c r="KP81" s="4">
        <f t="shared" si="161"/>
        <v>0</v>
      </c>
      <c r="KQ81" s="320"/>
      <c r="KR81" s="4"/>
      <c r="KS81" s="4"/>
      <c r="KT81" s="4"/>
      <c r="KU81" s="1">
        <f t="shared" si="162"/>
        <v>0</v>
      </c>
      <c r="KV81" s="1">
        <f t="shared" si="163"/>
        <v>0</v>
      </c>
      <c r="KW81" s="4"/>
      <c r="KX81" s="4"/>
      <c r="KY81" s="4">
        <f t="shared" si="164"/>
        <v>0</v>
      </c>
      <c r="KZ81" s="4">
        <f t="shared" si="165"/>
        <v>0</v>
      </c>
      <c r="LA81" s="4"/>
      <c r="LB81" s="4"/>
      <c r="LC81" s="4"/>
      <c r="LD81" s="4"/>
      <c r="LE81" s="4">
        <f t="shared" si="166"/>
        <v>0</v>
      </c>
      <c r="LF81" s="4">
        <f t="shared" si="167"/>
        <v>0</v>
      </c>
      <c r="LG81" s="4"/>
      <c r="LH81" s="4"/>
      <c r="LI81" s="4">
        <f t="shared" si="168"/>
        <v>0</v>
      </c>
      <c r="LJ81" s="4">
        <f t="shared" si="169"/>
        <v>0</v>
      </c>
      <c r="LK81" s="71">
        <v>24.2</v>
      </c>
      <c r="LL81" s="329">
        <v>0</v>
      </c>
      <c r="LM81" s="79">
        <v>3.09</v>
      </c>
      <c r="LN81" s="348">
        <v>0</v>
      </c>
      <c r="LO81" s="79">
        <v>3.7210000000000001</v>
      </c>
      <c r="LP81" s="332">
        <v>0</v>
      </c>
      <c r="LQ81" s="75"/>
      <c r="LR81" s="342"/>
      <c r="LS81" s="317"/>
      <c r="LT81" s="317"/>
      <c r="LU81" s="4">
        <f t="shared" si="170"/>
        <v>31.010999999999999</v>
      </c>
      <c r="LV81" s="4">
        <f t="shared" si="171"/>
        <v>0</v>
      </c>
      <c r="LW81" s="318"/>
      <c r="LX81" s="4"/>
      <c r="LY81" s="4"/>
      <c r="LZ81" s="4"/>
      <c r="MA81" s="4">
        <f t="shared" si="172"/>
        <v>0</v>
      </c>
      <c r="MB81" s="4">
        <f t="shared" si="173"/>
        <v>0</v>
      </c>
      <c r="MC81" s="114"/>
      <c r="MD81" s="4"/>
      <c r="ME81" s="339">
        <v>25.75</v>
      </c>
      <c r="MF81" s="366"/>
      <c r="MG81" s="75">
        <v>35.020000000000003</v>
      </c>
      <c r="MH81" s="4"/>
      <c r="MI81" s="9"/>
      <c r="MJ81" s="4"/>
      <c r="MK81" s="4">
        <f t="shared" si="174"/>
        <v>60.77</v>
      </c>
      <c r="ML81" s="4">
        <f t="shared" si="175"/>
        <v>0</v>
      </c>
      <c r="MM81" s="333">
        <v>0.18</v>
      </c>
      <c r="MN81" s="92"/>
      <c r="MO81" s="114">
        <v>0.12</v>
      </c>
      <c r="MP81" s="334"/>
      <c r="MQ81" s="4">
        <f t="shared" si="176"/>
        <v>0.3</v>
      </c>
      <c r="MR81" s="4">
        <f t="shared" si="177"/>
        <v>0</v>
      </c>
      <c r="MS81" s="4"/>
      <c r="MT81" s="4"/>
      <c r="MU81" s="4">
        <f t="shared" si="178"/>
        <v>0</v>
      </c>
      <c r="MV81" s="4">
        <f t="shared" si="179"/>
        <v>0</v>
      </c>
      <c r="MW81" s="4"/>
      <c r="MX81" s="4"/>
      <c r="MY81" s="4">
        <f t="shared" si="180"/>
        <v>0</v>
      </c>
      <c r="MZ81" s="4">
        <f t="shared" si="181"/>
        <v>0</v>
      </c>
      <c r="NA81" s="92">
        <v>0</v>
      </c>
      <c r="NB81" s="335">
        <v>0</v>
      </c>
      <c r="NC81" s="4">
        <f t="shared" si="182"/>
        <v>0</v>
      </c>
      <c r="ND81" s="4">
        <f t="shared" si="183"/>
        <v>0</v>
      </c>
      <c r="NE81" s="296"/>
      <c r="NF81" s="296"/>
      <c r="NG81" s="296">
        <f t="shared" si="184"/>
        <v>0</v>
      </c>
      <c r="NH81" s="296">
        <f t="shared" si="185"/>
        <v>0</v>
      </c>
      <c r="NI81" s="296"/>
      <c r="NJ81" s="296"/>
      <c r="NK81" s="296">
        <f t="shared" si="186"/>
        <v>0</v>
      </c>
      <c r="NL81" s="296">
        <f t="shared" si="187"/>
        <v>0</v>
      </c>
      <c r="NM81" s="293"/>
      <c r="NN81" s="296"/>
      <c r="NO81" s="296">
        <f t="shared" si="188"/>
        <v>0</v>
      </c>
      <c r="NP81" s="296">
        <f t="shared" si="189"/>
        <v>0</v>
      </c>
      <c r="NQ81" s="74">
        <v>0.6</v>
      </c>
      <c r="NR81" s="74"/>
      <c r="NS81" s="74">
        <v>0</v>
      </c>
      <c r="NT81" s="74"/>
      <c r="NU81" s="74">
        <v>1.02</v>
      </c>
      <c r="NV81" s="74"/>
      <c r="NW81" s="341">
        <v>0.21</v>
      </c>
      <c r="NX81" s="341"/>
      <c r="NY81" s="341">
        <v>0.32</v>
      </c>
      <c r="NZ81" s="341"/>
      <c r="OA81" s="4">
        <f t="shared" si="190"/>
        <v>1.9400000000000002</v>
      </c>
      <c r="OB81" s="4">
        <f t="shared" si="121"/>
        <v>0</v>
      </c>
      <c r="OC81" s="74">
        <v>4</v>
      </c>
      <c r="OD81" s="74"/>
      <c r="OE81" s="347">
        <v>0</v>
      </c>
      <c r="OF81" s="74"/>
      <c r="OG81" s="347">
        <v>0.04</v>
      </c>
      <c r="OH81" s="74"/>
      <c r="OI81" s="74">
        <v>0</v>
      </c>
      <c r="OJ81" s="74"/>
      <c r="OK81" s="4">
        <f t="shared" si="191"/>
        <v>4.04</v>
      </c>
      <c r="OL81" s="4">
        <f t="shared" si="192"/>
        <v>0</v>
      </c>
      <c r="OM81" s="196">
        <v>0.79</v>
      </c>
      <c r="ON81" s="296"/>
      <c r="OO81" s="340">
        <v>0.22</v>
      </c>
      <c r="OP81" s="296"/>
      <c r="OQ81" s="196">
        <v>0.24</v>
      </c>
      <c r="OR81" s="296"/>
      <c r="OS81" s="296">
        <f t="shared" si="193"/>
        <v>1.01</v>
      </c>
      <c r="OT81" s="296">
        <f t="shared" si="194"/>
        <v>0</v>
      </c>
      <c r="OU81" s="296"/>
      <c r="OV81" s="296"/>
      <c r="OW81" s="296">
        <f t="shared" si="122"/>
        <v>0</v>
      </c>
      <c r="OX81" s="296">
        <f t="shared" si="123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/>
      <c r="N82" s="71"/>
      <c r="O82" s="75"/>
      <c r="P82" s="71"/>
      <c r="Q82" s="122"/>
      <c r="R82" s="78"/>
      <c r="S82" s="320"/>
      <c r="T82" s="320"/>
      <c r="U82" s="78"/>
      <c r="V82" s="78"/>
      <c r="W82" s="78">
        <f t="shared" si="124"/>
        <v>0</v>
      </c>
      <c r="X82" s="78">
        <f t="shared" si="125"/>
        <v>0</v>
      </c>
      <c r="Y82" s="78"/>
      <c r="Z82" s="78"/>
      <c r="AA82" s="75"/>
      <c r="AB82" s="71"/>
      <c r="AC82" s="8">
        <f t="shared" si="126"/>
        <v>0</v>
      </c>
      <c r="AD82" s="8">
        <f t="shared" si="127"/>
        <v>0</v>
      </c>
      <c r="AE82" s="71"/>
      <c r="AF82" s="71"/>
      <c r="AG82" s="71"/>
      <c r="AH82" s="71"/>
      <c r="AI82" s="122"/>
      <c r="AJ82" s="122"/>
      <c r="AK82" s="349"/>
      <c r="AL82" s="350"/>
      <c r="AM82" s="289"/>
      <c r="AN82" s="289"/>
      <c r="AO82" s="290"/>
      <c r="AP82" s="290"/>
      <c r="AQ82" s="290"/>
      <c r="AR82" s="290"/>
      <c r="AS82" s="290"/>
      <c r="AT82" s="290"/>
      <c r="AU82" s="4">
        <f t="shared" si="110"/>
        <v>0</v>
      </c>
      <c r="AV82" s="4">
        <f t="shared" si="111"/>
        <v>0</v>
      </c>
      <c r="AW82" s="78">
        <v>0</v>
      </c>
      <c r="AX82" s="78">
        <v>0</v>
      </c>
      <c r="AY82" s="310"/>
      <c r="AZ82" s="8"/>
      <c r="BA82" s="8"/>
      <c r="BB82" s="8"/>
      <c r="BC82" s="8">
        <f t="shared" si="112"/>
        <v>0</v>
      </c>
      <c r="BD82" s="8">
        <f t="shared" si="113"/>
        <v>0</v>
      </c>
      <c r="BE82" s="8">
        <v>10</v>
      </c>
      <c r="BF82" s="8">
        <v>1.4239999999999999</v>
      </c>
      <c r="BG82" s="291">
        <v>7</v>
      </c>
      <c r="BH82" s="292">
        <v>0.99680000000000002</v>
      </c>
      <c r="BI82" s="291"/>
      <c r="BJ82" s="292"/>
      <c r="BK82" s="293">
        <v>3</v>
      </c>
      <c r="BL82" s="8">
        <v>0.42720000000000002</v>
      </c>
      <c r="BM82" s="8"/>
      <c r="BN82" s="8"/>
      <c r="BO82" s="8"/>
      <c r="BP82" s="8"/>
      <c r="BQ82" s="8"/>
      <c r="BR82" s="8"/>
      <c r="BS82" s="2">
        <f t="shared" si="128"/>
        <v>20</v>
      </c>
      <c r="BT82" s="8">
        <f t="shared" si="129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4"/>
      <c r="CH82" s="319"/>
      <c r="CI82" s="91">
        <v>20.6</v>
      </c>
      <c r="CJ82" s="319">
        <v>6.5</v>
      </c>
      <c r="CK82" s="294"/>
      <c r="CL82" s="294"/>
      <c r="CM82" s="320">
        <v>5.15</v>
      </c>
      <c r="CN82" s="321">
        <v>1.5</v>
      </c>
      <c r="CO82" s="8">
        <f t="shared" si="130"/>
        <v>25.75</v>
      </c>
      <c r="CP82" s="8">
        <f t="shared" si="131"/>
        <v>8</v>
      </c>
      <c r="CQ82" s="336">
        <v>247.40625</v>
      </c>
      <c r="CR82" s="336"/>
      <c r="CS82" s="336"/>
      <c r="CT82" s="346"/>
      <c r="CU82" s="337">
        <v>18.556701030927837</v>
      </c>
      <c r="CV82" s="196"/>
      <c r="CW82" s="338">
        <v>63.814432989690722</v>
      </c>
      <c r="CX82" s="295"/>
      <c r="CY82" s="295"/>
      <c r="CZ82" s="295"/>
      <c r="DA82" s="7">
        <f t="shared" si="132"/>
        <v>329.77738402061857</v>
      </c>
      <c r="DB82" s="4">
        <f t="shared" si="133"/>
        <v>0</v>
      </c>
      <c r="DC82" s="8"/>
      <c r="DD82" s="8"/>
      <c r="DE82" s="4"/>
      <c r="DF82" s="8"/>
      <c r="DG82" s="8"/>
      <c r="DH82" s="8"/>
      <c r="DI82" s="8">
        <f t="shared" si="134"/>
        <v>0</v>
      </c>
      <c r="DJ82" s="8">
        <f t="shared" si="135"/>
        <v>0</v>
      </c>
      <c r="DK82" s="322">
        <v>41.103092783505154</v>
      </c>
      <c r="DL82" s="322">
        <v>13.701030927835051</v>
      </c>
      <c r="DM82" s="320">
        <f t="shared" si="136"/>
        <v>41.103092783505154</v>
      </c>
      <c r="DN82" s="320">
        <f t="shared" si="137"/>
        <v>13.701030927835051</v>
      </c>
      <c r="DO82" s="322">
        <v>39.869999999999997</v>
      </c>
      <c r="DP82" s="322">
        <v>13.29</v>
      </c>
      <c r="DQ82" s="323"/>
      <c r="DR82" s="323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8"/>
        <v>0</v>
      </c>
      <c r="ED82" s="8">
        <f t="shared" si="138"/>
        <v>0</v>
      </c>
      <c r="EE82" s="4"/>
      <c r="EF82" s="4"/>
      <c r="EG82" s="324">
        <v>31.96</v>
      </c>
      <c r="EH82" s="325">
        <v>7.99</v>
      </c>
      <c r="EI82" s="94">
        <v>116.36</v>
      </c>
      <c r="EJ82" s="94">
        <v>29.09</v>
      </c>
      <c r="EK82" s="320">
        <v>40.340000000000003</v>
      </c>
      <c r="EL82" s="326">
        <v>10.085000000000001</v>
      </c>
      <c r="EM82" s="327"/>
      <c r="EN82" s="327"/>
      <c r="EO82" s="327"/>
      <c r="EP82" s="327"/>
      <c r="EQ82" s="8">
        <f t="shared" si="139"/>
        <v>188.66</v>
      </c>
      <c r="ER82" s="8">
        <f t="shared" si="140"/>
        <v>47.164999999999999</v>
      </c>
      <c r="ES82" s="296"/>
      <c r="ET82" s="296"/>
      <c r="EU82" s="6"/>
      <c r="EV82" s="6"/>
      <c r="EW82" s="4">
        <f t="shared" si="141"/>
        <v>0</v>
      </c>
      <c r="EX82" s="4">
        <f t="shared" si="142"/>
        <v>0</v>
      </c>
      <c r="EY82" s="8"/>
      <c r="EZ82" s="8"/>
      <c r="FA82" s="351">
        <v>29</v>
      </c>
      <c r="FB82" s="328"/>
      <c r="FC82" s="114">
        <v>0</v>
      </c>
      <c r="FD82" s="321"/>
      <c r="FE82" s="8"/>
      <c r="FF82" s="8"/>
      <c r="FG82" s="300"/>
      <c r="FH82" s="301"/>
      <c r="FI82" s="8"/>
      <c r="FJ82" s="8"/>
      <c r="FK82" s="8"/>
      <c r="FL82" s="8"/>
      <c r="FM82" s="321"/>
      <c r="FN82" s="321"/>
      <c r="FO82" s="4"/>
      <c r="FP82" s="8"/>
      <c r="FQ82" s="302">
        <f t="shared" si="143"/>
        <v>0</v>
      </c>
      <c r="FR82" s="8">
        <f t="shared" si="144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5"/>
        <v>0</v>
      </c>
      <c r="GH82" s="8">
        <f t="shared" si="146"/>
        <v>0</v>
      </c>
      <c r="GI82" s="303"/>
      <c r="GJ82" s="303"/>
      <c r="GK82" s="321">
        <v>6</v>
      </c>
      <c r="GL82" s="321"/>
      <c r="GM82" s="304"/>
      <c r="GN82" s="305"/>
      <c r="GO82" s="329">
        <v>5</v>
      </c>
      <c r="GP82" s="365"/>
      <c r="GQ82" s="306"/>
      <c r="GR82" s="306"/>
      <c r="GS82" s="305"/>
      <c r="GT82" s="305"/>
      <c r="GU82" s="93">
        <v>5</v>
      </c>
      <c r="GV82" s="93"/>
      <c r="GW82" s="93">
        <v>2</v>
      </c>
      <c r="GX82" s="93"/>
      <c r="GY82" s="93">
        <v>2.4</v>
      </c>
      <c r="GZ82" s="93"/>
      <c r="HA82" s="8">
        <f t="shared" si="147"/>
        <v>20.399999999999999</v>
      </c>
      <c r="HB82" s="8">
        <f t="shared" si="148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98"/>
      <c r="HO82" s="8">
        <f t="shared" si="149"/>
        <v>0</v>
      </c>
      <c r="HP82" s="8">
        <f t="shared" si="150"/>
        <v>0</v>
      </c>
      <c r="HQ82" s="91">
        <v>430</v>
      </c>
      <c r="HR82" s="284"/>
      <c r="HS82" s="91">
        <v>430</v>
      </c>
      <c r="HT82" s="8"/>
      <c r="HU82" s="8">
        <f t="shared" si="151"/>
        <v>430</v>
      </c>
      <c r="HV82" s="8">
        <f t="shared" si="152"/>
        <v>0</v>
      </c>
      <c r="HW82" s="8"/>
      <c r="HX82" s="8"/>
      <c r="HY82" s="376"/>
      <c r="HZ82" s="376"/>
      <c r="IA82" s="307"/>
      <c r="IB82" s="299"/>
      <c r="IC82" s="196">
        <v>8.5</v>
      </c>
      <c r="ID82" s="329">
        <v>2.125</v>
      </c>
      <c r="IE82" s="308"/>
      <c r="IF82" s="308"/>
      <c r="IG82" s="8">
        <f t="shared" si="153"/>
        <v>8.5</v>
      </c>
      <c r="IH82" s="8">
        <f t="shared" si="154"/>
        <v>2.125</v>
      </c>
      <c r="II82" s="8">
        <v>205</v>
      </c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284"/>
      <c r="JD82" s="284"/>
      <c r="JE82" s="378">
        <v>0</v>
      </c>
      <c r="JF82" s="378">
        <v>0</v>
      </c>
      <c r="JG82" s="8">
        <f t="shared" si="155"/>
        <v>10.31</v>
      </c>
      <c r="JH82" s="8">
        <f t="shared" si="156"/>
        <v>0</v>
      </c>
      <c r="JI82" s="329">
        <v>6.4991000000000003</v>
      </c>
      <c r="JJ82" s="329">
        <v>1</v>
      </c>
      <c r="JK82" s="329">
        <v>6.4991000000000003</v>
      </c>
      <c r="JL82" s="329">
        <v>1</v>
      </c>
      <c r="JM82" s="329">
        <v>18</v>
      </c>
      <c r="JN82" s="329">
        <v>4</v>
      </c>
      <c r="JO82" s="91">
        <v>51.55</v>
      </c>
      <c r="JP82" s="329">
        <v>11</v>
      </c>
      <c r="JQ82" s="91">
        <v>0</v>
      </c>
      <c r="JR82" s="329">
        <v>0</v>
      </c>
      <c r="JS82" s="71">
        <v>0</v>
      </c>
      <c r="JT82" s="71">
        <v>0</v>
      </c>
      <c r="JU82" s="8"/>
      <c r="JV82" s="8"/>
      <c r="JW82" s="8">
        <f t="shared" si="157"/>
        <v>82.548199999999994</v>
      </c>
      <c r="JX82" s="8">
        <f t="shared" si="158"/>
        <v>17</v>
      </c>
      <c r="JY82" s="8"/>
      <c r="JZ82" s="8"/>
      <c r="KA82" s="284"/>
      <c r="KB82" s="284"/>
      <c r="KC82" s="8">
        <f t="shared" si="159"/>
        <v>0</v>
      </c>
      <c r="KD82" s="8">
        <f t="shared" si="160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1"/>
        <v>0</v>
      </c>
      <c r="KP82" s="4">
        <f t="shared" si="161"/>
        <v>0</v>
      </c>
      <c r="KQ82" s="320"/>
      <c r="KR82" s="4"/>
      <c r="KS82" s="4"/>
      <c r="KT82" s="4"/>
      <c r="KU82" s="1">
        <f t="shared" si="162"/>
        <v>0</v>
      </c>
      <c r="KV82" s="1">
        <f t="shared" si="163"/>
        <v>0</v>
      </c>
      <c r="KW82" s="4"/>
      <c r="KX82" s="4"/>
      <c r="KY82" s="4">
        <f t="shared" si="164"/>
        <v>0</v>
      </c>
      <c r="KZ82" s="4">
        <f t="shared" si="165"/>
        <v>0</v>
      </c>
      <c r="LA82" s="4"/>
      <c r="LB82" s="4"/>
      <c r="LC82" s="4"/>
      <c r="LD82" s="4"/>
      <c r="LE82" s="4">
        <f t="shared" si="166"/>
        <v>0</v>
      </c>
      <c r="LF82" s="4">
        <f t="shared" si="167"/>
        <v>0</v>
      </c>
      <c r="LG82" s="4"/>
      <c r="LH82" s="4"/>
      <c r="LI82" s="4">
        <f t="shared" si="168"/>
        <v>0</v>
      </c>
      <c r="LJ82" s="4">
        <f t="shared" si="169"/>
        <v>0</v>
      </c>
      <c r="LK82" s="71">
        <v>24.2</v>
      </c>
      <c r="LL82" s="329">
        <v>0</v>
      </c>
      <c r="LM82" s="79">
        <v>3.09</v>
      </c>
      <c r="LN82" s="348">
        <v>0</v>
      </c>
      <c r="LO82" s="79">
        <v>3.7210000000000001</v>
      </c>
      <c r="LP82" s="332">
        <v>0</v>
      </c>
      <c r="LQ82" s="75"/>
      <c r="LR82" s="342"/>
      <c r="LS82" s="317"/>
      <c r="LT82" s="317"/>
      <c r="LU82" s="4">
        <f t="shared" si="170"/>
        <v>31.010999999999999</v>
      </c>
      <c r="LV82" s="4">
        <f t="shared" si="171"/>
        <v>0</v>
      </c>
      <c r="LW82" s="318"/>
      <c r="LX82" s="4"/>
      <c r="LY82" s="4"/>
      <c r="LZ82" s="4"/>
      <c r="MA82" s="4">
        <f t="shared" si="172"/>
        <v>0</v>
      </c>
      <c r="MB82" s="4">
        <f t="shared" si="173"/>
        <v>0</v>
      </c>
      <c r="MC82" s="114"/>
      <c r="MD82" s="4"/>
      <c r="ME82" s="339">
        <v>25.75</v>
      </c>
      <c r="MF82" s="366"/>
      <c r="MG82" s="75">
        <v>35.020000000000003</v>
      </c>
      <c r="MH82" s="4"/>
      <c r="MI82" s="9"/>
      <c r="MJ82" s="4"/>
      <c r="MK82" s="4">
        <f t="shared" si="174"/>
        <v>60.77</v>
      </c>
      <c r="ML82" s="4">
        <f t="shared" si="175"/>
        <v>0</v>
      </c>
      <c r="MM82" s="333">
        <v>0.12</v>
      </c>
      <c r="MN82" s="92"/>
      <c r="MO82" s="114">
        <v>8.0000000000000016E-2</v>
      </c>
      <c r="MP82" s="334"/>
      <c r="MQ82" s="4">
        <f t="shared" si="176"/>
        <v>0.2</v>
      </c>
      <c r="MR82" s="4">
        <f t="shared" si="177"/>
        <v>0</v>
      </c>
      <c r="MS82" s="4"/>
      <c r="MT82" s="4"/>
      <c r="MU82" s="4">
        <f t="shared" si="178"/>
        <v>0</v>
      </c>
      <c r="MV82" s="4">
        <f t="shared" si="179"/>
        <v>0</v>
      </c>
      <c r="MW82" s="4"/>
      <c r="MX82" s="4"/>
      <c r="MY82" s="4">
        <f t="shared" si="180"/>
        <v>0</v>
      </c>
      <c r="MZ82" s="4">
        <f t="shared" si="181"/>
        <v>0</v>
      </c>
      <c r="NA82" s="92">
        <v>0</v>
      </c>
      <c r="NB82" s="335">
        <v>0</v>
      </c>
      <c r="NC82" s="4">
        <f t="shared" si="182"/>
        <v>0</v>
      </c>
      <c r="ND82" s="4">
        <f t="shared" si="183"/>
        <v>0</v>
      </c>
      <c r="NE82" s="296"/>
      <c r="NF82" s="296"/>
      <c r="NG82" s="296">
        <f t="shared" si="184"/>
        <v>0</v>
      </c>
      <c r="NH82" s="296">
        <f t="shared" si="185"/>
        <v>0</v>
      </c>
      <c r="NI82" s="296"/>
      <c r="NJ82" s="296"/>
      <c r="NK82" s="296">
        <f t="shared" si="186"/>
        <v>0</v>
      </c>
      <c r="NL82" s="296">
        <f t="shared" si="187"/>
        <v>0</v>
      </c>
      <c r="NM82" s="293"/>
      <c r="NN82" s="296"/>
      <c r="NO82" s="296">
        <f t="shared" si="188"/>
        <v>0</v>
      </c>
      <c r="NP82" s="296">
        <f t="shared" si="189"/>
        <v>0</v>
      </c>
      <c r="NQ82" s="74">
        <v>0.57999999999999996</v>
      </c>
      <c r="NR82" s="74"/>
      <c r="NS82" s="74">
        <v>0</v>
      </c>
      <c r="NT82" s="74"/>
      <c r="NU82" s="74">
        <v>0.98</v>
      </c>
      <c r="NV82" s="74"/>
      <c r="NW82" s="341">
        <v>0.21</v>
      </c>
      <c r="NX82" s="341"/>
      <c r="NY82" s="341">
        <v>0.31</v>
      </c>
      <c r="NZ82" s="341"/>
      <c r="OA82" s="4">
        <f t="shared" si="190"/>
        <v>1.87</v>
      </c>
      <c r="OB82" s="4">
        <f t="shared" si="121"/>
        <v>0</v>
      </c>
      <c r="OC82" s="74">
        <v>2.4</v>
      </c>
      <c r="OD82" s="74"/>
      <c r="OE82" s="347">
        <v>0</v>
      </c>
      <c r="OF82" s="74"/>
      <c r="OG82" s="347">
        <v>0.09</v>
      </c>
      <c r="OH82" s="74"/>
      <c r="OI82" s="74">
        <v>0</v>
      </c>
      <c r="OJ82" s="74"/>
      <c r="OK82" s="4">
        <f t="shared" si="191"/>
        <v>2.4899999999999998</v>
      </c>
      <c r="OL82" s="4">
        <f t="shared" si="192"/>
        <v>0</v>
      </c>
      <c r="OM82" s="196">
        <v>0.38</v>
      </c>
      <c r="ON82" s="296"/>
      <c r="OO82" s="340">
        <v>0.11</v>
      </c>
      <c r="OP82" s="296"/>
      <c r="OQ82" s="196">
        <v>0.12</v>
      </c>
      <c r="OR82" s="296"/>
      <c r="OS82" s="296">
        <f t="shared" si="193"/>
        <v>0.49</v>
      </c>
      <c r="OT82" s="296">
        <f t="shared" si="194"/>
        <v>0</v>
      </c>
      <c r="OU82" s="296"/>
      <c r="OV82" s="296"/>
      <c r="OW82" s="296">
        <f t="shared" si="122"/>
        <v>0</v>
      </c>
      <c r="OX82" s="296">
        <f t="shared" si="123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320"/>
      <c r="L83" s="320"/>
      <c r="M83" s="71"/>
      <c r="N83" s="71"/>
      <c r="O83" s="75"/>
      <c r="P83" s="71"/>
      <c r="Q83" s="122"/>
      <c r="R83" s="78"/>
      <c r="S83" s="320"/>
      <c r="T83" s="320"/>
      <c r="U83" s="78"/>
      <c r="V83" s="78"/>
      <c r="W83" s="78">
        <f t="shared" si="124"/>
        <v>0</v>
      </c>
      <c r="X83" s="78">
        <f t="shared" si="125"/>
        <v>0</v>
      </c>
      <c r="Y83" s="78"/>
      <c r="Z83" s="78"/>
      <c r="AA83" s="75"/>
      <c r="AB83" s="71"/>
      <c r="AC83" s="78">
        <f t="shared" si="126"/>
        <v>0</v>
      </c>
      <c r="AD83" s="78">
        <f t="shared" si="127"/>
        <v>0</v>
      </c>
      <c r="AE83" s="71"/>
      <c r="AF83" s="71"/>
      <c r="AG83" s="71"/>
      <c r="AH83" s="71"/>
      <c r="AI83" s="122"/>
      <c r="AJ83" s="122"/>
      <c r="AK83" s="349"/>
      <c r="AL83" s="350"/>
      <c r="AM83" s="352"/>
      <c r="AN83" s="352"/>
      <c r="AO83" s="353"/>
      <c r="AP83" s="353"/>
      <c r="AQ83" s="353"/>
      <c r="AR83" s="353"/>
      <c r="AS83" s="353"/>
      <c r="AT83" s="353"/>
      <c r="AU83" s="74">
        <f t="shared" si="110"/>
        <v>0</v>
      </c>
      <c r="AV83" s="74">
        <f t="shared" si="111"/>
        <v>0</v>
      </c>
      <c r="AW83" s="78">
        <v>0</v>
      </c>
      <c r="AX83" s="78">
        <v>0</v>
      </c>
      <c r="AY83" s="35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10</v>
      </c>
      <c r="BF83" s="78">
        <v>1.4239999999999999</v>
      </c>
      <c r="BG83" s="355">
        <v>7</v>
      </c>
      <c r="BH83" s="356">
        <v>0.99680000000000002</v>
      </c>
      <c r="BI83" s="355"/>
      <c r="BJ83" s="356"/>
      <c r="BK83" s="321">
        <v>3</v>
      </c>
      <c r="BL83" s="78">
        <v>0.42720000000000002</v>
      </c>
      <c r="BM83" s="78"/>
      <c r="BN83" s="78"/>
      <c r="BO83" s="78"/>
      <c r="BP83" s="78"/>
      <c r="BQ83" s="78"/>
      <c r="BR83" s="78"/>
      <c r="BS83" s="320">
        <f t="shared" si="128"/>
        <v>20</v>
      </c>
      <c r="BT83" s="78">
        <f t="shared" si="129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4"/>
      <c r="CH83" s="319"/>
      <c r="CI83" s="91">
        <v>0</v>
      </c>
      <c r="CJ83" s="319">
        <v>0</v>
      </c>
      <c r="CK83" s="329"/>
      <c r="CL83" s="329"/>
      <c r="CM83" s="320">
        <v>0</v>
      </c>
      <c r="CN83" s="321">
        <v>0</v>
      </c>
      <c r="CO83" s="78">
        <f t="shared" si="130"/>
        <v>0</v>
      </c>
      <c r="CP83" s="78">
        <f t="shared" si="131"/>
        <v>0</v>
      </c>
      <c r="CQ83" s="336">
        <v>247.40625</v>
      </c>
      <c r="CR83" s="336"/>
      <c r="CS83" s="336"/>
      <c r="CT83" s="346"/>
      <c r="CU83" s="337">
        <v>18.556701030927837</v>
      </c>
      <c r="CV83" s="196"/>
      <c r="CW83" s="338">
        <v>63.814432989690722</v>
      </c>
      <c r="CX83" s="346"/>
      <c r="CY83" s="346"/>
      <c r="CZ83" s="346"/>
      <c r="DA83" s="357">
        <f t="shared" si="132"/>
        <v>329.77738402061857</v>
      </c>
      <c r="DB83" s="74">
        <f t="shared" si="133"/>
        <v>0</v>
      </c>
      <c r="DC83" s="78"/>
      <c r="DD83" s="78"/>
      <c r="DE83" s="74"/>
      <c r="DF83" s="78"/>
      <c r="DG83" s="78"/>
      <c r="DH83" s="78"/>
      <c r="DI83" s="78">
        <f t="shared" si="134"/>
        <v>0</v>
      </c>
      <c r="DJ83" s="78">
        <f t="shared" si="135"/>
        <v>0</v>
      </c>
      <c r="DK83" s="322">
        <v>41.103092783505154</v>
      </c>
      <c r="DL83" s="322">
        <v>13.701030927835051</v>
      </c>
      <c r="DM83" s="320">
        <f t="shared" si="136"/>
        <v>41.103092783505154</v>
      </c>
      <c r="DN83" s="320">
        <f t="shared" si="137"/>
        <v>13.701030927835051</v>
      </c>
      <c r="DO83" s="322">
        <v>39.869999999999997</v>
      </c>
      <c r="DP83" s="322">
        <v>13.29</v>
      </c>
      <c r="DQ83" s="323"/>
      <c r="DR83" s="323"/>
      <c r="DS83" s="78"/>
      <c r="DT83" s="78"/>
      <c r="DU83" s="326"/>
      <c r="DV83" s="358"/>
      <c r="DW83" s="358"/>
      <c r="DX83" s="358"/>
      <c r="DY83" s="78"/>
      <c r="DZ83" s="78"/>
      <c r="EA83" s="74"/>
      <c r="EB83" s="78"/>
      <c r="EC83" s="78">
        <f t="shared" si="138"/>
        <v>0</v>
      </c>
      <c r="ED83" s="78">
        <f t="shared" si="138"/>
        <v>0</v>
      </c>
      <c r="EE83" s="74"/>
      <c r="EF83" s="74"/>
      <c r="EG83" s="324">
        <v>31.96</v>
      </c>
      <c r="EH83" s="325">
        <v>7.99</v>
      </c>
      <c r="EI83" s="94">
        <v>116.36</v>
      </c>
      <c r="EJ83" s="94">
        <v>29.09</v>
      </c>
      <c r="EK83" s="320">
        <v>40.340000000000003</v>
      </c>
      <c r="EL83" s="326">
        <v>10.085000000000001</v>
      </c>
      <c r="EM83" s="327"/>
      <c r="EN83" s="327"/>
      <c r="EO83" s="327"/>
      <c r="EP83" s="327"/>
      <c r="EQ83" s="78">
        <f t="shared" si="139"/>
        <v>188.66</v>
      </c>
      <c r="ER83" s="78">
        <f t="shared" si="140"/>
        <v>47.164999999999999</v>
      </c>
      <c r="ES83" s="196"/>
      <c r="ET83" s="196"/>
      <c r="EU83" s="359"/>
      <c r="EV83" s="359"/>
      <c r="EW83" s="74">
        <f t="shared" si="141"/>
        <v>0</v>
      </c>
      <c r="EX83" s="74">
        <f t="shared" si="142"/>
        <v>0</v>
      </c>
      <c r="EY83" s="78"/>
      <c r="EZ83" s="78"/>
      <c r="FA83" s="351">
        <v>31</v>
      </c>
      <c r="FB83" s="328"/>
      <c r="FC83" s="114">
        <v>0</v>
      </c>
      <c r="FD83" s="321"/>
      <c r="FE83" s="78"/>
      <c r="FF83" s="78"/>
      <c r="FG83" s="360"/>
      <c r="FH83" s="361"/>
      <c r="FI83" s="78"/>
      <c r="FJ83" s="78"/>
      <c r="FK83" s="78"/>
      <c r="FL83" s="78"/>
      <c r="FM83" s="321"/>
      <c r="FN83" s="321"/>
      <c r="FO83" s="74"/>
      <c r="FP83" s="78"/>
      <c r="FQ83" s="362">
        <f t="shared" si="143"/>
        <v>0</v>
      </c>
      <c r="FR83" s="78">
        <f t="shared" si="144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5"/>
        <v>0</v>
      </c>
      <c r="GH83" s="78">
        <f t="shared" si="146"/>
        <v>0</v>
      </c>
      <c r="GI83" s="363"/>
      <c r="GJ83" s="363"/>
      <c r="GK83" s="321">
        <v>6</v>
      </c>
      <c r="GL83" s="321"/>
      <c r="GM83" s="364"/>
      <c r="GN83" s="93"/>
      <c r="GO83" s="329">
        <v>5</v>
      </c>
      <c r="GP83" s="365"/>
      <c r="GQ83" s="365"/>
      <c r="GR83" s="365"/>
      <c r="GS83" s="93"/>
      <c r="GT83" s="93"/>
      <c r="GU83" s="93">
        <v>5</v>
      </c>
      <c r="GV83" s="93"/>
      <c r="GW83" s="93">
        <v>2</v>
      </c>
      <c r="GX83" s="93"/>
      <c r="GY83" s="93">
        <v>2.4</v>
      </c>
      <c r="GZ83" s="93"/>
      <c r="HA83" s="78">
        <f t="shared" si="147"/>
        <v>20.399999999999999</v>
      </c>
      <c r="HB83" s="78">
        <f t="shared" si="148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58"/>
      <c r="HO83" s="78">
        <f t="shared" si="149"/>
        <v>0</v>
      </c>
      <c r="HP83" s="78">
        <f t="shared" si="150"/>
        <v>0</v>
      </c>
      <c r="HQ83" s="91">
        <v>460</v>
      </c>
      <c r="HR83" s="71"/>
      <c r="HS83" s="91">
        <v>460</v>
      </c>
      <c r="HT83" s="78"/>
      <c r="HU83" s="78">
        <f t="shared" si="151"/>
        <v>460</v>
      </c>
      <c r="HV83" s="78">
        <f t="shared" si="152"/>
        <v>0</v>
      </c>
      <c r="HW83" s="78"/>
      <c r="HX83" s="78"/>
      <c r="HY83" s="377"/>
      <c r="HZ83" s="377"/>
      <c r="IA83" s="96"/>
      <c r="IB83" s="94"/>
      <c r="IC83" s="196">
        <v>8.5</v>
      </c>
      <c r="ID83" s="329">
        <v>2.125</v>
      </c>
      <c r="IE83" s="208"/>
      <c r="IF83" s="208"/>
      <c r="IG83" s="78">
        <f t="shared" si="153"/>
        <v>8.5</v>
      </c>
      <c r="IH83" s="78">
        <f t="shared" si="154"/>
        <v>2.125</v>
      </c>
      <c r="II83" s="78">
        <v>205</v>
      </c>
      <c r="IJ83" s="78"/>
      <c r="IK83" s="78"/>
      <c r="IL83" s="78"/>
      <c r="IM83" s="74"/>
      <c r="IN83" s="358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/>
      <c r="JD83" s="71"/>
      <c r="JE83" s="379">
        <v>0</v>
      </c>
      <c r="JF83" s="379">
        <v>0</v>
      </c>
      <c r="JG83" s="78">
        <f t="shared" si="155"/>
        <v>10.31</v>
      </c>
      <c r="JH83" s="78">
        <f t="shared" si="156"/>
        <v>0</v>
      </c>
      <c r="JI83" s="329">
        <v>6.4991000000000003</v>
      </c>
      <c r="JJ83" s="329">
        <v>1</v>
      </c>
      <c r="JK83" s="329">
        <v>6.4991000000000003</v>
      </c>
      <c r="JL83" s="329">
        <v>1</v>
      </c>
      <c r="JM83" s="329">
        <v>18</v>
      </c>
      <c r="JN83" s="329">
        <v>4</v>
      </c>
      <c r="JO83" s="91">
        <v>51.55</v>
      </c>
      <c r="JP83" s="329">
        <v>11</v>
      </c>
      <c r="JQ83" s="91">
        <v>0</v>
      </c>
      <c r="JR83" s="329">
        <v>0</v>
      </c>
      <c r="JS83" s="71">
        <v>0</v>
      </c>
      <c r="JT83" s="71">
        <v>0</v>
      </c>
      <c r="JU83" s="78"/>
      <c r="JV83" s="78"/>
      <c r="JW83" s="78">
        <f t="shared" si="157"/>
        <v>82.548199999999994</v>
      </c>
      <c r="JX83" s="78">
        <f t="shared" si="158"/>
        <v>17</v>
      </c>
      <c r="JY83" s="78"/>
      <c r="JZ83" s="78"/>
      <c r="KA83" s="71"/>
      <c r="KB83" s="71"/>
      <c r="KC83" s="78">
        <f t="shared" si="159"/>
        <v>0</v>
      </c>
      <c r="KD83" s="78">
        <f t="shared" si="160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1"/>
        <v>0</v>
      </c>
      <c r="KP83" s="74">
        <f t="shared" si="161"/>
        <v>0</v>
      </c>
      <c r="KQ83" s="320">
        <v>6.19</v>
      </c>
      <c r="KR83" s="74"/>
      <c r="KS83" s="74"/>
      <c r="KT83" s="74"/>
      <c r="KU83" s="122">
        <f t="shared" si="162"/>
        <v>6.19</v>
      </c>
      <c r="KV83" s="122">
        <f t="shared" si="163"/>
        <v>0</v>
      </c>
      <c r="KW83" s="74"/>
      <c r="KX83" s="74"/>
      <c r="KY83" s="74">
        <f t="shared" si="164"/>
        <v>0</v>
      </c>
      <c r="KZ83" s="74">
        <f t="shared" si="165"/>
        <v>0</v>
      </c>
      <c r="LA83" s="74"/>
      <c r="LB83" s="74"/>
      <c r="LC83" s="74"/>
      <c r="LD83" s="74"/>
      <c r="LE83" s="74">
        <f t="shared" si="166"/>
        <v>0</v>
      </c>
      <c r="LF83" s="74">
        <f t="shared" si="167"/>
        <v>0</v>
      </c>
      <c r="LG83" s="74"/>
      <c r="LH83" s="74"/>
      <c r="LI83" s="74">
        <f t="shared" si="168"/>
        <v>0</v>
      </c>
      <c r="LJ83" s="74">
        <f t="shared" si="169"/>
        <v>0</v>
      </c>
      <c r="LK83" s="71">
        <v>24.2</v>
      </c>
      <c r="LL83" s="329">
        <v>0</v>
      </c>
      <c r="LM83" s="79">
        <v>3.09</v>
      </c>
      <c r="LN83" s="348">
        <v>0</v>
      </c>
      <c r="LO83" s="79">
        <v>3.7210000000000001</v>
      </c>
      <c r="LP83" s="332">
        <v>0</v>
      </c>
      <c r="LQ83" s="75"/>
      <c r="LR83" s="342"/>
      <c r="LS83" s="342"/>
      <c r="LT83" s="342"/>
      <c r="LU83" s="74">
        <f t="shared" si="170"/>
        <v>31.010999999999999</v>
      </c>
      <c r="LV83" s="74">
        <f t="shared" si="171"/>
        <v>0</v>
      </c>
      <c r="LW83" s="149"/>
      <c r="LX83" s="74"/>
      <c r="LY83" s="74"/>
      <c r="LZ83" s="74"/>
      <c r="MA83" s="74">
        <f t="shared" si="172"/>
        <v>0</v>
      </c>
      <c r="MB83" s="74">
        <f t="shared" si="173"/>
        <v>0</v>
      </c>
      <c r="MC83" s="114"/>
      <c r="MD83" s="74"/>
      <c r="ME83" s="339">
        <v>25.75</v>
      </c>
      <c r="MF83" s="366"/>
      <c r="MG83" s="75">
        <v>35.020000000000003</v>
      </c>
      <c r="MH83" s="74"/>
      <c r="MI83" s="75"/>
      <c r="MJ83" s="74"/>
      <c r="MK83" s="74">
        <f t="shared" si="174"/>
        <v>60.77</v>
      </c>
      <c r="ML83" s="74">
        <f t="shared" si="175"/>
        <v>0</v>
      </c>
      <c r="MM83" s="333">
        <v>0.06</v>
      </c>
      <c r="MN83" s="92"/>
      <c r="MO83" s="114">
        <v>4.0000000000000008E-2</v>
      </c>
      <c r="MP83" s="334"/>
      <c r="MQ83" s="74">
        <f t="shared" si="176"/>
        <v>0.1</v>
      </c>
      <c r="MR83" s="74">
        <f t="shared" si="177"/>
        <v>0</v>
      </c>
      <c r="MS83" s="74"/>
      <c r="MT83" s="74"/>
      <c r="MU83" s="74">
        <f t="shared" si="178"/>
        <v>0</v>
      </c>
      <c r="MV83" s="74">
        <f t="shared" si="179"/>
        <v>0</v>
      </c>
      <c r="MW83" s="74"/>
      <c r="MX83" s="74"/>
      <c r="MY83" s="74">
        <f t="shared" si="180"/>
        <v>0</v>
      </c>
      <c r="MZ83" s="74">
        <f t="shared" si="181"/>
        <v>0</v>
      </c>
      <c r="NA83" s="92">
        <v>6.65</v>
      </c>
      <c r="NB83" s="335">
        <v>0.9</v>
      </c>
      <c r="NC83" s="74">
        <f t="shared" si="182"/>
        <v>6.65</v>
      </c>
      <c r="ND83" s="74">
        <f t="shared" si="183"/>
        <v>0.9</v>
      </c>
      <c r="NE83" s="196"/>
      <c r="NF83" s="196"/>
      <c r="NG83" s="196">
        <f t="shared" si="184"/>
        <v>0</v>
      </c>
      <c r="NH83" s="196">
        <f t="shared" si="185"/>
        <v>0</v>
      </c>
      <c r="NI83" s="196"/>
      <c r="NJ83" s="196"/>
      <c r="NK83" s="196">
        <f t="shared" si="186"/>
        <v>0</v>
      </c>
      <c r="NL83" s="196">
        <f t="shared" si="187"/>
        <v>0</v>
      </c>
      <c r="NM83" s="321"/>
      <c r="NN83" s="196"/>
      <c r="NO83" s="196">
        <f t="shared" si="188"/>
        <v>0</v>
      </c>
      <c r="NP83" s="196">
        <f t="shared" si="189"/>
        <v>0</v>
      </c>
      <c r="NQ83" s="74">
        <v>0.34</v>
      </c>
      <c r="NR83" s="74"/>
      <c r="NS83" s="74">
        <v>0</v>
      </c>
      <c r="NT83" s="74"/>
      <c r="NU83" s="74">
        <v>0.56999999999999995</v>
      </c>
      <c r="NV83" s="74"/>
      <c r="NW83" s="341">
        <v>0.12</v>
      </c>
      <c r="NX83" s="341"/>
      <c r="NY83" s="341">
        <v>0.18</v>
      </c>
      <c r="NZ83" s="341"/>
      <c r="OA83" s="74">
        <f t="shared" si="190"/>
        <v>1.0899999999999999</v>
      </c>
      <c r="OB83" s="74">
        <f t="shared" si="121"/>
        <v>0</v>
      </c>
      <c r="OC83" s="74">
        <v>1.6</v>
      </c>
      <c r="OD83" s="74"/>
      <c r="OE83" s="347">
        <v>0</v>
      </c>
      <c r="OF83" s="74"/>
      <c r="OG83" s="347">
        <v>0.06</v>
      </c>
      <c r="OH83" s="74"/>
      <c r="OI83" s="74">
        <v>0</v>
      </c>
      <c r="OJ83" s="74"/>
      <c r="OK83" s="74">
        <f t="shared" si="191"/>
        <v>1.6600000000000001</v>
      </c>
      <c r="OL83" s="74">
        <f t="shared" si="192"/>
        <v>0</v>
      </c>
      <c r="OM83" s="196">
        <v>0.08</v>
      </c>
      <c r="ON83" s="196"/>
      <c r="OO83" s="340">
        <v>0.02</v>
      </c>
      <c r="OP83" s="196"/>
      <c r="OQ83" s="196">
        <v>0.03</v>
      </c>
      <c r="OR83" s="196"/>
      <c r="OS83" s="196">
        <f t="shared" si="193"/>
        <v>0.1</v>
      </c>
      <c r="OT83" s="196">
        <f t="shared" si="194"/>
        <v>0</v>
      </c>
      <c r="OU83" s="196"/>
      <c r="OV83" s="196"/>
      <c r="OW83" s="196">
        <f t="shared" si="122"/>
        <v>0</v>
      </c>
      <c r="OX83" s="196">
        <f t="shared" si="123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/>
      <c r="N84" s="71"/>
      <c r="O84" s="75"/>
      <c r="P84" s="71"/>
      <c r="Q84" s="122"/>
      <c r="R84" s="78"/>
      <c r="S84" s="320"/>
      <c r="T84" s="320"/>
      <c r="U84" s="78"/>
      <c r="V84" s="78"/>
      <c r="W84" s="78">
        <f t="shared" si="124"/>
        <v>0</v>
      </c>
      <c r="X84" s="78">
        <f t="shared" si="125"/>
        <v>0</v>
      </c>
      <c r="Y84" s="78"/>
      <c r="Z84" s="78"/>
      <c r="AA84" s="75"/>
      <c r="AB84" s="71"/>
      <c r="AC84" s="8">
        <f t="shared" si="126"/>
        <v>0</v>
      </c>
      <c r="AD84" s="8">
        <f t="shared" si="127"/>
        <v>0</v>
      </c>
      <c r="AE84" s="71"/>
      <c r="AF84" s="71"/>
      <c r="AG84" s="71"/>
      <c r="AH84" s="71"/>
      <c r="AI84" s="122"/>
      <c r="AJ84" s="122"/>
      <c r="AK84" s="349"/>
      <c r="AL84" s="350"/>
      <c r="AM84" s="289"/>
      <c r="AN84" s="289"/>
      <c r="AO84" s="290"/>
      <c r="AP84" s="290"/>
      <c r="AQ84" s="290"/>
      <c r="AR84" s="290"/>
      <c r="AS84" s="290"/>
      <c r="AT84" s="290"/>
      <c r="AU84" s="4">
        <f t="shared" si="110"/>
        <v>0</v>
      </c>
      <c r="AV84" s="4">
        <f t="shared" si="111"/>
        <v>0</v>
      </c>
      <c r="AW84" s="78">
        <v>0</v>
      </c>
      <c r="AX84" s="78">
        <v>0</v>
      </c>
      <c r="AY84" s="310"/>
      <c r="AZ84" s="8"/>
      <c r="BA84" s="8"/>
      <c r="BB84" s="8"/>
      <c r="BC84" s="8">
        <f t="shared" si="112"/>
        <v>0</v>
      </c>
      <c r="BD84" s="8">
        <f t="shared" si="113"/>
        <v>0</v>
      </c>
      <c r="BE84" s="8">
        <v>10</v>
      </c>
      <c r="BF84" s="8">
        <v>1.4239999999999999</v>
      </c>
      <c r="BG84" s="291">
        <v>7</v>
      </c>
      <c r="BH84" s="292">
        <v>0.99680000000000002</v>
      </c>
      <c r="BI84" s="291"/>
      <c r="BJ84" s="292"/>
      <c r="BK84" s="293">
        <v>3</v>
      </c>
      <c r="BL84" s="8">
        <v>0.42720000000000002</v>
      </c>
      <c r="BM84" s="8"/>
      <c r="BN84" s="8"/>
      <c r="BO84" s="8"/>
      <c r="BP84" s="8"/>
      <c r="BQ84" s="8"/>
      <c r="BR84" s="8"/>
      <c r="BS84" s="2">
        <f t="shared" si="128"/>
        <v>20</v>
      </c>
      <c r="BT84" s="8">
        <f t="shared" si="129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4"/>
      <c r="CH84" s="319"/>
      <c r="CI84" s="91">
        <v>0</v>
      </c>
      <c r="CJ84" s="319">
        <v>0</v>
      </c>
      <c r="CK84" s="294"/>
      <c r="CL84" s="294"/>
      <c r="CM84" s="320">
        <v>0</v>
      </c>
      <c r="CN84" s="321">
        <v>0</v>
      </c>
      <c r="CO84" s="8">
        <f t="shared" si="130"/>
        <v>0</v>
      </c>
      <c r="CP84" s="8">
        <f t="shared" si="131"/>
        <v>0</v>
      </c>
      <c r="CQ84" s="336">
        <v>247.40625</v>
      </c>
      <c r="CR84" s="336"/>
      <c r="CS84" s="336"/>
      <c r="CT84" s="346"/>
      <c r="CU84" s="337">
        <v>18.556701030927837</v>
      </c>
      <c r="CV84" s="196"/>
      <c r="CW84" s="338">
        <v>63.814432989690722</v>
      </c>
      <c r="CX84" s="295"/>
      <c r="CY84" s="295"/>
      <c r="CZ84" s="295"/>
      <c r="DA84" s="7">
        <f t="shared" si="132"/>
        <v>329.77738402061857</v>
      </c>
      <c r="DB84" s="4">
        <f t="shared" si="133"/>
        <v>0</v>
      </c>
      <c r="DC84" s="8"/>
      <c r="DD84" s="8"/>
      <c r="DE84" s="4"/>
      <c r="DF84" s="8"/>
      <c r="DG84" s="8"/>
      <c r="DH84" s="8"/>
      <c r="DI84" s="8">
        <f t="shared" si="134"/>
        <v>0</v>
      </c>
      <c r="DJ84" s="8">
        <f t="shared" si="135"/>
        <v>0</v>
      </c>
      <c r="DK84" s="322">
        <v>41.103092783505154</v>
      </c>
      <c r="DL84" s="322">
        <v>13.701030927835051</v>
      </c>
      <c r="DM84" s="320">
        <f t="shared" si="136"/>
        <v>41.103092783505154</v>
      </c>
      <c r="DN84" s="320">
        <f t="shared" si="137"/>
        <v>13.701030927835051</v>
      </c>
      <c r="DO84" s="322">
        <v>39.869999999999997</v>
      </c>
      <c r="DP84" s="322">
        <v>13.29</v>
      </c>
      <c r="DQ84" s="323"/>
      <c r="DR84" s="323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8"/>
        <v>0</v>
      </c>
      <c r="ED84" s="8">
        <f t="shared" si="138"/>
        <v>0</v>
      </c>
      <c r="EE84" s="4"/>
      <c r="EF84" s="4"/>
      <c r="EG84" s="324">
        <v>31.96</v>
      </c>
      <c r="EH84" s="325">
        <v>7.99</v>
      </c>
      <c r="EI84" s="94">
        <v>116.36</v>
      </c>
      <c r="EJ84" s="94">
        <v>29.09</v>
      </c>
      <c r="EK84" s="320">
        <v>40.340000000000003</v>
      </c>
      <c r="EL84" s="326">
        <v>10.085000000000001</v>
      </c>
      <c r="EM84" s="327"/>
      <c r="EN84" s="327"/>
      <c r="EO84" s="327"/>
      <c r="EP84" s="327"/>
      <c r="EQ84" s="8">
        <f t="shared" si="139"/>
        <v>188.66</v>
      </c>
      <c r="ER84" s="8">
        <f t="shared" si="140"/>
        <v>47.164999999999999</v>
      </c>
      <c r="ES84" s="296"/>
      <c r="ET84" s="296"/>
      <c r="EU84" s="6"/>
      <c r="EV84" s="6"/>
      <c r="EW84" s="4">
        <f t="shared" si="141"/>
        <v>0</v>
      </c>
      <c r="EX84" s="4">
        <f t="shared" si="142"/>
        <v>0</v>
      </c>
      <c r="EY84" s="8"/>
      <c r="EZ84" s="8"/>
      <c r="FA84" s="351">
        <v>31</v>
      </c>
      <c r="FB84" s="328"/>
      <c r="FC84" s="114">
        <v>32</v>
      </c>
      <c r="FD84" s="321"/>
      <c r="FE84" s="8"/>
      <c r="FF84" s="8"/>
      <c r="FG84" s="300"/>
      <c r="FH84" s="301"/>
      <c r="FI84" s="8"/>
      <c r="FJ84" s="8"/>
      <c r="FK84" s="8"/>
      <c r="FL84" s="8"/>
      <c r="FM84" s="321"/>
      <c r="FN84" s="321"/>
      <c r="FO84" s="4"/>
      <c r="FP84" s="8"/>
      <c r="FQ84" s="302">
        <f t="shared" si="143"/>
        <v>0</v>
      </c>
      <c r="FR84" s="8">
        <f t="shared" si="144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5"/>
        <v>0</v>
      </c>
      <c r="GH84" s="8">
        <f t="shared" si="146"/>
        <v>0</v>
      </c>
      <c r="GI84" s="303"/>
      <c r="GJ84" s="303"/>
      <c r="GK84" s="321">
        <v>6</v>
      </c>
      <c r="GL84" s="321"/>
      <c r="GM84" s="304"/>
      <c r="GN84" s="305"/>
      <c r="GO84" s="329">
        <v>5</v>
      </c>
      <c r="GP84" s="365"/>
      <c r="GQ84" s="306"/>
      <c r="GR84" s="306"/>
      <c r="GS84" s="305"/>
      <c r="GT84" s="305"/>
      <c r="GU84" s="93">
        <v>5</v>
      </c>
      <c r="GV84" s="93"/>
      <c r="GW84" s="93">
        <v>2</v>
      </c>
      <c r="GX84" s="93"/>
      <c r="GY84" s="93">
        <v>2.4</v>
      </c>
      <c r="GZ84" s="93"/>
      <c r="HA84" s="8">
        <f t="shared" si="147"/>
        <v>20.399999999999999</v>
      </c>
      <c r="HB84" s="8">
        <f t="shared" si="148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98"/>
      <c r="HO84" s="8">
        <f t="shared" si="149"/>
        <v>0</v>
      </c>
      <c r="HP84" s="8">
        <f t="shared" si="150"/>
        <v>0</v>
      </c>
      <c r="HQ84" s="91">
        <v>490</v>
      </c>
      <c r="HR84" s="284"/>
      <c r="HS84" s="91">
        <v>490</v>
      </c>
      <c r="HT84" s="8"/>
      <c r="HU84" s="8">
        <f t="shared" si="151"/>
        <v>490</v>
      </c>
      <c r="HV84" s="8">
        <f t="shared" si="152"/>
        <v>0</v>
      </c>
      <c r="HW84" s="8"/>
      <c r="HX84" s="8"/>
      <c r="HY84" s="376"/>
      <c r="HZ84" s="376"/>
      <c r="IA84" s="307"/>
      <c r="IB84" s="299"/>
      <c r="IC84" s="196">
        <v>8.5</v>
      </c>
      <c r="ID84" s="329">
        <v>2.125</v>
      </c>
      <c r="IE84" s="308"/>
      <c r="IF84" s="308"/>
      <c r="IG84" s="8">
        <f t="shared" si="153"/>
        <v>8.5</v>
      </c>
      <c r="IH84" s="8">
        <f t="shared" si="154"/>
        <v>2.125</v>
      </c>
      <c r="II84" s="8">
        <v>205</v>
      </c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284"/>
      <c r="JD84" s="284"/>
      <c r="JE84" s="378">
        <v>0</v>
      </c>
      <c r="JF84" s="378">
        <v>0</v>
      </c>
      <c r="JG84" s="8">
        <f t="shared" si="155"/>
        <v>10.31</v>
      </c>
      <c r="JH84" s="8">
        <f t="shared" si="156"/>
        <v>0</v>
      </c>
      <c r="JI84" s="329">
        <v>6.4991000000000003</v>
      </c>
      <c r="JJ84" s="329">
        <v>1</v>
      </c>
      <c r="JK84" s="329">
        <v>6.4991000000000003</v>
      </c>
      <c r="JL84" s="329">
        <v>1</v>
      </c>
      <c r="JM84" s="329">
        <v>18</v>
      </c>
      <c r="JN84" s="329">
        <v>4</v>
      </c>
      <c r="JO84" s="91">
        <v>51.55</v>
      </c>
      <c r="JP84" s="329">
        <v>11</v>
      </c>
      <c r="JQ84" s="91">
        <v>0</v>
      </c>
      <c r="JR84" s="329">
        <v>0</v>
      </c>
      <c r="JS84" s="71">
        <v>0</v>
      </c>
      <c r="JT84" s="71">
        <v>0</v>
      </c>
      <c r="JU84" s="8"/>
      <c r="JV84" s="8"/>
      <c r="JW84" s="8">
        <f t="shared" si="157"/>
        <v>82.548199999999994</v>
      </c>
      <c r="JX84" s="8">
        <f t="shared" si="158"/>
        <v>17</v>
      </c>
      <c r="JY84" s="8"/>
      <c r="JZ84" s="8"/>
      <c r="KA84" s="284"/>
      <c r="KB84" s="284"/>
      <c r="KC84" s="8">
        <f t="shared" si="159"/>
        <v>0</v>
      </c>
      <c r="KD84" s="8">
        <f t="shared" si="160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1"/>
        <v>0</v>
      </c>
      <c r="KP84" s="4">
        <f t="shared" si="161"/>
        <v>0</v>
      </c>
      <c r="KQ84" s="320">
        <v>6.19</v>
      </c>
      <c r="KR84" s="4"/>
      <c r="KS84" s="4"/>
      <c r="KT84" s="4"/>
      <c r="KU84" s="1">
        <f t="shared" si="162"/>
        <v>6.19</v>
      </c>
      <c r="KV84" s="1">
        <f t="shared" si="163"/>
        <v>0</v>
      </c>
      <c r="KW84" s="4"/>
      <c r="KX84" s="4"/>
      <c r="KY84" s="4">
        <f t="shared" si="164"/>
        <v>0</v>
      </c>
      <c r="KZ84" s="4">
        <f t="shared" si="165"/>
        <v>0</v>
      </c>
      <c r="LA84" s="4"/>
      <c r="LB84" s="4"/>
      <c r="LC84" s="4"/>
      <c r="LD84" s="4"/>
      <c r="LE84" s="4">
        <f t="shared" si="166"/>
        <v>0</v>
      </c>
      <c r="LF84" s="4">
        <f t="shared" si="167"/>
        <v>0</v>
      </c>
      <c r="LG84" s="4"/>
      <c r="LH84" s="4"/>
      <c r="LI84" s="4">
        <f t="shared" si="168"/>
        <v>0</v>
      </c>
      <c r="LJ84" s="4">
        <f t="shared" si="169"/>
        <v>0</v>
      </c>
      <c r="LK84" s="71">
        <v>24.2</v>
      </c>
      <c r="LL84" s="329">
        <v>0</v>
      </c>
      <c r="LM84" s="79">
        <v>3.09</v>
      </c>
      <c r="LN84" s="348">
        <v>0</v>
      </c>
      <c r="LO84" s="79">
        <v>3.7210000000000001</v>
      </c>
      <c r="LP84" s="332">
        <v>0</v>
      </c>
      <c r="LQ84" s="75"/>
      <c r="LR84" s="342"/>
      <c r="LS84" s="317"/>
      <c r="LT84" s="317"/>
      <c r="LU84" s="4">
        <f t="shared" si="170"/>
        <v>31.010999999999999</v>
      </c>
      <c r="LV84" s="4">
        <f t="shared" si="171"/>
        <v>0</v>
      </c>
      <c r="LW84" s="318"/>
      <c r="LX84" s="4"/>
      <c r="LY84" s="4"/>
      <c r="LZ84" s="4"/>
      <c r="MA84" s="4">
        <f t="shared" si="172"/>
        <v>0</v>
      </c>
      <c r="MB84" s="4">
        <f t="shared" si="173"/>
        <v>0</v>
      </c>
      <c r="MC84" s="114"/>
      <c r="MD84" s="4"/>
      <c r="ME84" s="339">
        <v>25.75</v>
      </c>
      <c r="MF84" s="366"/>
      <c r="MG84" s="75">
        <v>35.020000000000003</v>
      </c>
      <c r="MH84" s="4"/>
      <c r="MI84" s="9"/>
      <c r="MJ84" s="4"/>
      <c r="MK84" s="4">
        <f t="shared" si="174"/>
        <v>60.77</v>
      </c>
      <c r="ML84" s="4">
        <f t="shared" si="175"/>
        <v>0</v>
      </c>
      <c r="MM84" s="333">
        <v>7.1999999999999995E-2</v>
      </c>
      <c r="MN84" s="92"/>
      <c r="MO84" s="114">
        <v>4.8000000000000001E-2</v>
      </c>
      <c r="MP84" s="334"/>
      <c r="MQ84" s="4">
        <f t="shared" si="176"/>
        <v>0.12</v>
      </c>
      <c r="MR84" s="4">
        <f t="shared" si="177"/>
        <v>0</v>
      </c>
      <c r="MS84" s="4"/>
      <c r="MT84" s="4"/>
      <c r="MU84" s="4">
        <f t="shared" si="178"/>
        <v>0</v>
      </c>
      <c r="MV84" s="4">
        <f t="shared" si="179"/>
        <v>0</v>
      </c>
      <c r="MW84" s="4"/>
      <c r="MX84" s="4"/>
      <c r="MY84" s="4">
        <f t="shared" si="180"/>
        <v>0</v>
      </c>
      <c r="MZ84" s="4">
        <f t="shared" si="181"/>
        <v>0</v>
      </c>
      <c r="NA84" s="92">
        <v>6.65</v>
      </c>
      <c r="NB84" s="335">
        <v>0.9</v>
      </c>
      <c r="NC84" s="4">
        <f t="shared" si="182"/>
        <v>6.65</v>
      </c>
      <c r="ND84" s="4">
        <f t="shared" si="183"/>
        <v>0.9</v>
      </c>
      <c r="NE84" s="296"/>
      <c r="NF84" s="296"/>
      <c r="NG84" s="296">
        <f t="shared" si="184"/>
        <v>0</v>
      </c>
      <c r="NH84" s="296">
        <f t="shared" si="185"/>
        <v>0</v>
      </c>
      <c r="NI84" s="296"/>
      <c r="NJ84" s="296"/>
      <c r="NK84" s="296">
        <f t="shared" si="186"/>
        <v>0</v>
      </c>
      <c r="NL84" s="296">
        <f t="shared" si="187"/>
        <v>0</v>
      </c>
      <c r="NM84" s="293"/>
      <c r="NN84" s="296"/>
      <c r="NO84" s="296">
        <f t="shared" si="188"/>
        <v>0</v>
      </c>
      <c r="NP84" s="296">
        <f t="shared" si="189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41">
        <v>0</v>
      </c>
      <c r="NX84" s="341"/>
      <c r="NY84" s="341">
        <v>0</v>
      </c>
      <c r="NZ84" s="341"/>
      <c r="OA84" s="4">
        <f t="shared" si="190"/>
        <v>0</v>
      </c>
      <c r="OB84" s="4">
        <f t="shared" si="121"/>
        <v>0</v>
      </c>
      <c r="OC84" s="74">
        <v>0</v>
      </c>
      <c r="OD84" s="74"/>
      <c r="OE84" s="347">
        <v>0</v>
      </c>
      <c r="OF84" s="74"/>
      <c r="OG84" s="347">
        <v>0</v>
      </c>
      <c r="OH84" s="74"/>
      <c r="OI84" s="74">
        <v>0</v>
      </c>
      <c r="OJ84" s="74"/>
      <c r="OK84" s="4">
        <f t="shared" si="191"/>
        <v>0</v>
      </c>
      <c r="OL84" s="4">
        <f t="shared" si="192"/>
        <v>0</v>
      </c>
      <c r="OM84" s="196">
        <v>0</v>
      </c>
      <c r="ON84" s="296"/>
      <c r="OO84" s="340">
        <v>0</v>
      </c>
      <c r="OP84" s="296"/>
      <c r="OQ84" s="196">
        <v>0</v>
      </c>
      <c r="OR84" s="296"/>
      <c r="OS84" s="296">
        <f t="shared" si="193"/>
        <v>0</v>
      </c>
      <c r="OT84" s="296">
        <f t="shared" si="194"/>
        <v>0</v>
      </c>
      <c r="OU84" s="296"/>
      <c r="OV84" s="296"/>
      <c r="OW84" s="296">
        <f t="shared" si="122"/>
        <v>0</v>
      </c>
      <c r="OX84" s="296">
        <f t="shared" si="123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/>
      <c r="N85" s="71"/>
      <c r="O85" s="75"/>
      <c r="P85" s="71"/>
      <c r="Q85" s="122"/>
      <c r="R85" s="78"/>
      <c r="S85" s="320"/>
      <c r="T85" s="320"/>
      <c r="U85" s="78"/>
      <c r="V85" s="78"/>
      <c r="W85" s="78">
        <f t="shared" si="124"/>
        <v>0</v>
      </c>
      <c r="X85" s="78">
        <f t="shared" si="125"/>
        <v>0</v>
      </c>
      <c r="Y85" s="78"/>
      <c r="Z85" s="78"/>
      <c r="AA85" s="75"/>
      <c r="AB85" s="71"/>
      <c r="AC85" s="8">
        <f t="shared" si="126"/>
        <v>0</v>
      </c>
      <c r="AD85" s="8">
        <f t="shared" si="127"/>
        <v>0</v>
      </c>
      <c r="AE85" s="71"/>
      <c r="AF85" s="71"/>
      <c r="AG85" s="71"/>
      <c r="AH85" s="71"/>
      <c r="AI85" s="122"/>
      <c r="AJ85" s="122"/>
      <c r="AK85" s="349"/>
      <c r="AL85" s="350"/>
      <c r="AM85" s="289"/>
      <c r="AN85" s="289"/>
      <c r="AO85" s="290"/>
      <c r="AP85" s="290"/>
      <c r="AQ85" s="290"/>
      <c r="AR85" s="290"/>
      <c r="AS85" s="290"/>
      <c r="AT85" s="290"/>
      <c r="AU85" s="4">
        <f t="shared" si="110"/>
        <v>0</v>
      </c>
      <c r="AV85" s="4">
        <f t="shared" si="111"/>
        <v>0</v>
      </c>
      <c r="AW85" s="78">
        <v>0</v>
      </c>
      <c r="AX85" s="78">
        <v>0</v>
      </c>
      <c r="AY85" s="310"/>
      <c r="AZ85" s="8"/>
      <c r="BA85" s="8"/>
      <c r="BB85" s="8"/>
      <c r="BC85" s="8">
        <f t="shared" si="112"/>
        <v>0</v>
      </c>
      <c r="BD85" s="8">
        <f t="shared" si="113"/>
        <v>0</v>
      </c>
      <c r="BE85" s="8">
        <v>10</v>
      </c>
      <c r="BF85" s="8">
        <v>1.4239999999999999</v>
      </c>
      <c r="BG85" s="291">
        <v>7</v>
      </c>
      <c r="BH85" s="292">
        <v>0.99680000000000002</v>
      </c>
      <c r="BI85" s="291"/>
      <c r="BJ85" s="292"/>
      <c r="BK85" s="293">
        <v>3</v>
      </c>
      <c r="BL85" s="8">
        <v>0.42720000000000002</v>
      </c>
      <c r="BM85" s="8"/>
      <c r="BN85" s="8"/>
      <c r="BO85" s="8"/>
      <c r="BP85" s="8"/>
      <c r="BQ85" s="8"/>
      <c r="BR85" s="8"/>
      <c r="BS85" s="2">
        <f t="shared" si="128"/>
        <v>20</v>
      </c>
      <c r="BT85" s="8">
        <f t="shared" si="129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4"/>
      <c r="CH85" s="319"/>
      <c r="CI85" s="91">
        <v>0</v>
      </c>
      <c r="CJ85" s="319">
        <v>0</v>
      </c>
      <c r="CK85" s="294"/>
      <c r="CL85" s="294"/>
      <c r="CM85" s="320">
        <v>0</v>
      </c>
      <c r="CN85" s="321">
        <v>0</v>
      </c>
      <c r="CO85" s="8">
        <f t="shared" si="130"/>
        <v>0</v>
      </c>
      <c r="CP85" s="8">
        <f t="shared" si="131"/>
        <v>0</v>
      </c>
      <c r="CQ85" s="336">
        <v>247.40625</v>
      </c>
      <c r="CR85" s="336"/>
      <c r="CS85" s="336"/>
      <c r="CT85" s="346"/>
      <c r="CU85" s="337">
        <v>18.556701030927837</v>
      </c>
      <c r="CV85" s="196"/>
      <c r="CW85" s="338">
        <v>63.814432989690722</v>
      </c>
      <c r="CX85" s="295"/>
      <c r="CY85" s="295"/>
      <c r="CZ85" s="295"/>
      <c r="DA85" s="7">
        <f t="shared" si="132"/>
        <v>329.77738402061857</v>
      </c>
      <c r="DB85" s="4">
        <f t="shared" si="133"/>
        <v>0</v>
      </c>
      <c r="DC85" s="8"/>
      <c r="DD85" s="8"/>
      <c r="DE85" s="4"/>
      <c r="DF85" s="8"/>
      <c r="DG85" s="8"/>
      <c r="DH85" s="8"/>
      <c r="DI85" s="8">
        <f t="shared" si="134"/>
        <v>0</v>
      </c>
      <c r="DJ85" s="8">
        <f t="shared" si="135"/>
        <v>0</v>
      </c>
      <c r="DK85" s="322">
        <v>41.103092783505154</v>
      </c>
      <c r="DL85" s="322">
        <v>13.701030927835051</v>
      </c>
      <c r="DM85" s="320">
        <f t="shared" si="136"/>
        <v>41.103092783505154</v>
      </c>
      <c r="DN85" s="320">
        <f t="shared" si="137"/>
        <v>13.701030927835051</v>
      </c>
      <c r="DO85" s="322">
        <v>39.869999999999997</v>
      </c>
      <c r="DP85" s="322">
        <v>13.29</v>
      </c>
      <c r="DQ85" s="323"/>
      <c r="DR85" s="323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8"/>
        <v>0</v>
      </c>
      <c r="ED85" s="8">
        <f t="shared" si="138"/>
        <v>0</v>
      </c>
      <c r="EE85" s="4"/>
      <c r="EF85" s="4"/>
      <c r="EG85" s="324">
        <v>31.96</v>
      </c>
      <c r="EH85" s="325">
        <v>7.99</v>
      </c>
      <c r="EI85" s="94">
        <v>116.36</v>
      </c>
      <c r="EJ85" s="94">
        <v>29.09</v>
      </c>
      <c r="EK85" s="320">
        <v>40.340000000000003</v>
      </c>
      <c r="EL85" s="326">
        <v>10.085000000000001</v>
      </c>
      <c r="EM85" s="327"/>
      <c r="EN85" s="327"/>
      <c r="EO85" s="327"/>
      <c r="EP85" s="327"/>
      <c r="EQ85" s="8">
        <f t="shared" si="139"/>
        <v>188.66</v>
      </c>
      <c r="ER85" s="8">
        <f t="shared" si="140"/>
        <v>47.164999999999999</v>
      </c>
      <c r="ES85" s="296"/>
      <c r="ET85" s="296"/>
      <c r="EU85" s="6"/>
      <c r="EV85" s="6"/>
      <c r="EW85" s="4">
        <f t="shared" si="141"/>
        <v>0</v>
      </c>
      <c r="EX85" s="4">
        <f t="shared" si="142"/>
        <v>0</v>
      </c>
      <c r="EY85" s="8"/>
      <c r="EZ85" s="8"/>
      <c r="FA85" s="351">
        <v>31</v>
      </c>
      <c r="FB85" s="328"/>
      <c r="FC85" s="114">
        <v>32</v>
      </c>
      <c r="FD85" s="321"/>
      <c r="FE85" s="8"/>
      <c r="FF85" s="8"/>
      <c r="FG85" s="300"/>
      <c r="FH85" s="301"/>
      <c r="FI85" s="8"/>
      <c r="FJ85" s="8"/>
      <c r="FK85" s="8"/>
      <c r="FL85" s="8"/>
      <c r="FM85" s="321"/>
      <c r="FN85" s="321"/>
      <c r="FO85" s="4"/>
      <c r="FP85" s="8"/>
      <c r="FQ85" s="302">
        <f t="shared" si="143"/>
        <v>0</v>
      </c>
      <c r="FR85" s="8">
        <f t="shared" si="144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5"/>
        <v>0</v>
      </c>
      <c r="GH85" s="8">
        <f t="shared" si="146"/>
        <v>0</v>
      </c>
      <c r="GI85" s="303"/>
      <c r="GJ85" s="303"/>
      <c r="GK85" s="321">
        <v>6</v>
      </c>
      <c r="GL85" s="321"/>
      <c r="GM85" s="304"/>
      <c r="GN85" s="305"/>
      <c r="GO85" s="329">
        <v>5</v>
      </c>
      <c r="GP85" s="365"/>
      <c r="GQ85" s="306"/>
      <c r="GR85" s="306"/>
      <c r="GS85" s="305"/>
      <c r="GT85" s="305"/>
      <c r="GU85" s="93">
        <v>5</v>
      </c>
      <c r="GV85" s="93"/>
      <c r="GW85" s="93">
        <v>2</v>
      </c>
      <c r="GX85" s="93"/>
      <c r="GY85" s="93">
        <v>2.4</v>
      </c>
      <c r="GZ85" s="93"/>
      <c r="HA85" s="8">
        <f t="shared" si="147"/>
        <v>20.399999999999999</v>
      </c>
      <c r="HB85" s="8">
        <f t="shared" si="148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98"/>
      <c r="HO85" s="8">
        <f t="shared" si="149"/>
        <v>0</v>
      </c>
      <c r="HP85" s="8">
        <f t="shared" si="150"/>
        <v>0</v>
      </c>
      <c r="HQ85" s="91">
        <v>520</v>
      </c>
      <c r="HR85" s="284"/>
      <c r="HS85" s="91">
        <v>520</v>
      </c>
      <c r="HT85" s="8"/>
      <c r="HU85" s="8">
        <f t="shared" si="151"/>
        <v>520</v>
      </c>
      <c r="HV85" s="8">
        <f t="shared" si="152"/>
        <v>0</v>
      </c>
      <c r="HW85" s="8"/>
      <c r="HX85" s="8"/>
      <c r="HY85" s="376"/>
      <c r="HZ85" s="376"/>
      <c r="IA85" s="307"/>
      <c r="IB85" s="299"/>
      <c r="IC85" s="196">
        <v>8.5</v>
      </c>
      <c r="ID85" s="329">
        <v>2.125</v>
      </c>
      <c r="IE85" s="308"/>
      <c r="IF85" s="308"/>
      <c r="IG85" s="8">
        <f t="shared" si="153"/>
        <v>8.5</v>
      </c>
      <c r="IH85" s="8">
        <f t="shared" si="154"/>
        <v>2.125</v>
      </c>
      <c r="II85" s="8">
        <v>205</v>
      </c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284"/>
      <c r="JD85" s="284"/>
      <c r="JE85" s="378">
        <v>0</v>
      </c>
      <c r="JF85" s="378">
        <v>0</v>
      </c>
      <c r="JG85" s="8">
        <f t="shared" si="155"/>
        <v>10.31</v>
      </c>
      <c r="JH85" s="8">
        <f t="shared" si="156"/>
        <v>0</v>
      </c>
      <c r="JI85" s="329">
        <v>6.4991000000000003</v>
      </c>
      <c r="JJ85" s="329">
        <v>1</v>
      </c>
      <c r="JK85" s="329">
        <v>6.4991000000000003</v>
      </c>
      <c r="JL85" s="329">
        <v>1</v>
      </c>
      <c r="JM85" s="329">
        <v>18</v>
      </c>
      <c r="JN85" s="329">
        <v>4</v>
      </c>
      <c r="JO85" s="91">
        <v>51.55</v>
      </c>
      <c r="JP85" s="329">
        <v>11</v>
      </c>
      <c r="JQ85" s="91">
        <v>0</v>
      </c>
      <c r="JR85" s="329">
        <v>0</v>
      </c>
      <c r="JS85" s="71">
        <v>0</v>
      </c>
      <c r="JT85" s="71">
        <v>0</v>
      </c>
      <c r="JU85" s="8"/>
      <c r="JV85" s="8"/>
      <c r="JW85" s="8">
        <f t="shared" si="157"/>
        <v>82.548199999999994</v>
      </c>
      <c r="JX85" s="8">
        <f t="shared" si="158"/>
        <v>17</v>
      </c>
      <c r="JY85" s="8"/>
      <c r="JZ85" s="8"/>
      <c r="KA85" s="284"/>
      <c r="KB85" s="284"/>
      <c r="KC85" s="8">
        <f t="shared" si="159"/>
        <v>0</v>
      </c>
      <c r="KD85" s="8">
        <f t="shared" si="160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1"/>
        <v>0</v>
      </c>
      <c r="KP85" s="4">
        <f t="shared" si="161"/>
        <v>0</v>
      </c>
      <c r="KQ85" s="320">
        <v>6.19</v>
      </c>
      <c r="KR85" s="4"/>
      <c r="KS85" s="4"/>
      <c r="KT85" s="4"/>
      <c r="KU85" s="1">
        <f t="shared" si="162"/>
        <v>6.19</v>
      </c>
      <c r="KV85" s="1">
        <f t="shared" si="163"/>
        <v>0</v>
      </c>
      <c r="KW85" s="4"/>
      <c r="KX85" s="4"/>
      <c r="KY85" s="4">
        <f t="shared" si="164"/>
        <v>0</v>
      </c>
      <c r="KZ85" s="4">
        <f t="shared" si="165"/>
        <v>0</v>
      </c>
      <c r="LA85" s="4"/>
      <c r="LB85" s="4"/>
      <c r="LC85" s="4"/>
      <c r="LD85" s="4"/>
      <c r="LE85" s="4">
        <f t="shared" si="166"/>
        <v>0</v>
      </c>
      <c r="LF85" s="4">
        <f t="shared" si="167"/>
        <v>0</v>
      </c>
      <c r="LG85" s="4"/>
      <c r="LH85" s="4"/>
      <c r="LI85" s="4">
        <f t="shared" si="168"/>
        <v>0</v>
      </c>
      <c r="LJ85" s="4">
        <f t="shared" si="169"/>
        <v>0</v>
      </c>
      <c r="LK85" s="71">
        <v>24.2</v>
      </c>
      <c r="LL85" s="329">
        <v>0</v>
      </c>
      <c r="LM85" s="79">
        <v>3.09</v>
      </c>
      <c r="LN85" s="348">
        <v>0</v>
      </c>
      <c r="LO85" s="79">
        <v>3.7210000000000001</v>
      </c>
      <c r="LP85" s="332">
        <v>0</v>
      </c>
      <c r="LQ85" s="75"/>
      <c r="LR85" s="342"/>
      <c r="LS85" s="317"/>
      <c r="LT85" s="317"/>
      <c r="LU85" s="4">
        <f t="shared" si="170"/>
        <v>31.010999999999999</v>
      </c>
      <c r="LV85" s="4">
        <f t="shared" si="171"/>
        <v>0</v>
      </c>
      <c r="LW85" s="318"/>
      <c r="LX85" s="4"/>
      <c r="LY85" s="4"/>
      <c r="LZ85" s="4"/>
      <c r="MA85" s="4">
        <f t="shared" si="172"/>
        <v>0</v>
      </c>
      <c r="MB85" s="4">
        <f t="shared" si="173"/>
        <v>0</v>
      </c>
      <c r="MC85" s="114"/>
      <c r="MD85" s="4"/>
      <c r="ME85" s="339">
        <v>25.75</v>
      </c>
      <c r="MF85" s="366"/>
      <c r="MG85" s="75">
        <v>35.020000000000003</v>
      </c>
      <c r="MH85" s="4"/>
      <c r="MI85" s="9"/>
      <c r="MJ85" s="4"/>
      <c r="MK85" s="4">
        <f t="shared" si="174"/>
        <v>60.77</v>
      </c>
      <c r="ML85" s="4">
        <f t="shared" si="175"/>
        <v>0</v>
      </c>
      <c r="MM85" s="333">
        <v>0</v>
      </c>
      <c r="MN85" s="92"/>
      <c r="MO85" s="114">
        <v>0</v>
      </c>
      <c r="MP85" s="334"/>
      <c r="MQ85" s="4">
        <f t="shared" si="176"/>
        <v>0</v>
      </c>
      <c r="MR85" s="4">
        <f t="shared" si="177"/>
        <v>0</v>
      </c>
      <c r="MS85" s="4"/>
      <c r="MT85" s="4"/>
      <c r="MU85" s="4">
        <f t="shared" si="178"/>
        <v>0</v>
      </c>
      <c r="MV85" s="4">
        <f t="shared" si="179"/>
        <v>0</v>
      </c>
      <c r="MW85" s="4"/>
      <c r="MX85" s="4"/>
      <c r="MY85" s="4">
        <f t="shared" si="180"/>
        <v>0</v>
      </c>
      <c r="MZ85" s="4">
        <f t="shared" si="181"/>
        <v>0</v>
      </c>
      <c r="NA85" s="92">
        <v>6.65</v>
      </c>
      <c r="NB85" s="335">
        <v>0.9</v>
      </c>
      <c r="NC85" s="4">
        <f t="shared" si="182"/>
        <v>6.65</v>
      </c>
      <c r="ND85" s="4">
        <f t="shared" si="183"/>
        <v>0.9</v>
      </c>
      <c r="NE85" s="296"/>
      <c r="NF85" s="296"/>
      <c r="NG85" s="296">
        <f t="shared" si="184"/>
        <v>0</v>
      </c>
      <c r="NH85" s="296">
        <f t="shared" si="185"/>
        <v>0</v>
      </c>
      <c r="NI85" s="296"/>
      <c r="NJ85" s="296"/>
      <c r="NK85" s="296">
        <f t="shared" si="186"/>
        <v>0</v>
      </c>
      <c r="NL85" s="296">
        <f t="shared" si="187"/>
        <v>0</v>
      </c>
      <c r="NM85" s="293"/>
      <c r="NN85" s="296"/>
      <c r="NO85" s="296">
        <f t="shared" si="188"/>
        <v>0</v>
      </c>
      <c r="NP85" s="296">
        <f t="shared" si="189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41">
        <v>0</v>
      </c>
      <c r="NX85" s="341"/>
      <c r="NY85" s="341">
        <v>0</v>
      </c>
      <c r="NZ85" s="341"/>
      <c r="OA85" s="4">
        <f t="shared" si="190"/>
        <v>0</v>
      </c>
      <c r="OB85" s="4">
        <f t="shared" si="121"/>
        <v>0</v>
      </c>
      <c r="OC85" s="74">
        <v>0</v>
      </c>
      <c r="OD85" s="74"/>
      <c r="OE85" s="347">
        <v>0</v>
      </c>
      <c r="OF85" s="74"/>
      <c r="OG85" s="347">
        <v>0</v>
      </c>
      <c r="OH85" s="74"/>
      <c r="OI85" s="74">
        <v>0</v>
      </c>
      <c r="OJ85" s="74"/>
      <c r="OK85" s="4">
        <f t="shared" si="191"/>
        <v>0</v>
      </c>
      <c r="OL85" s="4">
        <f t="shared" si="192"/>
        <v>0</v>
      </c>
      <c r="OM85" s="196">
        <v>0</v>
      </c>
      <c r="ON85" s="296"/>
      <c r="OO85" s="340">
        <v>0</v>
      </c>
      <c r="OP85" s="296"/>
      <c r="OQ85" s="196">
        <v>0</v>
      </c>
      <c r="OR85" s="296"/>
      <c r="OS85" s="296">
        <f t="shared" si="193"/>
        <v>0</v>
      </c>
      <c r="OT85" s="296">
        <f t="shared" si="194"/>
        <v>0</v>
      </c>
      <c r="OU85" s="296"/>
      <c r="OV85" s="296"/>
      <c r="OW85" s="296">
        <f t="shared" si="122"/>
        <v>0</v>
      </c>
      <c r="OX85" s="296">
        <f t="shared" si="123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/>
      <c r="N86" s="71"/>
      <c r="O86" s="75"/>
      <c r="P86" s="71"/>
      <c r="Q86" s="122"/>
      <c r="R86" s="78"/>
      <c r="S86" s="320"/>
      <c r="T86" s="320"/>
      <c r="U86" s="78"/>
      <c r="V86" s="78"/>
      <c r="W86" s="78">
        <f t="shared" si="124"/>
        <v>0</v>
      </c>
      <c r="X86" s="78">
        <f t="shared" si="125"/>
        <v>0</v>
      </c>
      <c r="Y86" s="78"/>
      <c r="Z86" s="78"/>
      <c r="AA86" s="75"/>
      <c r="AB86" s="71"/>
      <c r="AC86" s="8">
        <f t="shared" si="126"/>
        <v>0</v>
      </c>
      <c r="AD86" s="8">
        <f t="shared" si="127"/>
        <v>0</v>
      </c>
      <c r="AE86" s="71"/>
      <c r="AF86" s="71"/>
      <c r="AG86" s="71"/>
      <c r="AH86" s="71"/>
      <c r="AI86" s="122"/>
      <c r="AJ86" s="122"/>
      <c r="AK86" s="349"/>
      <c r="AL86" s="350"/>
      <c r="AM86" s="289"/>
      <c r="AN86" s="289"/>
      <c r="AO86" s="290"/>
      <c r="AP86" s="290"/>
      <c r="AQ86" s="290"/>
      <c r="AR86" s="290"/>
      <c r="AS86" s="290"/>
      <c r="AT86" s="290"/>
      <c r="AU86" s="4">
        <f t="shared" si="110"/>
        <v>0</v>
      </c>
      <c r="AV86" s="4">
        <f t="shared" si="111"/>
        <v>0</v>
      </c>
      <c r="AW86" s="78">
        <v>0</v>
      </c>
      <c r="AX86" s="78">
        <v>0</v>
      </c>
      <c r="AY86" s="310"/>
      <c r="AZ86" s="8"/>
      <c r="BA86" s="8"/>
      <c r="BB86" s="8"/>
      <c r="BC86" s="8">
        <f t="shared" si="112"/>
        <v>0</v>
      </c>
      <c r="BD86" s="8">
        <f t="shared" si="113"/>
        <v>0</v>
      </c>
      <c r="BE86" s="8">
        <v>10</v>
      </c>
      <c r="BF86" s="8">
        <v>1.4239999999999999</v>
      </c>
      <c r="BG86" s="291">
        <v>7</v>
      </c>
      <c r="BH86" s="292">
        <v>0.99680000000000002</v>
      </c>
      <c r="BI86" s="291"/>
      <c r="BJ86" s="292"/>
      <c r="BK86" s="293">
        <v>3</v>
      </c>
      <c r="BL86" s="8">
        <v>0.42720000000000002</v>
      </c>
      <c r="BM86" s="8"/>
      <c r="BN86" s="8"/>
      <c r="BO86" s="8"/>
      <c r="BP86" s="8"/>
      <c r="BQ86" s="8"/>
      <c r="BR86" s="8"/>
      <c r="BS86" s="2">
        <f t="shared" si="128"/>
        <v>20</v>
      </c>
      <c r="BT86" s="8">
        <f t="shared" si="129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4"/>
      <c r="CH86" s="319"/>
      <c r="CI86" s="91">
        <v>0</v>
      </c>
      <c r="CJ86" s="319">
        <v>0</v>
      </c>
      <c r="CK86" s="294"/>
      <c r="CL86" s="294"/>
      <c r="CM86" s="320">
        <v>0</v>
      </c>
      <c r="CN86" s="321">
        <v>0</v>
      </c>
      <c r="CO86" s="8">
        <f t="shared" si="130"/>
        <v>0</v>
      </c>
      <c r="CP86" s="8">
        <f t="shared" si="131"/>
        <v>0</v>
      </c>
      <c r="CQ86" s="336">
        <v>247.40625</v>
      </c>
      <c r="CR86" s="336"/>
      <c r="CS86" s="336"/>
      <c r="CT86" s="346"/>
      <c r="CU86" s="337">
        <v>18.556701030927837</v>
      </c>
      <c r="CV86" s="196"/>
      <c r="CW86" s="338">
        <v>63.814432989690722</v>
      </c>
      <c r="CX86" s="295"/>
      <c r="CY86" s="295"/>
      <c r="CZ86" s="295"/>
      <c r="DA86" s="7">
        <f t="shared" si="132"/>
        <v>329.77738402061857</v>
      </c>
      <c r="DB86" s="4">
        <f t="shared" si="133"/>
        <v>0</v>
      </c>
      <c r="DC86" s="8"/>
      <c r="DD86" s="8"/>
      <c r="DE86" s="4"/>
      <c r="DF86" s="8"/>
      <c r="DG86" s="8"/>
      <c r="DH86" s="8"/>
      <c r="DI86" s="8">
        <f t="shared" si="134"/>
        <v>0</v>
      </c>
      <c r="DJ86" s="8">
        <f t="shared" si="135"/>
        <v>0</v>
      </c>
      <c r="DK86" s="322">
        <v>41.103092783505154</v>
      </c>
      <c r="DL86" s="322">
        <v>13.701030927835051</v>
      </c>
      <c r="DM86" s="320">
        <f t="shared" si="136"/>
        <v>41.103092783505154</v>
      </c>
      <c r="DN86" s="320">
        <f t="shared" si="137"/>
        <v>13.701030927835051</v>
      </c>
      <c r="DO86" s="322">
        <v>39.869999999999997</v>
      </c>
      <c r="DP86" s="322">
        <v>13.29</v>
      </c>
      <c r="DQ86" s="323"/>
      <c r="DR86" s="323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8"/>
        <v>0</v>
      </c>
      <c r="ED86" s="8">
        <f t="shared" si="138"/>
        <v>0</v>
      </c>
      <c r="EE86" s="4"/>
      <c r="EF86" s="4"/>
      <c r="EG86" s="324">
        <v>31.96</v>
      </c>
      <c r="EH86" s="325">
        <v>7.99</v>
      </c>
      <c r="EI86" s="94">
        <v>116.36</v>
      </c>
      <c r="EJ86" s="94">
        <v>29.09</v>
      </c>
      <c r="EK86" s="320">
        <v>40.340000000000003</v>
      </c>
      <c r="EL86" s="326">
        <v>10.085000000000001</v>
      </c>
      <c r="EM86" s="327"/>
      <c r="EN86" s="327"/>
      <c r="EO86" s="327"/>
      <c r="EP86" s="327"/>
      <c r="EQ86" s="8">
        <f t="shared" si="139"/>
        <v>188.66</v>
      </c>
      <c r="ER86" s="8">
        <f t="shared" si="140"/>
        <v>47.164999999999999</v>
      </c>
      <c r="ES86" s="296"/>
      <c r="ET86" s="296"/>
      <c r="EU86" s="6"/>
      <c r="EV86" s="6"/>
      <c r="EW86" s="4">
        <f t="shared" si="141"/>
        <v>0</v>
      </c>
      <c r="EX86" s="4">
        <f t="shared" si="142"/>
        <v>0</v>
      </c>
      <c r="EY86" s="8"/>
      <c r="EZ86" s="8"/>
      <c r="FA86" s="351">
        <v>31</v>
      </c>
      <c r="FB86" s="328"/>
      <c r="FC86" s="114">
        <v>32</v>
      </c>
      <c r="FD86" s="321"/>
      <c r="FE86" s="8"/>
      <c r="FF86" s="8"/>
      <c r="FG86" s="300"/>
      <c r="FH86" s="301"/>
      <c r="FI86" s="8"/>
      <c r="FJ86" s="8"/>
      <c r="FK86" s="8"/>
      <c r="FL86" s="8"/>
      <c r="FM86" s="321"/>
      <c r="FN86" s="321"/>
      <c r="FO86" s="4"/>
      <c r="FP86" s="8"/>
      <c r="FQ86" s="302">
        <f t="shared" si="143"/>
        <v>0</v>
      </c>
      <c r="FR86" s="8">
        <f t="shared" si="144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5"/>
        <v>0</v>
      </c>
      <c r="GH86" s="8">
        <f t="shared" si="146"/>
        <v>0</v>
      </c>
      <c r="GI86" s="303"/>
      <c r="GJ86" s="303"/>
      <c r="GK86" s="321">
        <v>6</v>
      </c>
      <c r="GL86" s="321"/>
      <c r="GM86" s="304"/>
      <c r="GN86" s="305"/>
      <c r="GO86" s="329">
        <v>5</v>
      </c>
      <c r="GP86" s="365"/>
      <c r="GQ86" s="306"/>
      <c r="GR86" s="306"/>
      <c r="GS86" s="305"/>
      <c r="GT86" s="305"/>
      <c r="GU86" s="93">
        <v>5</v>
      </c>
      <c r="GV86" s="93"/>
      <c r="GW86" s="93">
        <v>2</v>
      </c>
      <c r="GX86" s="93"/>
      <c r="GY86" s="93">
        <v>2.4</v>
      </c>
      <c r="GZ86" s="93"/>
      <c r="HA86" s="8">
        <f t="shared" si="147"/>
        <v>20.399999999999999</v>
      </c>
      <c r="HB86" s="8">
        <f t="shared" si="148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98"/>
      <c r="HO86" s="8">
        <f t="shared" si="149"/>
        <v>0</v>
      </c>
      <c r="HP86" s="8">
        <f t="shared" si="150"/>
        <v>0</v>
      </c>
      <c r="HQ86" s="91">
        <v>550</v>
      </c>
      <c r="HR86" s="284"/>
      <c r="HS86" s="91">
        <v>550</v>
      </c>
      <c r="HT86" s="8"/>
      <c r="HU86" s="8">
        <f t="shared" si="151"/>
        <v>550</v>
      </c>
      <c r="HV86" s="8">
        <f t="shared" si="152"/>
        <v>0</v>
      </c>
      <c r="HW86" s="8"/>
      <c r="HX86" s="8"/>
      <c r="HY86" s="376"/>
      <c r="HZ86" s="376"/>
      <c r="IA86" s="307"/>
      <c r="IB86" s="299"/>
      <c r="IC86" s="196">
        <v>8.5</v>
      </c>
      <c r="ID86" s="329">
        <v>2.125</v>
      </c>
      <c r="IE86" s="308"/>
      <c r="IF86" s="308"/>
      <c r="IG86" s="8">
        <f t="shared" si="153"/>
        <v>8.5</v>
      </c>
      <c r="IH86" s="8">
        <f t="shared" si="154"/>
        <v>2.125</v>
      </c>
      <c r="II86" s="8">
        <v>205</v>
      </c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284"/>
      <c r="JD86" s="284"/>
      <c r="JE86" s="378">
        <v>0</v>
      </c>
      <c r="JF86" s="378">
        <v>0</v>
      </c>
      <c r="JG86" s="8">
        <f t="shared" si="155"/>
        <v>10.31</v>
      </c>
      <c r="JH86" s="8">
        <f t="shared" si="156"/>
        <v>0</v>
      </c>
      <c r="JI86" s="329">
        <v>6.4991000000000003</v>
      </c>
      <c r="JJ86" s="329">
        <v>1</v>
      </c>
      <c r="JK86" s="329">
        <v>6.4991000000000003</v>
      </c>
      <c r="JL86" s="329">
        <v>1</v>
      </c>
      <c r="JM86" s="329">
        <v>18</v>
      </c>
      <c r="JN86" s="329">
        <v>4</v>
      </c>
      <c r="JO86" s="91">
        <v>51.55</v>
      </c>
      <c r="JP86" s="329">
        <v>11</v>
      </c>
      <c r="JQ86" s="91">
        <v>0</v>
      </c>
      <c r="JR86" s="329">
        <v>0</v>
      </c>
      <c r="JS86" s="71">
        <v>0</v>
      </c>
      <c r="JT86" s="71">
        <v>0</v>
      </c>
      <c r="JU86" s="8"/>
      <c r="JV86" s="8"/>
      <c r="JW86" s="8">
        <f t="shared" si="157"/>
        <v>82.548199999999994</v>
      </c>
      <c r="JX86" s="8">
        <f t="shared" si="158"/>
        <v>17</v>
      </c>
      <c r="JY86" s="8"/>
      <c r="JZ86" s="8"/>
      <c r="KA86" s="284"/>
      <c r="KB86" s="284"/>
      <c r="KC86" s="8">
        <f t="shared" si="159"/>
        <v>0</v>
      </c>
      <c r="KD86" s="8">
        <f t="shared" si="160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1"/>
        <v>0</v>
      </c>
      <c r="KP86" s="4">
        <f t="shared" si="161"/>
        <v>0</v>
      </c>
      <c r="KQ86" s="320">
        <v>6.19</v>
      </c>
      <c r="KR86" s="4"/>
      <c r="KS86" s="4"/>
      <c r="KT86" s="4"/>
      <c r="KU86" s="1">
        <f t="shared" si="162"/>
        <v>6.19</v>
      </c>
      <c r="KV86" s="1">
        <f t="shared" si="163"/>
        <v>0</v>
      </c>
      <c r="KW86" s="4"/>
      <c r="KX86" s="4"/>
      <c r="KY86" s="4">
        <f t="shared" si="164"/>
        <v>0</v>
      </c>
      <c r="KZ86" s="4">
        <f t="shared" si="165"/>
        <v>0</v>
      </c>
      <c r="LA86" s="4"/>
      <c r="LB86" s="4"/>
      <c r="LC86" s="4"/>
      <c r="LD86" s="4"/>
      <c r="LE86" s="4">
        <f t="shared" si="166"/>
        <v>0</v>
      </c>
      <c r="LF86" s="4">
        <f t="shared" si="167"/>
        <v>0</v>
      </c>
      <c r="LG86" s="4"/>
      <c r="LH86" s="4"/>
      <c r="LI86" s="4">
        <f t="shared" si="168"/>
        <v>0</v>
      </c>
      <c r="LJ86" s="4">
        <f t="shared" si="169"/>
        <v>0</v>
      </c>
      <c r="LK86" s="71">
        <v>24.2</v>
      </c>
      <c r="LL86" s="329">
        <v>0</v>
      </c>
      <c r="LM86" s="79">
        <v>3.09</v>
      </c>
      <c r="LN86" s="348">
        <v>0</v>
      </c>
      <c r="LO86" s="79">
        <v>3.7210000000000001</v>
      </c>
      <c r="LP86" s="332">
        <v>0</v>
      </c>
      <c r="LQ86" s="75"/>
      <c r="LR86" s="342"/>
      <c r="LS86" s="317"/>
      <c r="LT86" s="317"/>
      <c r="LU86" s="4">
        <f t="shared" si="170"/>
        <v>31.010999999999999</v>
      </c>
      <c r="LV86" s="4">
        <f t="shared" si="171"/>
        <v>0</v>
      </c>
      <c r="LW86" s="318"/>
      <c r="LX86" s="4"/>
      <c r="LY86" s="4"/>
      <c r="LZ86" s="4"/>
      <c r="MA86" s="4">
        <f t="shared" si="172"/>
        <v>0</v>
      </c>
      <c r="MB86" s="4">
        <f t="shared" si="173"/>
        <v>0</v>
      </c>
      <c r="MC86" s="114"/>
      <c r="MD86" s="4"/>
      <c r="ME86" s="339">
        <v>25.75</v>
      </c>
      <c r="MF86" s="366"/>
      <c r="MG86" s="75">
        <v>35.020000000000003</v>
      </c>
      <c r="MH86" s="4"/>
      <c r="MI86" s="9"/>
      <c r="MJ86" s="4"/>
      <c r="MK86" s="4">
        <f t="shared" si="174"/>
        <v>60.77</v>
      </c>
      <c r="ML86" s="4">
        <f t="shared" si="175"/>
        <v>0</v>
      </c>
      <c r="MM86" s="333">
        <v>0</v>
      </c>
      <c r="MN86" s="92"/>
      <c r="MO86" s="114">
        <v>0</v>
      </c>
      <c r="MP86" s="334"/>
      <c r="MQ86" s="4">
        <f t="shared" si="176"/>
        <v>0</v>
      </c>
      <c r="MR86" s="4">
        <f t="shared" si="177"/>
        <v>0</v>
      </c>
      <c r="MS86" s="4"/>
      <c r="MT86" s="4"/>
      <c r="MU86" s="4">
        <f t="shared" si="178"/>
        <v>0</v>
      </c>
      <c r="MV86" s="4">
        <f t="shared" si="179"/>
        <v>0</v>
      </c>
      <c r="MW86" s="4"/>
      <c r="MX86" s="4"/>
      <c r="MY86" s="4">
        <f t="shared" si="180"/>
        <v>0</v>
      </c>
      <c r="MZ86" s="4">
        <f t="shared" si="181"/>
        <v>0</v>
      </c>
      <c r="NA86" s="92">
        <v>6.65</v>
      </c>
      <c r="NB86" s="335">
        <v>0.9</v>
      </c>
      <c r="NC86" s="4">
        <f t="shared" si="182"/>
        <v>6.65</v>
      </c>
      <c r="ND86" s="4">
        <f t="shared" si="183"/>
        <v>0.9</v>
      </c>
      <c r="NE86" s="296"/>
      <c r="NF86" s="296"/>
      <c r="NG86" s="296">
        <f t="shared" si="184"/>
        <v>0</v>
      </c>
      <c r="NH86" s="296">
        <f t="shared" si="185"/>
        <v>0</v>
      </c>
      <c r="NI86" s="296"/>
      <c r="NJ86" s="296"/>
      <c r="NK86" s="296">
        <f t="shared" si="186"/>
        <v>0</v>
      </c>
      <c r="NL86" s="296">
        <f t="shared" si="187"/>
        <v>0</v>
      </c>
      <c r="NM86" s="293"/>
      <c r="NN86" s="296"/>
      <c r="NO86" s="296">
        <f t="shared" si="188"/>
        <v>0</v>
      </c>
      <c r="NP86" s="296">
        <f t="shared" si="189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41">
        <v>0</v>
      </c>
      <c r="NX86" s="341"/>
      <c r="NY86" s="341">
        <v>0</v>
      </c>
      <c r="NZ86" s="341"/>
      <c r="OA86" s="4">
        <f t="shared" si="190"/>
        <v>0</v>
      </c>
      <c r="OB86" s="4">
        <f t="shared" si="121"/>
        <v>0</v>
      </c>
      <c r="OC86" s="74">
        <v>0</v>
      </c>
      <c r="OD86" s="74"/>
      <c r="OE86" s="347">
        <v>0</v>
      </c>
      <c r="OF86" s="74"/>
      <c r="OG86" s="347">
        <v>0</v>
      </c>
      <c r="OH86" s="74"/>
      <c r="OI86" s="74">
        <v>0</v>
      </c>
      <c r="OJ86" s="74"/>
      <c r="OK86" s="4">
        <f t="shared" si="191"/>
        <v>0</v>
      </c>
      <c r="OL86" s="4">
        <f t="shared" si="192"/>
        <v>0</v>
      </c>
      <c r="OM86" s="196">
        <v>0</v>
      </c>
      <c r="ON86" s="296"/>
      <c r="OO86" s="340">
        <v>0</v>
      </c>
      <c r="OP86" s="296"/>
      <c r="OQ86" s="196">
        <v>0</v>
      </c>
      <c r="OR86" s="296"/>
      <c r="OS86" s="296">
        <f t="shared" si="193"/>
        <v>0</v>
      </c>
      <c r="OT86" s="296">
        <f t="shared" si="194"/>
        <v>0</v>
      </c>
      <c r="OU86" s="296"/>
      <c r="OV86" s="296"/>
      <c r="OW86" s="296">
        <f t="shared" si="122"/>
        <v>0</v>
      </c>
      <c r="OX86" s="296">
        <f t="shared" si="123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320"/>
      <c r="L87" s="320"/>
      <c r="M87" s="71"/>
      <c r="N87" s="71"/>
      <c r="O87" s="75"/>
      <c r="P87" s="71"/>
      <c r="Q87" s="122"/>
      <c r="R87" s="78"/>
      <c r="S87" s="320"/>
      <c r="T87" s="320"/>
      <c r="U87" s="78"/>
      <c r="V87" s="78"/>
      <c r="W87" s="78">
        <f t="shared" si="124"/>
        <v>0</v>
      </c>
      <c r="X87" s="78">
        <f t="shared" si="125"/>
        <v>0</v>
      </c>
      <c r="Y87" s="78"/>
      <c r="Z87" s="78"/>
      <c r="AA87" s="75"/>
      <c r="AB87" s="71"/>
      <c r="AC87" s="78">
        <f t="shared" si="126"/>
        <v>0</v>
      </c>
      <c r="AD87" s="78">
        <f t="shared" si="127"/>
        <v>0</v>
      </c>
      <c r="AE87" s="71"/>
      <c r="AF87" s="71"/>
      <c r="AG87" s="71"/>
      <c r="AH87" s="71"/>
      <c r="AI87" s="122"/>
      <c r="AJ87" s="122"/>
      <c r="AK87" s="349"/>
      <c r="AL87" s="350"/>
      <c r="AM87" s="352"/>
      <c r="AN87" s="352"/>
      <c r="AO87" s="353"/>
      <c r="AP87" s="353"/>
      <c r="AQ87" s="353"/>
      <c r="AR87" s="353"/>
      <c r="AS87" s="353"/>
      <c r="AT87" s="353"/>
      <c r="AU87" s="74">
        <f t="shared" si="110"/>
        <v>0</v>
      </c>
      <c r="AV87" s="74">
        <f t="shared" si="111"/>
        <v>0</v>
      </c>
      <c r="AW87" s="78">
        <v>0</v>
      </c>
      <c r="AX87" s="78">
        <v>0</v>
      </c>
      <c r="AY87" s="35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10</v>
      </c>
      <c r="BF87" s="78">
        <v>1.4239999999999999</v>
      </c>
      <c r="BG87" s="355">
        <v>7</v>
      </c>
      <c r="BH87" s="356">
        <v>0.99680000000000002</v>
      </c>
      <c r="BI87" s="355"/>
      <c r="BJ87" s="356"/>
      <c r="BK87" s="321">
        <v>3</v>
      </c>
      <c r="BL87" s="78">
        <v>0.42720000000000002</v>
      </c>
      <c r="BM87" s="78"/>
      <c r="BN87" s="78"/>
      <c r="BO87" s="78"/>
      <c r="BP87" s="78"/>
      <c r="BQ87" s="78"/>
      <c r="BR87" s="78"/>
      <c r="BS87" s="320">
        <f t="shared" si="128"/>
        <v>20</v>
      </c>
      <c r="BT87" s="78">
        <f t="shared" si="129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4"/>
      <c r="CH87" s="319"/>
      <c r="CI87" s="91">
        <v>0</v>
      </c>
      <c r="CJ87" s="319">
        <v>0</v>
      </c>
      <c r="CK87" s="329"/>
      <c r="CL87" s="329"/>
      <c r="CM87" s="320">
        <v>0</v>
      </c>
      <c r="CN87" s="321">
        <v>0</v>
      </c>
      <c r="CO87" s="78">
        <f t="shared" si="130"/>
        <v>0</v>
      </c>
      <c r="CP87" s="78">
        <f t="shared" si="131"/>
        <v>0</v>
      </c>
      <c r="CQ87" s="336">
        <v>247.40625</v>
      </c>
      <c r="CR87" s="336"/>
      <c r="CS87" s="336"/>
      <c r="CT87" s="346"/>
      <c r="CU87" s="337">
        <v>18.556701030927837</v>
      </c>
      <c r="CV87" s="196"/>
      <c r="CW87" s="338">
        <v>63.814432989690722</v>
      </c>
      <c r="CX87" s="346"/>
      <c r="CY87" s="346"/>
      <c r="CZ87" s="346"/>
      <c r="DA87" s="357">
        <f t="shared" si="132"/>
        <v>329.77738402061857</v>
      </c>
      <c r="DB87" s="74">
        <f t="shared" si="133"/>
        <v>0</v>
      </c>
      <c r="DC87" s="78"/>
      <c r="DD87" s="78"/>
      <c r="DE87" s="74"/>
      <c r="DF87" s="78"/>
      <c r="DG87" s="78"/>
      <c r="DH87" s="78"/>
      <c r="DI87" s="78">
        <f t="shared" si="134"/>
        <v>0</v>
      </c>
      <c r="DJ87" s="78">
        <f t="shared" si="135"/>
        <v>0</v>
      </c>
      <c r="DK87" s="322">
        <v>41.103092783505154</v>
      </c>
      <c r="DL87" s="322">
        <v>13.701030927835051</v>
      </c>
      <c r="DM87" s="320">
        <f t="shared" si="136"/>
        <v>41.103092783505154</v>
      </c>
      <c r="DN87" s="320">
        <f t="shared" si="137"/>
        <v>13.701030927835051</v>
      </c>
      <c r="DO87" s="322">
        <v>39.869999999999997</v>
      </c>
      <c r="DP87" s="322">
        <v>13.29</v>
      </c>
      <c r="DQ87" s="323"/>
      <c r="DR87" s="323"/>
      <c r="DS87" s="78"/>
      <c r="DT87" s="78"/>
      <c r="DU87" s="326"/>
      <c r="DV87" s="358"/>
      <c r="DW87" s="358"/>
      <c r="DX87" s="358"/>
      <c r="DY87" s="78"/>
      <c r="DZ87" s="78"/>
      <c r="EA87" s="74"/>
      <c r="EB87" s="78"/>
      <c r="EC87" s="78">
        <f t="shared" si="138"/>
        <v>0</v>
      </c>
      <c r="ED87" s="78">
        <f t="shared" si="138"/>
        <v>0</v>
      </c>
      <c r="EE87" s="74"/>
      <c r="EF87" s="74"/>
      <c r="EG87" s="324">
        <v>31.96</v>
      </c>
      <c r="EH87" s="325">
        <v>7.99</v>
      </c>
      <c r="EI87" s="94">
        <v>116.36</v>
      </c>
      <c r="EJ87" s="94">
        <v>29.09</v>
      </c>
      <c r="EK87" s="320">
        <v>40.340000000000003</v>
      </c>
      <c r="EL87" s="326">
        <v>10.085000000000001</v>
      </c>
      <c r="EM87" s="327"/>
      <c r="EN87" s="327"/>
      <c r="EO87" s="327"/>
      <c r="EP87" s="327"/>
      <c r="EQ87" s="78">
        <f t="shared" si="139"/>
        <v>188.66</v>
      </c>
      <c r="ER87" s="78">
        <f t="shared" si="140"/>
        <v>47.164999999999999</v>
      </c>
      <c r="ES87" s="196"/>
      <c r="ET87" s="196"/>
      <c r="EU87" s="359"/>
      <c r="EV87" s="359"/>
      <c r="EW87" s="74">
        <f t="shared" si="141"/>
        <v>0</v>
      </c>
      <c r="EX87" s="74">
        <f t="shared" si="142"/>
        <v>0</v>
      </c>
      <c r="EY87" s="78"/>
      <c r="EZ87" s="78"/>
      <c r="FA87" s="351">
        <v>31</v>
      </c>
      <c r="FB87" s="328"/>
      <c r="FC87" s="114">
        <v>32</v>
      </c>
      <c r="FD87" s="321"/>
      <c r="FE87" s="78"/>
      <c r="FF87" s="78"/>
      <c r="FG87" s="360"/>
      <c r="FH87" s="361"/>
      <c r="FI87" s="78"/>
      <c r="FJ87" s="78"/>
      <c r="FK87" s="78"/>
      <c r="FL87" s="78"/>
      <c r="FM87" s="321"/>
      <c r="FN87" s="321"/>
      <c r="FO87" s="74"/>
      <c r="FP87" s="78"/>
      <c r="FQ87" s="362">
        <f t="shared" si="143"/>
        <v>0</v>
      </c>
      <c r="FR87" s="78">
        <f t="shared" si="144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5"/>
        <v>0</v>
      </c>
      <c r="GH87" s="78">
        <f t="shared" si="146"/>
        <v>0</v>
      </c>
      <c r="GI87" s="363"/>
      <c r="GJ87" s="363"/>
      <c r="GK87" s="321">
        <v>6</v>
      </c>
      <c r="GL87" s="321"/>
      <c r="GM87" s="364"/>
      <c r="GN87" s="93"/>
      <c r="GO87" s="329">
        <v>5</v>
      </c>
      <c r="GP87" s="365"/>
      <c r="GQ87" s="365"/>
      <c r="GR87" s="365"/>
      <c r="GS87" s="93"/>
      <c r="GT87" s="93"/>
      <c r="GU87" s="93">
        <v>5</v>
      </c>
      <c r="GV87" s="93"/>
      <c r="GW87" s="93">
        <v>2</v>
      </c>
      <c r="GX87" s="93"/>
      <c r="GY87" s="93">
        <v>2.4</v>
      </c>
      <c r="GZ87" s="93"/>
      <c r="HA87" s="78">
        <f t="shared" si="147"/>
        <v>20.399999999999999</v>
      </c>
      <c r="HB87" s="78">
        <f t="shared" si="148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58"/>
      <c r="HO87" s="78">
        <f t="shared" si="149"/>
        <v>0</v>
      </c>
      <c r="HP87" s="78">
        <f t="shared" si="150"/>
        <v>0</v>
      </c>
      <c r="HQ87" s="91">
        <v>565</v>
      </c>
      <c r="HR87" s="71"/>
      <c r="HS87" s="91">
        <v>565</v>
      </c>
      <c r="HT87" s="78"/>
      <c r="HU87" s="78">
        <f t="shared" si="151"/>
        <v>565</v>
      </c>
      <c r="HV87" s="78">
        <f t="shared" si="152"/>
        <v>0</v>
      </c>
      <c r="HW87" s="78"/>
      <c r="HX87" s="78"/>
      <c r="HY87" s="377"/>
      <c r="HZ87" s="377"/>
      <c r="IA87" s="96"/>
      <c r="IB87" s="94"/>
      <c r="IC87" s="196">
        <v>8.5</v>
      </c>
      <c r="ID87" s="329">
        <v>2.125</v>
      </c>
      <c r="IE87" s="208"/>
      <c r="IF87" s="208"/>
      <c r="IG87" s="8">
        <f t="shared" si="153"/>
        <v>8.5</v>
      </c>
      <c r="IH87" s="8">
        <f t="shared" si="154"/>
        <v>2.125</v>
      </c>
      <c r="II87" s="78">
        <v>205</v>
      </c>
      <c r="IJ87" s="78"/>
      <c r="IK87" s="78"/>
      <c r="IL87" s="78"/>
      <c r="IM87" s="74"/>
      <c r="IN87" s="358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/>
      <c r="JD87" s="71"/>
      <c r="JE87" s="379">
        <v>10.31</v>
      </c>
      <c r="JF87" s="379">
        <v>0</v>
      </c>
      <c r="JG87" s="8">
        <f t="shared" si="155"/>
        <v>20.62</v>
      </c>
      <c r="JH87" s="8">
        <f t="shared" si="156"/>
        <v>0</v>
      </c>
      <c r="JI87" s="329">
        <v>6.5372000000000003</v>
      </c>
      <c r="JJ87" s="329">
        <v>1</v>
      </c>
      <c r="JK87" s="329">
        <v>6.5373000000000001</v>
      </c>
      <c r="JL87" s="329">
        <v>1</v>
      </c>
      <c r="JM87" s="329">
        <v>0</v>
      </c>
      <c r="JN87" s="329">
        <v>0</v>
      </c>
      <c r="JO87" s="91">
        <v>51.55</v>
      </c>
      <c r="JP87" s="329">
        <v>11</v>
      </c>
      <c r="JQ87" s="91">
        <v>44.33</v>
      </c>
      <c r="JR87" s="329">
        <v>9</v>
      </c>
      <c r="JS87" s="71">
        <v>0</v>
      </c>
      <c r="JT87" s="71">
        <v>0</v>
      </c>
      <c r="JU87" s="78"/>
      <c r="JV87" s="78"/>
      <c r="JW87" s="78">
        <f t="shared" si="157"/>
        <v>108.9545</v>
      </c>
      <c r="JX87" s="78">
        <f t="shared" si="158"/>
        <v>22</v>
      </c>
      <c r="JY87" s="78"/>
      <c r="JZ87" s="78"/>
      <c r="KA87" s="71"/>
      <c r="KB87" s="71"/>
      <c r="KC87" s="78">
        <f t="shared" si="159"/>
        <v>0</v>
      </c>
      <c r="KD87" s="78">
        <f t="shared" si="160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1"/>
        <v>0</v>
      </c>
      <c r="KP87" s="74">
        <f t="shared" si="161"/>
        <v>0</v>
      </c>
      <c r="KQ87" s="320">
        <v>6.19</v>
      </c>
      <c r="KR87" s="74"/>
      <c r="KS87" s="74"/>
      <c r="KT87" s="74"/>
      <c r="KU87" s="122">
        <f t="shared" si="162"/>
        <v>6.19</v>
      </c>
      <c r="KV87" s="122">
        <f t="shared" si="163"/>
        <v>0</v>
      </c>
      <c r="KW87" s="74"/>
      <c r="KX87" s="74"/>
      <c r="KY87" s="74">
        <f t="shared" si="164"/>
        <v>0</v>
      </c>
      <c r="KZ87" s="74">
        <f t="shared" si="165"/>
        <v>0</v>
      </c>
      <c r="LA87" s="74"/>
      <c r="LB87" s="74"/>
      <c r="LC87" s="74"/>
      <c r="LD87" s="74"/>
      <c r="LE87" s="74">
        <f t="shared" si="166"/>
        <v>0</v>
      </c>
      <c r="LF87" s="74">
        <f t="shared" si="167"/>
        <v>0</v>
      </c>
      <c r="LG87" s="74"/>
      <c r="LH87" s="74"/>
      <c r="LI87" s="74">
        <f t="shared" si="168"/>
        <v>0</v>
      </c>
      <c r="LJ87" s="74">
        <f t="shared" si="169"/>
        <v>0</v>
      </c>
      <c r="LK87" s="71">
        <v>24.2</v>
      </c>
      <c r="LL87" s="329">
        <v>0</v>
      </c>
      <c r="LM87" s="79">
        <v>3.09</v>
      </c>
      <c r="LN87" s="348">
        <v>0</v>
      </c>
      <c r="LO87" s="79">
        <v>3.7210000000000001</v>
      </c>
      <c r="LP87" s="332">
        <v>0</v>
      </c>
      <c r="LQ87" s="75"/>
      <c r="LR87" s="342"/>
      <c r="LS87" s="342"/>
      <c r="LT87" s="342"/>
      <c r="LU87" s="74">
        <f t="shared" si="170"/>
        <v>31.010999999999999</v>
      </c>
      <c r="LV87" s="74">
        <f t="shared" si="171"/>
        <v>0</v>
      </c>
      <c r="LW87" s="149"/>
      <c r="LX87" s="74"/>
      <c r="LY87" s="74"/>
      <c r="LZ87" s="74"/>
      <c r="MA87" s="74">
        <f t="shared" si="172"/>
        <v>0</v>
      </c>
      <c r="MB87" s="74">
        <f t="shared" si="173"/>
        <v>0</v>
      </c>
      <c r="MC87" s="114"/>
      <c r="MD87" s="74"/>
      <c r="ME87" s="339">
        <v>25.75</v>
      </c>
      <c r="MF87" s="366"/>
      <c r="MG87" s="75">
        <v>35.020000000000003</v>
      </c>
      <c r="MH87" s="74"/>
      <c r="MI87" s="75"/>
      <c r="MJ87" s="74"/>
      <c r="MK87" s="74">
        <f t="shared" si="174"/>
        <v>60.77</v>
      </c>
      <c r="ML87" s="74">
        <f t="shared" si="175"/>
        <v>0</v>
      </c>
      <c r="MM87" s="333">
        <v>0</v>
      </c>
      <c r="MN87" s="92"/>
      <c r="MO87" s="114">
        <v>0</v>
      </c>
      <c r="MP87" s="334"/>
      <c r="MQ87" s="74">
        <f t="shared" si="176"/>
        <v>0</v>
      </c>
      <c r="MR87" s="74">
        <f t="shared" si="177"/>
        <v>0</v>
      </c>
      <c r="MS87" s="74"/>
      <c r="MT87" s="74"/>
      <c r="MU87" s="74">
        <f t="shared" si="178"/>
        <v>0</v>
      </c>
      <c r="MV87" s="74">
        <f t="shared" si="179"/>
        <v>0</v>
      </c>
      <c r="MW87" s="74"/>
      <c r="MX87" s="74"/>
      <c r="MY87" s="74">
        <f t="shared" si="180"/>
        <v>0</v>
      </c>
      <c r="MZ87" s="74">
        <f t="shared" si="181"/>
        <v>0</v>
      </c>
      <c r="NA87" s="92">
        <v>6.65</v>
      </c>
      <c r="NB87" s="335">
        <v>0.9</v>
      </c>
      <c r="NC87" s="74">
        <f t="shared" si="182"/>
        <v>6.65</v>
      </c>
      <c r="ND87" s="74">
        <f t="shared" si="183"/>
        <v>0.9</v>
      </c>
      <c r="NE87" s="196"/>
      <c r="NF87" s="196"/>
      <c r="NG87" s="196">
        <f t="shared" si="184"/>
        <v>0</v>
      </c>
      <c r="NH87" s="196">
        <f t="shared" si="185"/>
        <v>0</v>
      </c>
      <c r="NI87" s="196"/>
      <c r="NJ87" s="196"/>
      <c r="NK87" s="196">
        <f t="shared" si="186"/>
        <v>0</v>
      </c>
      <c r="NL87" s="196">
        <f t="shared" si="187"/>
        <v>0</v>
      </c>
      <c r="NM87" s="321"/>
      <c r="NN87" s="196"/>
      <c r="NO87" s="196">
        <f t="shared" si="188"/>
        <v>0</v>
      </c>
      <c r="NP87" s="196">
        <f t="shared" si="189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41">
        <v>0</v>
      </c>
      <c r="NX87" s="341"/>
      <c r="NY87" s="341">
        <v>0</v>
      </c>
      <c r="NZ87" s="341"/>
      <c r="OA87" s="74">
        <f t="shared" si="190"/>
        <v>0</v>
      </c>
      <c r="OB87" s="74">
        <f t="shared" si="121"/>
        <v>0</v>
      </c>
      <c r="OC87" s="74">
        <v>0</v>
      </c>
      <c r="OD87" s="74"/>
      <c r="OE87" s="347">
        <v>0</v>
      </c>
      <c r="OF87" s="74"/>
      <c r="OG87" s="347">
        <v>0</v>
      </c>
      <c r="OH87" s="74"/>
      <c r="OI87" s="74">
        <v>0</v>
      </c>
      <c r="OJ87" s="74"/>
      <c r="OK87" s="74">
        <f t="shared" si="191"/>
        <v>0</v>
      </c>
      <c r="OL87" s="74">
        <f t="shared" si="192"/>
        <v>0</v>
      </c>
      <c r="OM87" s="196">
        <v>0</v>
      </c>
      <c r="ON87" s="196"/>
      <c r="OO87" s="340">
        <v>0</v>
      </c>
      <c r="OP87" s="196"/>
      <c r="OQ87" s="196">
        <v>0</v>
      </c>
      <c r="OR87" s="196"/>
      <c r="OS87" s="196">
        <f t="shared" si="193"/>
        <v>0</v>
      </c>
      <c r="OT87" s="196">
        <f t="shared" si="194"/>
        <v>0</v>
      </c>
      <c r="OU87" s="196"/>
      <c r="OV87" s="196"/>
      <c r="OW87" s="196">
        <f t="shared" si="122"/>
        <v>0</v>
      </c>
      <c r="OX87" s="196">
        <f t="shared" si="123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/>
      <c r="N88" s="71"/>
      <c r="O88" s="75"/>
      <c r="P88" s="71"/>
      <c r="Q88" s="122"/>
      <c r="R88" s="78"/>
      <c r="S88" s="320"/>
      <c r="T88" s="320"/>
      <c r="U88" s="78"/>
      <c r="V88" s="78"/>
      <c r="W88" s="78">
        <f t="shared" si="124"/>
        <v>0</v>
      </c>
      <c r="X88" s="78">
        <f t="shared" si="125"/>
        <v>0</v>
      </c>
      <c r="Y88" s="78"/>
      <c r="Z88" s="78"/>
      <c r="AA88" s="75"/>
      <c r="AB88" s="71"/>
      <c r="AC88" s="8">
        <f t="shared" si="126"/>
        <v>0</v>
      </c>
      <c r="AD88" s="8">
        <f t="shared" si="127"/>
        <v>0</v>
      </c>
      <c r="AE88" s="71"/>
      <c r="AF88" s="71"/>
      <c r="AG88" s="71"/>
      <c r="AH88" s="71"/>
      <c r="AI88" s="122"/>
      <c r="AJ88" s="122"/>
      <c r="AK88" s="349"/>
      <c r="AL88" s="350"/>
      <c r="AM88" s="289"/>
      <c r="AN88" s="289"/>
      <c r="AO88" s="290"/>
      <c r="AP88" s="290"/>
      <c r="AQ88" s="290"/>
      <c r="AR88" s="290"/>
      <c r="AS88" s="290"/>
      <c r="AT88" s="290"/>
      <c r="AU88" s="4">
        <f t="shared" si="110"/>
        <v>0</v>
      </c>
      <c r="AV88" s="4">
        <f t="shared" si="111"/>
        <v>0</v>
      </c>
      <c r="AW88" s="78">
        <v>0</v>
      </c>
      <c r="AX88" s="78">
        <v>0</v>
      </c>
      <c r="AY88" s="310"/>
      <c r="AZ88" s="8"/>
      <c r="BA88" s="8"/>
      <c r="BB88" s="8"/>
      <c r="BC88" s="8">
        <f t="shared" si="112"/>
        <v>0</v>
      </c>
      <c r="BD88" s="8">
        <f t="shared" si="113"/>
        <v>0</v>
      </c>
      <c r="BE88" s="8">
        <v>10</v>
      </c>
      <c r="BF88" s="8">
        <v>1.4239999999999999</v>
      </c>
      <c r="BG88" s="291">
        <v>7</v>
      </c>
      <c r="BH88" s="292">
        <v>0.99680000000000002</v>
      </c>
      <c r="BI88" s="291"/>
      <c r="BJ88" s="292"/>
      <c r="BK88" s="293">
        <v>3</v>
      </c>
      <c r="BL88" s="8">
        <v>0.42720000000000002</v>
      </c>
      <c r="BM88" s="8"/>
      <c r="BN88" s="8"/>
      <c r="BO88" s="8"/>
      <c r="BP88" s="8"/>
      <c r="BQ88" s="8"/>
      <c r="BR88" s="8"/>
      <c r="BS88" s="2">
        <f t="shared" si="128"/>
        <v>20</v>
      </c>
      <c r="BT88" s="8">
        <f t="shared" si="129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4"/>
      <c r="CH88" s="319"/>
      <c r="CI88" s="91">
        <v>0</v>
      </c>
      <c r="CJ88" s="319">
        <v>0</v>
      </c>
      <c r="CK88" s="294"/>
      <c r="CL88" s="294"/>
      <c r="CM88" s="320">
        <v>0</v>
      </c>
      <c r="CN88" s="321">
        <v>0</v>
      </c>
      <c r="CO88" s="8">
        <f t="shared" si="130"/>
        <v>0</v>
      </c>
      <c r="CP88" s="8">
        <f t="shared" si="131"/>
        <v>0</v>
      </c>
      <c r="CQ88" s="336">
        <v>247.40625</v>
      </c>
      <c r="CR88" s="336"/>
      <c r="CS88" s="336"/>
      <c r="CT88" s="346"/>
      <c r="CU88" s="337">
        <v>18.556701030927837</v>
      </c>
      <c r="CV88" s="196"/>
      <c r="CW88" s="338">
        <v>63.814432989690722</v>
      </c>
      <c r="CX88" s="295"/>
      <c r="CY88" s="295"/>
      <c r="CZ88" s="295"/>
      <c r="DA88" s="7">
        <f t="shared" si="132"/>
        <v>329.77738402061857</v>
      </c>
      <c r="DB88" s="4">
        <f t="shared" si="133"/>
        <v>0</v>
      </c>
      <c r="DC88" s="8"/>
      <c r="DD88" s="8"/>
      <c r="DE88" s="4"/>
      <c r="DF88" s="8"/>
      <c r="DG88" s="8"/>
      <c r="DH88" s="8"/>
      <c r="DI88" s="8">
        <f t="shared" si="134"/>
        <v>0</v>
      </c>
      <c r="DJ88" s="8">
        <f t="shared" si="135"/>
        <v>0</v>
      </c>
      <c r="DK88" s="322">
        <v>41.103092783505154</v>
      </c>
      <c r="DL88" s="322">
        <v>13.701030927835051</v>
      </c>
      <c r="DM88" s="320">
        <f t="shared" si="136"/>
        <v>41.103092783505154</v>
      </c>
      <c r="DN88" s="320">
        <f t="shared" si="137"/>
        <v>13.701030927835051</v>
      </c>
      <c r="DO88" s="322">
        <v>39.869999999999997</v>
      </c>
      <c r="DP88" s="322">
        <v>13.29</v>
      </c>
      <c r="DQ88" s="323"/>
      <c r="DR88" s="323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8"/>
        <v>0</v>
      </c>
      <c r="ED88" s="8">
        <f t="shared" si="138"/>
        <v>0</v>
      </c>
      <c r="EE88" s="4"/>
      <c r="EF88" s="4"/>
      <c r="EG88" s="324">
        <v>31.96</v>
      </c>
      <c r="EH88" s="325">
        <v>7.99</v>
      </c>
      <c r="EI88" s="94">
        <v>116.36</v>
      </c>
      <c r="EJ88" s="94">
        <v>29.09</v>
      </c>
      <c r="EK88" s="320">
        <v>40.340000000000003</v>
      </c>
      <c r="EL88" s="326">
        <v>10.085000000000001</v>
      </c>
      <c r="EM88" s="327"/>
      <c r="EN88" s="327"/>
      <c r="EO88" s="327"/>
      <c r="EP88" s="327"/>
      <c r="EQ88" s="8">
        <f t="shared" si="139"/>
        <v>188.66</v>
      </c>
      <c r="ER88" s="8">
        <f t="shared" si="140"/>
        <v>47.164999999999999</v>
      </c>
      <c r="ES88" s="296"/>
      <c r="ET88" s="296"/>
      <c r="EU88" s="6"/>
      <c r="EV88" s="6"/>
      <c r="EW88" s="4">
        <f t="shared" si="141"/>
        <v>0</v>
      </c>
      <c r="EX88" s="4">
        <f t="shared" si="142"/>
        <v>0</v>
      </c>
      <c r="EY88" s="8"/>
      <c r="EZ88" s="8"/>
      <c r="FA88" s="351">
        <v>31</v>
      </c>
      <c r="FB88" s="328"/>
      <c r="FC88" s="114">
        <v>32</v>
      </c>
      <c r="FD88" s="321"/>
      <c r="FE88" s="8"/>
      <c r="FF88" s="8"/>
      <c r="FG88" s="300"/>
      <c r="FH88" s="301"/>
      <c r="FI88" s="8"/>
      <c r="FJ88" s="8"/>
      <c r="FK88" s="8"/>
      <c r="FL88" s="8"/>
      <c r="FM88" s="321"/>
      <c r="FN88" s="321"/>
      <c r="FO88" s="4"/>
      <c r="FP88" s="8"/>
      <c r="FQ88" s="302">
        <f t="shared" si="143"/>
        <v>0</v>
      </c>
      <c r="FR88" s="8">
        <f t="shared" si="144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5"/>
        <v>0</v>
      </c>
      <c r="GH88" s="8">
        <f t="shared" si="146"/>
        <v>0</v>
      </c>
      <c r="GI88" s="303"/>
      <c r="GJ88" s="303"/>
      <c r="GK88" s="321">
        <v>6</v>
      </c>
      <c r="GL88" s="321"/>
      <c r="GM88" s="304"/>
      <c r="GN88" s="305"/>
      <c r="GO88" s="329">
        <v>5</v>
      </c>
      <c r="GP88" s="365"/>
      <c r="GQ88" s="306"/>
      <c r="GR88" s="306"/>
      <c r="GS88" s="305"/>
      <c r="GT88" s="305"/>
      <c r="GU88" s="93">
        <v>5</v>
      </c>
      <c r="GV88" s="93"/>
      <c r="GW88" s="93">
        <v>2</v>
      </c>
      <c r="GX88" s="93"/>
      <c r="GY88" s="93">
        <v>2.4</v>
      </c>
      <c r="GZ88" s="93"/>
      <c r="HA88" s="8">
        <f t="shared" si="147"/>
        <v>20.399999999999999</v>
      </c>
      <c r="HB88" s="8">
        <f t="shared" si="148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98"/>
      <c r="HO88" s="8">
        <f t="shared" si="149"/>
        <v>0</v>
      </c>
      <c r="HP88" s="8">
        <f t="shared" si="150"/>
        <v>0</v>
      </c>
      <c r="HQ88" s="91">
        <v>565</v>
      </c>
      <c r="HR88" s="284"/>
      <c r="HS88" s="91">
        <v>565</v>
      </c>
      <c r="HT88" s="8"/>
      <c r="HU88" s="8">
        <f t="shared" si="151"/>
        <v>565</v>
      </c>
      <c r="HV88" s="8">
        <f t="shared" si="152"/>
        <v>0</v>
      </c>
      <c r="HW88" s="8"/>
      <c r="HX88" s="8"/>
      <c r="HY88" s="376"/>
      <c r="HZ88" s="376"/>
      <c r="IA88" s="307"/>
      <c r="IB88" s="299"/>
      <c r="IC88" s="196">
        <v>8.5</v>
      </c>
      <c r="ID88" s="329">
        <v>2.125</v>
      </c>
      <c r="IE88" s="308"/>
      <c r="IF88" s="308"/>
      <c r="IG88" s="8">
        <f t="shared" si="153"/>
        <v>8.5</v>
      </c>
      <c r="IH88" s="8">
        <f t="shared" si="154"/>
        <v>2.125</v>
      </c>
      <c r="II88" s="8">
        <v>205</v>
      </c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284"/>
      <c r="JD88" s="284"/>
      <c r="JE88" s="378">
        <v>10.31</v>
      </c>
      <c r="JF88" s="378">
        <v>0</v>
      </c>
      <c r="JG88" s="8">
        <f t="shared" si="155"/>
        <v>20.62</v>
      </c>
      <c r="JH88" s="8">
        <f t="shared" si="156"/>
        <v>0</v>
      </c>
      <c r="JI88" s="329">
        <v>6.5372000000000003</v>
      </c>
      <c r="JJ88" s="329">
        <v>1</v>
      </c>
      <c r="JK88" s="329">
        <v>6.5373000000000001</v>
      </c>
      <c r="JL88" s="329">
        <v>1</v>
      </c>
      <c r="JM88" s="329">
        <v>0</v>
      </c>
      <c r="JN88" s="329">
        <v>0</v>
      </c>
      <c r="JO88" s="91">
        <v>51.55</v>
      </c>
      <c r="JP88" s="329">
        <v>11</v>
      </c>
      <c r="JQ88" s="91">
        <v>44.33</v>
      </c>
      <c r="JR88" s="329">
        <v>9</v>
      </c>
      <c r="JS88" s="71">
        <v>0</v>
      </c>
      <c r="JT88" s="71">
        <v>0</v>
      </c>
      <c r="JU88" s="8"/>
      <c r="JV88" s="8"/>
      <c r="JW88" s="8">
        <f t="shared" si="157"/>
        <v>108.9545</v>
      </c>
      <c r="JX88" s="8">
        <f t="shared" si="158"/>
        <v>22</v>
      </c>
      <c r="JY88" s="8"/>
      <c r="JZ88" s="8"/>
      <c r="KA88" s="284"/>
      <c r="KB88" s="284"/>
      <c r="KC88" s="8">
        <f t="shared" si="159"/>
        <v>0</v>
      </c>
      <c r="KD88" s="8">
        <f t="shared" si="160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1"/>
        <v>0</v>
      </c>
      <c r="KP88" s="4">
        <f t="shared" si="161"/>
        <v>0</v>
      </c>
      <c r="KQ88" s="320">
        <v>6.19</v>
      </c>
      <c r="KR88" s="4"/>
      <c r="KS88" s="4"/>
      <c r="KT88" s="4"/>
      <c r="KU88" s="1">
        <f t="shared" si="162"/>
        <v>6.19</v>
      </c>
      <c r="KV88" s="1">
        <f t="shared" si="163"/>
        <v>0</v>
      </c>
      <c r="KW88" s="4"/>
      <c r="KX88" s="4"/>
      <c r="KY88" s="4">
        <f t="shared" si="164"/>
        <v>0</v>
      </c>
      <c r="KZ88" s="4">
        <f t="shared" si="165"/>
        <v>0</v>
      </c>
      <c r="LA88" s="4"/>
      <c r="LB88" s="4"/>
      <c r="LC88" s="4"/>
      <c r="LD88" s="4"/>
      <c r="LE88" s="4">
        <f t="shared" si="166"/>
        <v>0</v>
      </c>
      <c r="LF88" s="4">
        <f t="shared" si="167"/>
        <v>0</v>
      </c>
      <c r="LG88" s="4"/>
      <c r="LH88" s="4"/>
      <c r="LI88" s="4">
        <f t="shared" si="168"/>
        <v>0</v>
      </c>
      <c r="LJ88" s="4">
        <f t="shared" si="169"/>
        <v>0</v>
      </c>
      <c r="LK88" s="71">
        <v>24.2</v>
      </c>
      <c r="LL88" s="329">
        <v>0</v>
      </c>
      <c r="LM88" s="79">
        <v>3.09</v>
      </c>
      <c r="LN88" s="348">
        <v>0</v>
      </c>
      <c r="LO88" s="79">
        <v>3.7210000000000001</v>
      </c>
      <c r="LP88" s="332">
        <v>0</v>
      </c>
      <c r="LQ88" s="75"/>
      <c r="LR88" s="342"/>
      <c r="LS88" s="317"/>
      <c r="LT88" s="317"/>
      <c r="LU88" s="4">
        <f t="shared" si="170"/>
        <v>31.010999999999999</v>
      </c>
      <c r="LV88" s="4">
        <f t="shared" si="171"/>
        <v>0</v>
      </c>
      <c r="LW88" s="318"/>
      <c r="LX88" s="4"/>
      <c r="LY88" s="4"/>
      <c r="LZ88" s="4"/>
      <c r="MA88" s="4">
        <f t="shared" si="172"/>
        <v>0</v>
      </c>
      <c r="MB88" s="4">
        <f t="shared" si="173"/>
        <v>0</v>
      </c>
      <c r="MC88" s="114"/>
      <c r="MD88" s="4"/>
      <c r="ME88" s="339">
        <v>25.75</v>
      </c>
      <c r="MF88" s="366"/>
      <c r="MG88" s="75">
        <v>35.020000000000003</v>
      </c>
      <c r="MH88" s="4"/>
      <c r="MI88" s="9"/>
      <c r="MJ88" s="4"/>
      <c r="MK88" s="4">
        <f t="shared" si="174"/>
        <v>60.77</v>
      </c>
      <c r="ML88" s="4">
        <f t="shared" si="175"/>
        <v>0</v>
      </c>
      <c r="MM88" s="333">
        <v>0</v>
      </c>
      <c r="MN88" s="92"/>
      <c r="MO88" s="114">
        <v>0</v>
      </c>
      <c r="MP88" s="334"/>
      <c r="MQ88" s="4">
        <f t="shared" si="176"/>
        <v>0</v>
      </c>
      <c r="MR88" s="4">
        <f t="shared" si="177"/>
        <v>0</v>
      </c>
      <c r="MS88" s="4"/>
      <c r="MT88" s="4"/>
      <c r="MU88" s="4">
        <f t="shared" si="178"/>
        <v>0</v>
      </c>
      <c r="MV88" s="4">
        <f t="shared" si="179"/>
        <v>0</v>
      </c>
      <c r="MW88" s="4"/>
      <c r="MX88" s="4"/>
      <c r="MY88" s="4">
        <f t="shared" si="180"/>
        <v>0</v>
      </c>
      <c r="MZ88" s="4">
        <f t="shared" si="181"/>
        <v>0</v>
      </c>
      <c r="NA88" s="92">
        <v>6.65</v>
      </c>
      <c r="NB88" s="335">
        <v>0.9</v>
      </c>
      <c r="NC88" s="4">
        <f t="shared" si="182"/>
        <v>6.65</v>
      </c>
      <c r="ND88" s="4">
        <f t="shared" si="183"/>
        <v>0.9</v>
      </c>
      <c r="NE88" s="296"/>
      <c r="NF88" s="296"/>
      <c r="NG88" s="296">
        <f t="shared" si="184"/>
        <v>0</v>
      </c>
      <c r="NH88" s="296">
        <f t="shared" si="185"/>
        <v>0</v>
      </c>
      <c r="NI88" s="296"/>
      <c r="NJ88" s="296"/>
      <c r="NK88" s="296">
        <f t="shared" si="186"/>
        <v>0</v>
      </c>
      <c r="NL88" s="296">
        <f t="shared" si="187"/>
        <v>0</v>
      </c>
      <c r="NM88" s="293"/>
      <c r="NN88" s="296"/>
      <c r="NO88" s="296">
        <f t="shared" si="188"/>
        <v>0</v>
      </c>
      <c r="NP88" s="296">
        <f t="shared" si="189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41">
        <v>0</v>
      </c>
      <c r="NX88" s="341"/>
      <c r="NY88" s="341">
        <v>0</v>
      </c>
      <c r="NZ88" s="341"/>
      <c r="OA88" s="4">
        <f t="shared" si="190"/>
        <v>0</v>
      </c>
      <c r="OB88" s="4">
        <f t="shared" si="121"/>
        <v>0</v>
      </c>
      <c r="OC88" s="74">
        <v>0</v>
      </c>
      <c r="OD88" s="74"/>
      <c r="OE88" s="347">
        <v>0</v>
      </c>
      <c r="OF88" s="74"/>
      <c r="OG88" s="347">
        <v>0</v>
      </c>
      <c r="OH88" s="74"/>
      <c r="OI88" s="74">
        <v>0</v>
      </c>
      <c r="OJ88" s="74"/>
      <c r="OK88" s="4">
        <f t="shared" si="191"/>
        <v>0</v>
      </c>
      <c r="OL88" s="4">
        <f t="shared" si="192"/>
        <v>0</v>
      </c>
      <c r="OM88" s="196">
        <v>0</v>
      </c>
      <c r="ON88" s="296"/>
      <c r="OO88" s="340">
        <v>0</v>
      </c>
      <c r="OP88" s="296"/>
      <c r="OQ88" s="196">
        <v>0</v>
      </c>
      <c r="OR88" s="296"/>
      <c r="OS88" s="296">
        <f t="shared" si="193"/>
        <v>0</v>
      </c>
      <c r="OT88" s="296">
        <f t="shared" si="194"/>
        <v>0</v>
      </c>
      <c r="OU88" s="296"/>
      <c r="OV88" s="296"/>
      <c r="OW88" s="296">
        <f t="shared" si="122"/>
        <v>0</v>
      </c>
      <c r="OX88" s="296">
        <f t="shared" si="123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/>
      <c r="N89" s="71"/>
      <c r="O89" s="75"/>
      <c r="P89" s="71"/>
      <c r="Q89" s="122"/>
      <c r="R89" s="78"/>
      <c r="S89" s="320"/>
      <c r="T89" s="320"/>
      <c r="U89" s="78"/>
      <c r="V89" s="78"/>
      <c r="W89" s="78">
        <f t="shared" si="124"/>
        <v>0</v>
      </c>
      <c r="X89" s="78">
        <f t="shared" si="125"/>
        <v>0</v>
      </c>
      <c r="Y89" s="78"/>
      <c r="Z89" s="78"/>
      <c r="AA89" s="75"/>
      <c r="AB89" s="71"/>
      <c r="AC89" s="8">
        <f t="shared" si="126"/>
        <v>0</v>
      </c>
      <c r="AD89" s="8">
        <f t="shared" si="127"/>
        <v>0</v>
      </c>
      <c r="AE89" s="71"/>
      <c r="AF89" s="71"/>
      <c r="AG89" s="71"/>
      <c r="AH89" s="71"/>
      <c r="AI89" s="122"/>
      <c r="AJ89" s="122"/>
      <c r="AK89" s="349"/>
      <c r="AL89" s="350"/>
      <c r="AM89" s="289"/>
      <c r="AN89" s="289"/>
      <c r="AO89" s="290"/>
      <c r="AP89" s="290"/>
      <c r="AQ89" s="290"/>
      <c r="AR89" s="290"/>
      <c r="AS89" s="290"/>
      <c r="AT89" s="290"/>
      <c r="AU89" s="4">
        <f t="shared" si="110"/>
        <v>0</v>
      </c>
      <c r="AV89" s="4">
        <f t="shared" si="111"/>
        <v>0</v>
      </c>
      <c r="AW89" s="78">
        <v>0</v>
      </c>
      <c r="AX89" s="78">
        <v>0</v>
      </c>
      <c r="AY89" s="310"/>
      <c r="AZ89" s="8"/>
      <c r="BA89" s="8"/>
      <c r="BB89" s="8"/>
      <c r="BC89" s="8">
        <f t="shared" si="112"/>
        <v>0</v>
      </c>
      <c r="BD89" s="8">
        <f t="shared" si="113"/>
        <v>0</v>
      </c>
      <c r="BE89" s="8">
        <v>10</v>
      </c>
      <c r="BF89" s="8">
        <v>1.4239999999999999</v>
      </c>
      <c r="BG89" s="291">
        <v>7</v>
      </c>
      <c r="BH89" s="292">
        <v>0.99680000000000002</v>
      </c>
      <c r="BI89" s="291"/>
      <c r="BJ89" s="292"/>
      <c r="BK89" s="293">
        <v>3</v>
      </c>
      <c r="BL89" s="8">
        <v>0.42720000000000002</v>
      </c>
      <c r="BM89" s="8"/>
      <c r="BN89" s="8"/>
      <c r="BO89" s="8"/>
      <c r="BP89" s="8"/>
      <c r="BQ89" s="8"/>
      <c r="BR89" s="8"/>
      <c r="BS89" s="2">
        <f t="shared" si="128"/>
        <v>20</v>
      </c>
      <c r="BT89" s="8">
        <f t="shared" si="129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4"/>
      <c r="CH89" s="319"/>
      <c r="CI89" s="91">
        <v>0</v>
      </c>
      <c r="CJ89" s="319">
        <v>0</v>
      </c>
      <c r="CK89" s="294"/>
      <c r="CL89" s="294"/>
      <c r="CM89" s="320">
        <v>0</v>
      </c>
      <c r="CN89" s="321">
        <v>0</v>
      </c>
      <c r="CO89" s="8">
        <f t="shared" si="130"/>
        <v>0</v>
      </c>
      <c r="CP89" s="8">
        <f t="shared" si="131"/>
        <v>0</v>
      </c>
      <c r="CQ89" s="336">
        <v>247.40625</v>
      </c>
      <c r="CR89" s="336"/>
      <c r="CS89" s="336"/>
      <c r="CT89" s="346"/>
      <c r="CU89" s="337">
        <v>18.556701030927837</v>
      </c>
      <c r="CV89" s="196"/>
      <c r="CW89" s="338">
        <v>63.814432989690722</v>
      </c>
      <c r="CX89" s="295"/>
      <c r="CY89" s="295"/>
      <c r="CZ89" s="295"/>
      <c r="DA89" s="7">
        <f t="shared" si="132"/>
        <v>329.77738402061857</v>
      </c>
      <c r="DB89" s="4">
        <f t="shared" si="133"/>
        <v>0</v>
      </c>
      <c r="DC89" s="8"/>
      <c r="DD89" s="8"/>
      <c r="DE89" s="4"/>
      <c r="DF89" s="8"/>
      <c r="DG89" s="8"/>
      <c r="DH89" s="8"/>
      <c r="DI89" s="8">
        <f t="shared" si="134"/>
        <v>0</v>
      </c>
      <c r="DJ89" s="8">
        <f t="shared" si="135"/>
        <v>0</v>
      </c>
      <c r="DK89" s="322">
        <v>41.103092783505154</v>
      </c>
      <c r="DL89" s="322">
        <v>13.701030927835051</v>
      </c>
      <c r="DM89" s="320">
        <f t="shared" si="136"/>
        <v>41.103092783505154</v>
      </c>
      <c r="DN89" s="320">
        <f t="shared" si="137"/>
        <v>13.701030927835051</v>
      </c>
      <c r="DO89" s="322">
        <v>39.869999999999997</v>
      </c>
      <c r="DP89" s="322">
        <v>13.29</v>
      </c>
      <c r="DQ89" s="323"/>
      <c r="DR89" s="323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8"/>
        <v>0</v>
      </c>
      <c r="ED89" s="8">
        <f t="shared" si="138"/>
        <v>0</v>
      </c>
      <c r="EE89" s="4"/>
      <c r="EF89" s="4"/>
      <c r="EG89" s="324">
        <v>31.96</v>
      </c>
      <c r="EH89" s="325">
        <v>7.99</v>
      </c>
      <c r="EI89" s="94">
        <v>116.36</v>
      </c>
      <c r="EJ89" s="94">
        <v>29.09</v>
      </c>
      <c r="EK89" s="320">
        <v>40.340000000000003</v>
      </c>
      <c r="EL89" s="326">
        <v>10.085000000000001</v>
      </c>
      <c r="EM89" s="327"/>
      <c r="EN89" s="327"/>
      <c r="EO89" s="327"/>
      <c r="EP89" s="327"/>
      <c r="EQ89" s="8">
        <f t="shared" si="139"/>
        <v>188.66</v>
      </c>
      <c r="ER89" s="8">
        <f t="shared" si="140"/>
        <v>47.164999999999999</v>
      </c>
      <c r="ES89" s="296"/>
      <c r="ET89" s="296"/>
      <c r="EU89" s="6"/>
      <c r="EV89" s="6"/>
      <c r="EW89" s="4">
        <f t="shared" si="141"/>
        <v>0</v>
      </c>
      <c r="EX89" s="4">
        <f t="shared" si="142"/>
        <v>0</v>
      </c>
      <c r="EY89" s="8"/>
      <c r="EZ89" s="8"/>
      <c r="FA89" s="351">
        <v>31</v>
      </c>
      <c r="FB89" s="328"/>
      <c r="FC89" s="114">
        <v>32</v>
      </c>
      <c r="FD89" s="321"/>
      <c r="FE89" s="8"/>
      <c r="FF89" s="8"/>
      <c r="FG89" s="300"/>
      <c r="FH89" s="301"/>
      <c r="FI89" s="8"/>
      <c r="FJ89" s="8"/>
      <c r="FK89" s="8"/>
      <c r="FL89" s="8"/>
      <c r="FM89" s="321"/>
      <c r="FN89" s="321"/>
      <c r="FO89" s="4"/>
      <c r="FP89" s="8"/>
      <c r="FQ89" s="302">
        <f t="shared" si="143"/>
        <v>0</v>
      </c>
      <c r="FR89" s="8">
        <f t="shared" si="144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5"/>
        <v>0</v>
      </c>
      <c r="GH89" s="8">
        <f t="shared" si="146"/>
        <v>0</v>
      </c>
      <c r="GI89" s="303"/>
      <c r="GJ89" s="303"/>
      <c r="GK89" s="321">
        <v>6</v>
      </c>
      <c r="GL89" s="321"/>
      <c r="GM89" s="304"/>
      <c r="GN89" s="305"/>
      <c r="GO89" s="329">
        <v>5</v>
      </c>
      <c r="GP89" s="365"/>
      <c r="GQ89" s="306"/>
      <c r="GR89" s="306"/>
      <c r="GS89" s="305"/>
      <c r="GT89" s="305"/>
      <c r="GU89" s="93">
        <v>5</v>
      </c>
      <c r="GV89" s="93"/>
      <c r="GW89" s="93">
        <v>2</v>
      </c>
      <c r="GX89" s="93"/>
      <c r="GY89" s="93">
        <v>2.4</v>
      </c>
      <c r="GZ89" s="93"/>
      <c r="HA89" s="8">
        <f t="shared" si="147"/>
        <v>20.399999999999999</v>
      </c>
      <c r="HB89" s="8">
        <f t="shared" si="148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98"/>
      <c r="HO89" s="8">
        <f t="shared" si="149"/>
        <v>0</v>
      </c>
      <c r="HP89" s="8">
        <f t="shared" si="150"/>
        <v>0</v>
      </c>
      <c r="HQ89" s="91">
        <v>565</v>
      </c>
      <c r="HR89" s="284"/>
      <c r="HS89" s="91">
        <v>565</v>
      </c>
      <c r="HT89" s="8"/>
      <c r="HU89" s="8">
        <f t="shared" si="151"/>
        <v>565</v>
      </c>
      <c r="HV89" s="8">
        <f t="shared" si="152"/>
        <v>0</v>
      </c>
      <c r="HW89" s="8"/>
      <c r="HX89" s="8"/>
      <c r="HY89" s="376"/>
      <c r="HZ89" s="376"/>
      <c r="IA89" s="307"/>
      <c r="IB89" s="299"/>
      <c r="IC89" s="196">
        <v>8.5</v>
      </c>
      <c r="ID89" s="329">
        <v>2.125</v>
      </c>
      <c r="IE89" s="308"/>
      <c r="IF89" s="308"/>
      <c r="IG89" s="8">
        <f t="shared" si="153"/>
        <v>8.5</v>
      </c>
      <c r="IH89" s="8">
        <f t="shared" si="154"/>
        <v>2.125</v>
      </c>
      <c r="II89" s="8">
        <v>205</v>
      </c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284"/>
      <c r="JD89" s="284"/>
      <c r="JE89" s="378">
        <v>10.31</v>
      </c>
      <c r="JF89" s="378">
        <v>0</v>
      </c>
      <c r="JG89" s="8">
        <f t="shared" si="155"/>
        <v>20.62</v>
      </c>
      <c r="JH89" s="8">
        <f t="shared" si="156"/>
        <v>0</v>
      </c>
      <c r="JI89" s="329">
        <v>6.5372000000000003</v>
      </c>
      <c r="JJ89" s="329">
        <v>1</v>
      </c>
      <c r="JK89" s="329">
        <v>6.5373000000000001</v>
      </c>
      <c r="JL89" s="329">
        <v>1</v>
      </c>
      <c r="JM89" s="329">
        <v>0</v>
      </c>
      <c r="JN89" s="329">
        <v>0</v>
      </c>
      <c r="JO89" s="91">
        <v>51.55</v>
      </c>
      <c r="JP89" s="329">
        <v>11</v>
      </c>
      <c r="JQ89" s="91">
        <v>44.33</v>
      </c>
      <c r="JR89" s="329">
        <v>9</v>
      </c>
      <c r="JS89" s="71">
        <v>0</v>
      </c>
      <c r="JT89" s="71">
        <v>0</v>
      </c>
      <c r="JU89" s="8"/>
      <c r="JV89" s="8"/>
      <c r="JW89" s="8">
        <f t="shared" si="157"/>
        <v>108.9545</v>
      </c>
      <c r="JX89" s="8">
        <f t="shared" si="158"/>
        <v>22</v>
      </c>
      <c r="JY89" s="8"/>
      <c r="JZ89" s="8"/>
      <c r="KA89" s="284"/>
      <c r="KB89" s="284"/>
      <c r="KC89" s="8">
        <f t="shared" si="159"/>
        <v>0</v>
      </c>
      <c r="KD89" s="8">
        <f t="shared" si="160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1"/>
        <v>0</v>
      </c>
      <c r="KP89" s="4">
        <f t="shared" si="161"/>
        <v>0</v>
      </c>
      <c r="KQ89" s="320">
        <v>6.19</v>
      </c>
      <c r="KR89" s="4"/>
      <c r="KS89" s="4"/>
      <c r="KT89" s="4"/>
      <c r="KU89" s="1">
        <f t="shared" si="162"/>
        <v>6.19</v>
      </c>
      <c r="KV89" s="1">
        <f t="shared" si="163"/>
        <v>0</v>
      </c>
      <c r="KW89" s="4"/>
      <c r="KX89" s="4"/>
      <c r="KY89" s="4">
        <f t="shared" si="164"/>
        <v>0</v>
      </c>
      <c r="KZ89" s="4">
        <f t="shared" si="165"/>
        <v>0</v>
      </c>
      <c r="LA89" s="4"/>
      <c r="LB89" s="4"/>
      <c r="LC89" s="4"/>
      <c r="LD89" s="4"/>
      <c r="LE89" s="4">
        <f t="shared" si="166"/>
        <v>0</v>
      </c>
      <c r="LF89" s="4">
        <f t="shared" si="167"/>
        <v>0</v>
      </c>
      <c r="LG89" s="4"/>
      <c r="LH89" s="4"/>
      <c r="LI89" s="4">
        <f t="shared" si="168"/>
        <v>0</v>
      </c>
      <c r="LJ89" s="4">
        <f t="shared" si="169"/>
        <v>0</v>
      </c>
      <c r="LK89" s="71">
        <v>24.2</v>
      </c>
      <c r="LL89" s="329">
        <v>0</v>
      </c>
      <c r="LM89" s="79">
        <v>3.09</v>
      </c>
      <c r="LN89" s="348">
        <v>0</v>
      </c>
      <c r="LO89" s="79">
        <v>3.7210000000000001</v>
      </c>
      <c r="LP89" s="332">
        <v>0</v>
      </c>
      <c r="LQ89" s="75"/>
      <c r="LR89" s="342"/>
      <c r="LS89" s="317"/>
      <c r="LT89" s="317"/>
      <c r="LU89" s="4">
        <f t="shared" si="170"/>
        <v>31.010999999999999</v>
      </c>
      <c r="LV89" s="4">
        <f t="shared" si="171"/>
        <v>0</v>
      </c>
      <c r="LW89" s="318"/>
      <c r="LX89" s="4"/>
      <c r="LY89" s="4"/>
      <c r="LZ89" s="4"/>
      <c r="MA89" s="4">
        <f t="shared" si="172"/>
        <v>0</v>
      </c>
      <c r="MB89" s="4">
        <f t="shared" si="173"/>
        <v>0</v>
      </c>
      <c r="MC89" s="114"/>
      <c r="MD89" s="4"/>
      <c r="ME89" s="339">
        <v>25.75</v>
      </c>
      <c r="MF89" s="366"/>
      <c r="MG89" s="75">
        <v>35.020000000000003</v>
      </c>
      <c r="MH89" s="4"/>
      <c r="MI89" s="9"/>
      <c r="MJ89" s="4"/>
      <c r="MK89" s="4">
        <f t="shared" si="174"/>
        <v>60.77</v>
      </c>
      <c r="ML89" s="4">
        <f t="shared" si="175"/>
        <v>0</v>
      </c>
      <c r="MM89" s="333">
        <v>0</v>
      </c>
      <c r="MN89" s="92"/>
      <c r="MO89" s="114">
        <v>0</v>
      </c>
      <c r="MP89" s="334"/>
      <c r="MQ89" s="4">
        <f t="shared" si="176"/>
        <v>0</v>
      </c>
      <c r="MR89" s="4">
        <f t="shared" si="177"/>
        <v>0</v>
      </c>
      <c r="MS89" s="4"/>
      <c r="MT89" s="4"/>
      <c r="MU89" s="4">
        <f t="shared" si="178"/>
        <v>0</v>
      </c>
      <c r="MV89" s="4">
        <f t="shared" si="179"/>
        <v>0</v>
      </c>
      <c r="MW89" s="4"/>
      <c r="MX89" s="4"/>
      <c r="MY89" s="4">
        <f t="shared" si="180"/>
        <v>0</v>
      </c>
      <c r="MZ89" s="4">
        <f t="shared" si="181"/>
        <v>0</v>
      </c>
      <c r="NA89" s="92">
        <v>6.65</v>
      </c>
      <c r="NB89" s="335">
        <v>0.9</v>
      </c>
      <c r="NC89" s="4">
        <f t="shared" si="182"/>
        <v>6.65</v>
      </c>
      <c r="ND89" s="4">
        <f t="shared" si="183"/>
        <v>0.9</v>
      </c>
      <c r="NE89" s="296"/>
      <c r="NF89" s="296"/>
      <c r="NG89" s="296">
        <f t="shared" si="184"/>
        <v>0</v>
      </c>
      <c r="NH89" s="296">
        <f t="shared" si="185"/>
        <v>0</v>
      </c>
      <c r="NI89" s="296"/>
      <c r="NJ89" s="296"/>
      <c r="NK89" s="296">
        <f t="shared" si="186"/>
        <v>0</v>
      </c>
      <c r="NL89" s="296">
        <f t="shared" si="187"/>
        <v>0</v>
      </c>
      <c r="NM89" s="293"/>
      <c r="NN89" s="296"/>
      <c r="NO89" s="296">
        <f t="shared" si="188"/>
        <v>0</v>
      </c>
      <c r="NP89" s="296">
        <f t="shared" si="189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41">
        <v>0</v>
      </c>
      <c r="NX89" s="341"/>
      <c r="NY89" s="341">
        <v>0</v>
      </c>
      <c r="NZ89" s="341"/>
      <c r="OA89" s="4">
        <f t="shared" si="190"/>
        <v>0</v>
      </c>
      <c r="OB89" s="4">
        <f t="shared" si="121"/>
        <v>0</v>
      </c>
      <c r="OC89" s="74">
        <v>0</v>
      </c>
      <c r="OD89" s="74"/>
      <c r="OE89" s="347">
        <v>0</v>
      </c>
      <c r="OF89" s="74"/>
      <c r="OG89" s="347">
        <v>0</v>
      </c>
      <c r="OH89" s="74"/>
      <c r="OI89" s="74">
        <v>0</v>
      </c>
      <c r="OJ89" s="74"/>
      <c r="OK89" s="4">
        <f t="shared" si="191"/>
        <v>0</v>
      </c>
      <c r="OL89" s="4">
        <f t="shared" si="192"/>
        <v>0</v>
      </c>
      <c r="OM89" s="196">
        <v>0</v>
      </c>
      <c r="ON89" s="296"/>
      <c r="OO89" s="340">
        <v>0</v>
      </c>
      <c r="OP89" s="296"/>
      <c r="OQ89" s="196">
        <v>0</v>
      </c>
      <c r="OR89" s="296"/>
      <c r="OS89" s="296">
        <f t="shared" si="193"/>
        <v>0</v>
      </c>
      <c r="OT89" s="296">
        <f t="shared" si="194"/>
        <v>0</v>
      </c>
      <c r="OU89" s="296"/>
      <c r="OV89" s="296"/>
      <c r="OW89" s="296">
        <f t="shared" si="122"/>
        <v>0</v>
      </c>
      <c r="OX89" s="296">
        <f t="shared" si="123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/>
      <c r="N90" s="71"/>
      <c r="O90" s="75"/>
      <c r="P90" s="71"/>
      <c r="Q90" s="122"/>
      <c r="R90" s="78"/>
      <c r="S90" s="320"/>
      <c r="T90" s="320"/>
      <c r="U90" s="78"/>
      <c r="V90" s="78"/>
      <c r="W90" s="78">
        <f t="shared" si="124"/>
        <v>0</v>
      </c>
      <c r="X90" s="78">
        <f t="shared" si="125"/>
        <v>0</v>
      </c>
      <c r="Y90" s="78"/>
      <c r="Z90" s="78"/>
      <c r="AA90" s="75"/>
      <c r="AB90" s="71"/>
      <c r="AC90" s="8">
        <f t="shared" si="126"/>
        <v>0</v>
      </c>
      <c r="AD90" s="8">
        <f t="shared" si="127"/>
        <v>0</v>
      </c>
      <c r="AE90" s="71"/>
      <c r="AF90" s="71"/>
      <c r="AG90" s="71"/>
      <c r="AH90" s="71"/>
      <c r="AI90" s="122"/>
      <c r="AJ90" s="122"/>
      <c r="AK90" s="349"/>
      <c r="AL90" s="350"/>
      <c r="AM90" s="289"/>
      <c r="AN90" s="289"/>
      <c r="AO90" s="290"/>
      <c r="AP90" s="290"/>
      <c r="AQ90" s="290"/>
      <c r="AR90" s="290"/>
      <c r="AS90" s="290"/>
      <c r="AT90" s="290"/>
      <c r="AU90" s="4">
        <f t="shared" si="110"/>
        <v>0</v>
      </c>
      <c r="AV90" s="4">
        <f t="shared" si="111"/>
        <v>0</v>
      </c>
      <c r="AW90" s="78">
        <v>0</v>
      </c>
      <c r="AX90" s="78">
        <v>0</v>
      </c>
      <c r="AY90" s="310"/>
      <c r="AZ90" s="8"/>
      <c r="BA90" s="8"/>
      <c r="BB90" s="8"/>
      <c r="BC90" s="8">
        <f t="shared" si="112"/>
        <v>0</v>
      </c>
      <c r="BD90" s="8">
        <f t="shared" si="113"/>
        <v>0</v>
      </c>
      <c r="BE90" s="8">
        <v>10</v>
      </c>
      <c r="BF90" s="8">
        <v>1.4239999999999999</v>
      </c>
      <c r="BG90" s="291">
        <v>7</v>
      </c>
      <c r="BH90" s="292">
        <v>0.99680000000000002</v>
      </c>
      <c r="BI90" s="291"/>
      <c r="BJ90" s="292"/>
      <c r="BK90" s="293">
        <v>3</v>
      </c>
      <c r="BL90" s="8">
        <v>0.42720000000000002</v>
      </c>
      <c r="BM90" s="8"/>
      <c r="BN90" s="8"/>
      <c r="BO90" s="8"/>
      <c r="BP90" s="8"/>
      <c r="BQ90" s="8"/>
      <c r="BR90" s="8"/>
      <c r="BS90" s="2">
        <f t="shared" si="128"/>
        <v>20</v>
      </c>
      <c r="BT90" s="8">
        <f t="shared" si="129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4"/>
      <c r="CH90" s="319"/>
      <c r="CI90" s="91">
        <v>0</v>
      </c>
      <c r="CJ90" s="319">
        <v>0</v>
      </c>
      <c r="CK90" s="294"/>
      <c r="CL90" s="294"/>
      <c r="CM90" s="320">
        <v>0</v>
      </c>
      <c r="CN90" s="321">
        <v>0</v>
      </c>
      <c r="CO90" s="8">
        <f t="shared" si="130"/>
        <v>0</v>
      </c>
      <c r="CP90" s="8">
        <f t="shared" si="131"/>
        <v>0</v>
      </c>
      <c r="CQ90" s="336">
        <v>247.40625</v>
      </c>
      <c r="CR90" s="336"/>
      <c r="CS90" s="336"/>
      <c r="CT90" s="346"/>
      <c r="CU90" s="337">
        <v>18.556701030927837</v>
      </c>
      <c r="CV90" s="196"/>
      <c r="CW90" s="338">
        <v>63.814432989690722</v>
      </c>
      <c r="CX90" s="295"/>
      <c r="CY90" s="295"/>
      <c r="CZ90" s="295"/>
      <c r="DA90" s="7">
        <f t="shared" si="132"/>
        <v>329.77738402061857</v>
      </c>
      <c r="DB90" s="4">
        <f t="shared" si="133"/>
        <v>0</v>
      </c>
      <c r="DC90" s="8"/>
      <c r="DD90" s="8"/>
      <c r="DE90" s="4"/>
      <c r="DF90" s="8"/>
      <c r="DG90" s="8"/>
      <c r="DH90" s="8"/>
      <c r="DI90" s="8">
        <f t="shared" si="134"/>
        <v>0</v>
      </c>
      <c r="DJ90" s="8">
        <f t="shared" si="135"/>
        <v>0</v>
      </c>
      <c r="DK90" s="322">
        <v>41.103092783505154</v>
      </c>
      <c r="DL90" s="322">
        <v>13.701030927835051</v>
      </c>
      <c r="DM90" s="320">
        <f t="shared" si="136"/>
        <v>41.103092783505154</v>
      </c>
      <c r="DN90" s="320">
        <f t="shared" si="137"/>
        <v>13.701030927835051</v>
      </c>
      <c r="DO90" s="322">
        <v>39.869999999999997</v>
      </c>
      <c r="DP90" s="322">
        <v>13.29</v>
      </c>
      <c r="DQ90" s="323"/>
      <c r="DR90" s="323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8"/>
        <v>0</v>
      </c>
      <c r="ED90" s="8">
        <f t="shared" si="138"/>
        <v>0</v>
      </c>
      <c r="EE90" s="4"/>
      <c r="EF90" s="4"/>
      <c r="EG90" s="324">
        <v>31.96</v>
      </c>
      <c r="EH90" s="325">
        <v>7.99</v>
      </c>
      <c r="EI90" s="94">
        <v>116.36</v>
      </c>
      <c r="EJ90" s="94">
        <v>29.09</v>
      </c>
      <c r="EK90" s="320">
        <v>40.340000000000003</v>
      </c>
      <c r="EL90" s="326">
        <v>10.085000000000001</v>
      </c>
      <c r="EM90" s="327"/>
      <c r="EN90" s="327"/>
      <c r="EO90" s="327"/>
      <c r="EP90" s="327"/>
      <c r="EQ90" s="8">
        <f t="shared" si="139"/>
        <v>188.66</v>
      </c>
      <c r="ER90" s="8">
        <f t="shared" si="140"/>
        <v>47.164999999999999</v>
      </c>
      <c r="ES90" s="296"/>
      <c r="ET90" s="296"/>
      <c r="EU90" s="6"/>
      <c r="EV90" s="6"/>
      <c r="EW90" s="4">
        <f t="shared" si="141"/>
        <v>0</v>
      </c>
      <c r="EX90" s="4">
        <f t="shared" si="142"/>
        <v>0</v>
      </c>
      <c r="EY90" s="8"/>
      <c r="EZ90" s="8"/>
      <c r="FA90" s="351">
        <v>31</v>
      </c>
      <c r="FB90" s="328"/>
      <c r="FC90" s="114">
        <v>32</v>
      </c>
      <c r="FD90" s="321"/>
      <c r="FE90" s="8"/>
      <c r="FF90" s="8"/>
      <c r="FG90" s="300"/>
      <c r="FH90" s="301"/>
      <c r="FI90" s="8"/>
      <c r="FJ90" s="8"/>
      <c r="FK90" s="8"/>
      <c r="FL90" s="8"/>
      <c r="FM90" s="321"/>
      <c r="FN90" s="321"/>
      <c r="FO90" s="4"/>
      <c r="FP90" s="8"/>
      <c r="FQ90" s="302">
        <f t="shared" si="143"/>
        <v>0</v>
      </c>
      <c r="FR90" s="8">
        <f t="shared" si="144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5"/>
        <v>0</v>
      </c>
      <c r="GH90" s="8">
        <f t="shared" si="146"/>
        <v>0</v>
      </c>
      <c r="GI90" s="303"/>
      <c r="GJ90" s="303"/>
      <c r="GK90" s="321">
        <v>6</v>
      </c>
      <c r="GL90" s="321"/>
      <c r="GM90" s="304"/>
      <c r="GN90" s="305"/>
      <c r="GO90" s="329">
        <v>5</v>
      </c>
      <c r="GP90" s="365"/>
      <c r="GQ90" s="306"/>
      <c r="GR90" s="306"/>
      <c r="GS90" s="305"/>
      <c r="GT90" s="305"/>
      <c r="GU90" s="93">
        <v>5</v>
      </c>
      <c r="GV90" s="93"/>
      <c r="GW90" s="93">
        <v>2</v>
      </c>
      <c r="GX90" s="93"/>
      <c r="GY90" s="93">
        <v>2.4</v>
      </c>
      <c r="GZ90" s="93"/>
      <c r="HA90" s="8">
        <f t="shared" si="147"/>
        <v>20.399999999999999</v>
      </c>
      <c r="HB90" s="8">
        <f t="shared" si="148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98"/>
      <c r="HO90" s="8">
        <f t="shared" si="149"/>
        <v>0</v>
      </c>
      <c r="HP90" s="8">
        <f t="shared" si="150"/>
        <v>0</v>
      </c>
      <c r="HQ90" s="91">
        <v>565</v>
      </c>
      <c r="HR90" s="284"/>
      <c r="HS90" s="91">
        <v>565</v>
      </c>
      <c r="HT90" s="8"/>
      <c r="HU90" s="8">
        <f t="shared" si="151"/>
        <v>565</v>
      </c>
      <c r="HV90" s="8">
        <f t="shared" si="152"/>
        <v>0</v>
      </c>
      <c r="HW90" s="8"/>
      <c r="HX90" s="8"/>
      <c r="HY90" s="376"/>
      <c r="HZ90" s="376"/>
      <c r="IA90" s="307"/>
      <c r="IB90" s="299"/>
      <c r="IC90" s="196">
        <v>8.5</v>
      </c>
      <c r="ID90" s="329">
        <v>2.125</v>
      </c>
      <c r="IE90" s="308"/>
      <c r="IF90" s="308"/>
      <c r="IG90" s="8">
        <f t="shared" si="153"/>
        <v>8.5</v>
      </c>
      <c r="IH90" s="8">
        <f t="shared" si="154"/>
        <v>2.125</v>
      </c>
      <c r="II90" s="8">
        <v>205</v>
      </c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284"/>
      <c r="JD90" s="284"/>
      <c r="JE90" s="378">
        <v>10.31</v>
      </c>
      <c r="JF90" s="378">
        <v>0</v>
      </c>
      <c r="JG90" s="8">
        <f t="shared" si="155"/>
        <v>20.62</v>
      </c>
      <c r="JH90" s="8">
        <f t="shared" si="156"/>
        <v>0</v>
      </c>
      <c r="JI90" s="329">
        <v>6.5372000000000003</v>
      </c>
      <c r="JJ90" s="329">
        <v>1</v>
      </c>
      <c r="JK90" s="329">
        <v>6.5373000000000001</v>
      </c>
      <c r="JL90" s="329">
        <v>1</v>
      </c>
      <c r="JM90" s="329">
        <v>0</v>
      </c>
      <c r="JN90" s="329">
        <v>0</v>
      </c>
      <c r="JO90" s="91">
        <v>51.55</v>
      </c>
      <c r="JP90" s="329">
        <v>11</v>
      </c>
      <c r="JQ90" s="91">
        <v>44.33</v>
      </c>
      <c r="JR90" s="329">
        <v>9</v>
      </c>
      <c r="JS90" s="71">
        <v>0</v>
      </c>
      <c r="JT90" s="71">
        <v>0</v>
      </c>
      <c r="JU90" s="8"/>
      <c r="JV90" s="8"/>
      <c r="JW90" s="8">
        <f t="shared" si="157"/>
        <v>108.9545</v>
      </c>
      <c r="JX90" s="8">
        <f t="shared" si="158"/>
        <v>22</v>
      </c>
      <c r="JY90" s="8"/>
      <c r="JZ90" s="8"/>
      <c r="KA90" s="284"/>
      <c r="KB90" s="284"/>
      <c r="KC90" s="8">
        <f t="shared" si="159"/>
        <v>0</v>
      </c>
      <c r="KD90" s="8">
        <f t="shared" si="160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1"/>
        <v>0</v>
      </c>
      <c r="KP90" s="4">
        <f t="shared" si="161"/>
        <v>0</v>
      </c>
      <c r="KQ90" s="320">
        <v>6.19</v>
      </c>
      <c r="KR90" s="4"/>
      <c r="KS90" s="4"/>
      <c r="KT90" s="4"/>
      <c r="KU90" s="1">
        <f t="shared" si="162"/>
        <v>6.19</v>
      </c>
      <c r="KV90" s="1">
        <f t="shared" si="163"/>
        <v>0</v>
      </c>
      <c r="KW90" s="4"/>
      <c r="KX90" s="4"/>
      <c r="KY90" s="4">
        <f t="shared" si="164"/>
        <v>0</v>
      </c>
      <c r="KZ90" s="4">
        <f t="shared" si="165"/>
        <v>0</v>
      </c>
      <c r="LA90" s="4"/>
      <c r="LB90" s="4"/>
      <c r="LC90" s="4"/>
      <c r="LD90" s="4"/>
      <c r="LE90" s="4">
        <f t="shared" si="166"/>
        <v>0</v>
      </c>
      <c r="LF90" s="4">
        <f t="shared" si="167"/>
        <v>0</v>
      </c>
      <c r="LG90" s="4"/>
      <c r="LH90" s="4"/>
      <c r="LI90" s="4">
        <f t="shared" si="168"/>
        <v>0</v>
      </c>
      <c r="LJ90" s="4">
        <f t="shared" si="169"/>
        <v>0</v>
      </c>
      <c r="LK90" s="71">
        <v>24.2</v>
      </c>
      <c r="LL90" s="329">
        <v>0</v>
      </c>
      <c r="LM90" s="79">
        <v>3.09</v>
      </c>
      <c r="LN90" s="348">
        <v>0</v>
      </c>
      <c r="LO90" s="79">
        <v>3.7210000000000001</v>
      </c>
      <c r="LP90" s="332">
        <v>0</v>
      </c>
      <c r="LQ90" s="75"/>
      <c r="LR90" s="342"/>
      <c r="LS90" s="317"/>
      <c r="LT90" s="317"/>
      <c r="LU90" s="4">
        <f t="shared" si="170"/>
        <v>31.010999999999999</v>
      </c>
      <c r="LV90" s="4">
        <f t="shared" si="171"/>
        <v>0</v>
      </c>
      <c r="LW90" s="318"/>
      <c r="LX90" s="4"/>
      <c r="LY90" s="4"/>
      <c r="LZ90" s="4"/>
      <c r="MA90" s="4">
        <f t="shared" si="172"/>
        <v>0</v>
      </c>
      <c r="MB90" s="4">
        <f t="shared" si="173"/>
        <v>0</v>
      </c>
      <c r="MC90" s="114"/>
      <c r="MD90" s="4"/>
      <c r="ME90" s="339">
        <v>25.75</v>
      </c>
      <c r="MF90" s="366"/>
      <c r="MG90" s="75">
        <v>35.020000000000003</v>
      </c>
      <c r="MH90" s="4"/>
      <c r="MI90" s="9"/>
      <c r="MJ90" s="4"/>
      <c r="MK90" s="4">
        <f t="shared" si="174"/>
        <v>60.77</v>
      </c>
      <c r="ML90" s="4">
        <f t="shared" si="175"/>
        <v>0</v>
      </c>
      <c r="MM90" s="333">
        <v>0</v>
      </c>
      <c r="MN90" s="92"/>
      <c r="MO90" s="114">
        <v>0</v>
      </c>
      <c r="MP90" s="334"/>
      <c r="MQ90" s="4">
        <f t="shared" si="176"/>
        <v>0</v>
      </c>
      <c r="MR90" s="4">
        <f t="shared" si="177"/>
        <v>0</v>
      </c>
      <c r="MS90" s="4"/>
      <c r="MT90" s="4"/>
      <c r="MU90" s="4">
        <f t="shared" si="178"/>
        <v>0</v>
      </c>
      <c r="MV90" s="4">
        <f t="shared" si="179"/>
        <v>0</v>
      </c>
      <c r="MW90" s="4"/>
      <c r="MX90" s="4"/>
      <c r="MY90" s="4">
        <f t="shared" si="180"/>
        <v>0</v>
      </c>
      <c r="MZ90" s="4">
        <f t="shared" si="181"/>
        <v>0</v>
      </c>
      <c r="NA90" s="92">
        <v>6.65</v>
      </c>
      <c r="NB90" s="335">
        <v>0.9</v>
      </c>
      <c r="NC90" s="4">
        <f t="shared" si="182"/>
        <v>6.65</v>
      </c>
      <c r="ND90" s="4">
        <f t="shared" si="183"/>
        <v>0.9</v>
      </c>
      <c r="NE90" s="296"/>
      <c r="NF90" s="296"/>
      <c r="NG90" s="296">
        <f t="shared" si="184"/>
        <v>0</v>
      </c>
      <c r="NH90" s="296">
        <f t="shared" si="185"/>
        <v>0</v>
      </c>
      <c r="NI90" s="296"/>
      <c r="NJ90" s="296"/>
      <c r="NK90" s="296">
        <f t="shared" si="186"/>
        <v>0</v>
      </c>
      <c r="NL90" s="296">
        <f t="shared" si="187"/>
        <v>0</v>
      </c>
      <c r="NM90" s="293"/>
      <c r="NN90" s="296"/>
      <c r="NO90" s="296">
        <f t="shared" si="188"/>
        <v>0</v>
      </c>
      <c r="NP90" s="296">
        <f t="shared" si="189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41">
        <v>0</v>
      </c>
      <c r="NX90" s="341"/>
      <c r="NY90" s="341">
        <v>0</v>
      </c>
      <c r="NZ90" s="341"/>
      <c r="OA90" s="4">
        <f t="shared" si="190"/>
        <v>0</v>
      </c>
      <c r="OB90" s="4">
        <f t="shared" si="121"/>
        <v>0</v>
      </c>
      <c r="OC90" s="74">
        <v>0</v>
      </c>
      <c r="OD90" s="74"/>
      <c r="OE90" s="347">
        <v>0</v>
      </c>
      <c r="OF90" s="74"/>
      <c r="OG90" s="347">
        <v>0</v>
      </c>
      <c r="OH90" s="74"/>
      <c r="OI90" s="74">
        <v>0</v>
      </c>
      <c r="OJ90" s="74"/>
      <c r="OK90" s="4">
        <f t="shared" si="191"/>
        <v>0</v>
      </c>
      <c r="OL90" s="4">
        <f t="shared" si="192"/>
        <v>0</v>
      </c>
      <c r="OM90" s="196">
        <v>0</v>
      </c>
      <c r="ON90" s="296"/>
      <c r="OO90" s="340">
        <v>0</v>
      </c>
      <c r="OP90" s="296"/>
      <c r="OQ90" s="196">
        <v>0</v>
      </c>
      <c r="OR90" s="296"/>
      <c r="OS90" s="296">
        <f t="shared" si="193"/>
        <v>0</v>
      </c>
      <c r="OT90" s="296">
        <f t="shared" si="194"/>
        <v>0</v>
      </c>
      <c r="OU90" s="296"/>
      <c r="OV90" s="296"/>
      <c r="OW90" s="296">
        <f t="shared" si="122"/>
        <v>0</v>
      </c>
      <c r="OX90" s="296">
        <f t="shared" si="123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/>
      <c r="N91" s="71"/>
      <c r="O91" s="75"/>
      <c r="P91" s="71"/>
      <c r="Q91" s="122"/>
      <c r="R91" s="78"/>
      <c r="S91" s="320"/>
      <c r="T91" s="320"/>
      <c r="U91" s="78"/>
      <c r="V91" s="78"/>
      <c r="W91" s="78">
        <f t="shared" si="124"/>
        <v>0</v>
      </c>
      <c r="X91" s="78">
        <f t="shared" si="125"/>
        <v>0</v>
      </c>
      <c r="Y91" s="78"/>
      <c r="Z91" s="78"/>
      <c r="AA91" s="75"/>
      <c r="AB91" s="71"/>
      <c r="AC91" s="8">
        <f t="shared" si="126"/>
        <v>0</v>
      </c>
      <c r="AD91" s="8">
        <f t="shared" si="127"/>
        <v>0</v>
      </c>
      <c r="AE91" s="71"/>
      <c r="AF91" s="71"/>
      <c r="AG91" s="71"/>
      <c r="AH91" s="71"/>
      <c r="AI91" s="122"/>
      <c r="AJ91" s="122"/>
      <c r="AK91" s="349"/>
      <c r="AL91" s="350"/>
      <c r="AM91" s="289"/>
      <c r="AN91" s="289"/>
      <c r="AO91" s="290"/>
      <c r="AP91" s="290"/>
      <c r="AQ91" s="290"/>
      <c r="AR91" s="290"/>
      <c r="AS91" s="290"/>
      <c r="AT91" s="290"/>
      <c r="AU91" s="4">
        <f t="shared" si="110"/>
        <v>0</v>
      </c>
      <c r="AV91" s="4">
        <f t="shared" si="111"/>
        <v>0</v>
      </c>
      <c r="AW91" s="78">
        <v>0</v>
      </c>
      <c r="AX91" s="78">
        <v>0</v>
      </c>
      <c r="AY91" s="310"/>
      <c r="AZ91" s="8"/>
      <c r="BA91" s="8"/>
      <c r="BB91" s="8"/>
      <c r="BC91" s="8">
        <f t="shared" si="112"/>
        <v>0</v>
      </c>
      <c r="BD91" s="8">
        <f t="shared" si="113"/>
        <v>0</v>
      </c>
      <c r="BE91" s="8">
        <v>10</v>
      </c>
      <c r="BF91" s="8">
        <v>1.4239999999999999</v>
      </c>
      <c r="BG91" s="291">
        <v>7</v>
      </c>
      <c r="BH91" s="292">
        <v>0.99680000000000002</v>
      </c>
      <c r="BI91" s="291"/>
      <c r="BJ91" s="292"/>
      <c r="BK91" s="293">
        <v>3</v>
      </c>
      <c r="BL91" s="8">
        <v>0.42720000000000002</v>
      </c>
      <c r="BM91" s="8"/>
      <c r="BN91" s="8"/>
      <c r="BO91" s="8"/>
      <c r="BP91" s="8"/>
      <c r="BQ91" s="8"/>
      <c r="BR91" s="8"/>
      <c r="BS91" s="2">
        <f t="shared" si="128"/>
        <v>20</v>
      </c>
      <c r="BT91" s="8">
        <f t="shared" si="129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4"/>
      <c r="CH91" s="319"/>
      <c r="CI91" s="91">
        <v>0</v>
      </c>
      <c r="CJ91" s="319">
        <v>0</v>
      </c>
      <c r="CK91" s="294"/>
      <c r="CL91" s="294"/>
      <c r="CM91" s="320">
        <v>0</v>
      </c>
      <c r="CN91" s="321">
        <v>0</v>
      </c>
      <c r="CO91" s="8">
        <f t="shared" si="130"/>
        <v>0</v>
      </c>
      <c r="CP91" s="8">
        <f t="shared" si="131"/>
        <v>0</v>
      </c>
      <c r="CQ91" s="336">
        <v>247.40625</v>
      </c>
      <c r="CR91" s="336"/>
      <c r="CS91" s="336"/>
      <c r="CT91" s="346"/>
      <c r="CU91" s="337">
        <v>18.556701030927837</v>
      </c>
      <c r="CV91" s="196"/>
      <c r="CW91" s="338">
        <v>63.814432989690722</v>
      </c>
      <c r="CX91" s="295"/>
      <c r="CY91" s="295"/>
      <c r="CZ91" s="295"/>
      <c r="DA91" s="7">
        <f t="shared" si="132"/>
        <v>329.77738402061857</v>
      </c>
      <c r="DB91" s="4">
        <f t="shared" si="133"/>
        <v>0</v>
      </c>
      <c r="DC91" s="8"/>
      <c r="DD91" s="8"/>
      <c r="DE91" s="4"/>
      <c r="DF91" s="8"/>
      <c r="DG91" s="8"/>
      <c r="DH91" s="8"/>
      <c r="DI91" s="8">
        <f t="shared" si="134"/>
        <v>0</v>
      </c>
      <c r="DJ91" s="8">
        <f t="shared" si="135"/>
        <v>0</v>
      </c>
      <c r="DK91" s="322">
        <v>41.103092783505154</v>
      </c>
      <c r="DL91" s="322">
        <v>13.701030927835051</v>
      </c>
      <c r="DM91" s="320">
        <f t="shared" si="136"/>
        <v>41.103092783505154</v>
      </c>
      <c r="DN91" s="320">
        <f t="shared" si="137"/>
        <v>13.701030927835051</v>
      </c>
      <c r="DO91" s="322">
        <v>39.869999999999997</v>
      </c>
      <c r="DP91" s="322">
        <v>13.29</v>
      </c>
      <c r="DQ91" s="323"/>
      <c r="DR91" s="323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8"/>
        <v>0</v>
      </c>
      <c r="ED91" s="8">
        <f t="shared" si="138"/>
        <v>0</v>
      </c>
      <c r="EE91" s="4"/>
      <c r="EF91" s="4"/>
      <c r="EG91" s="324">
        <v>31.96</v>
      </c>
      <c r="EH91" s="325">
        <v>7.99</v>
      </c>
      <c r="EI91" s="94">
        <v>116.36</v>
      </c>
      <c r="EJ91" s="94">
        <v>29.09</v>
      </c>
      <c r="EK91" s="320">
        <v>40.340000000000003</v>
      </c>
      <c r="EL91" s="326">
        <v>10.085000000000001</v>
      </c>
      <c r="EM91" s="327"/>
      <c r="EN91" s="327"/>
      <c r="EO91" s="327"/>
      <c r="EP91" s="327"/>
      <c r="EQ91" s="8">
        <f t="shared" si="139"/>
        <v>188.66</v>
      </c>
      <c r="ER91" s="8">
        <f t="shared" si="140"/>
        <v>47.164999999999999</v>
      </c>
      <c r="ES91" s="296"/>
      <c r="ET91" s="296"/>
      <c r="EU91" s="6"/>
      <c r="EV91" s="6"/>
      <c r="EW91" s="4">
        <f t="shared" si="141"/>
        <v>0</v>
      </c>
      <c r="EX91" s="4">
        <f t="shared" si="142"/>
        <v>0</v>
      </c>
      <c r="EY91" s="8"/>
      <c r="EZ91" s="8"/>
      <c r="FA91" s="351">
        <v>31</v>
      </c>
      <c r="FB91" s="328"/>
      <c r="FC91" s="114">
        <v>32</v>
      </c>
      <c r="FD91" s="321"/>
      <c r="FE91" s="8"/>
      <c r="FF91" s="8"/>
      <c r="FG91" s="300"/>
      <c r="FH91" s="301"/>
      <c r="FI91" s="8"/>
      <c r="FJ91" s="8"/>
      <c r="FK91" s="8"/>
      <c r="FL91" s="8"/>
      <c r="FM91" s="321"/>
      <c r="FN91" s="321"/>
      <c r="FO91" s="4"/>
      <c r="FP91" s="8"/>
      <c r="FQ91" s="302">
        <f t="shared" si="143"/>
        <v>0</v>
      </c>
      <c r="FR91" s="8">
        <f t="shared" si="144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5"/>
        <v>0</v>
      </c>
      <c r="GH91" s="8">
        <f t="shared" si="146"/>
        <v>0</v>
      </c>
      <c r="GI91" s="303"/>
      <c r="GJ91" s="303"/>
      <c r="GK91" s="321">
        <v>6</v>
      </c>
      <c r="GL91" s="321"/>
      <c r="GM91" s="304"/>
      <c r="GN91" s="305"/>
      <c r="GO91" s="329">
        <v>5</v>
      </c>
      <c r="GP91" s="365"/>
      <c r="GQ91" s="306"/>
      <c r="GR91" s="306"/>
      <c r="GS91" s="305"/>
      <c r="GT91" s="305"/>
      <c r="GU91" s="93">
        <v>5</v>
      </c>
      <c r="GV91" s="93"/>
      <c r="GW91" s="93">
        <v>2</v>
      </c>
      <c r="GX91" s="93"/>
      <c r="GY91" s="93">
        <v>2.4</v>
      </c>
      <c r="GZ91" s="93"/>
      <c r="HA91" s="8">
        <f t="shared" si="147"/>
        <v>20.399999999999999</v>
      </c>
      <c r="HB91" s="8">
        <f t="shared" si="148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98"/>
      <c r="HO91" s="8">
        <f t="shared" si="149"/>
        <v>0</v>
      </c>
      <c r="HP91" s="8">
        <f t="shared" si="150"/>
        <v>0</v>
      </c>
      <c r="HQ91" s="91">
        <v>565</v>
      </c>
      <c r="HR91" s="284"/>
      <c r="HS91" s="91">
        <v>565</v>
      </c>
      <c r="HT91" s="8"/>
      <c r="HU91" s="8">
        <f t="shared" si="151"/>
        <v>565</v>
      </c>
      <c r="HV91" s="8">
        <f t="shared" si="152"/>
        <v>0</v>
      </c>
      <c r="HW91" s="8"/>
      <c r="HX91" s="8"/>
      <c r="HY91" s="376"/>
      <c r="HZ91" s="376"/>
      <c r="IA91" s="307"/>
      <c r="IB91" s="299"/>
      <c r="IC91" s="196">
        <v>8.5</v>
      </c>
      <c r="ID91" s="329">
        <v>2.125</v>
      </c>
      <c r="IE91" s="308"/>
      <c r="IF91" s="308"/>
      <c r="IG91" s="8">
        <f t="shared" si="153"/>
        <v>8.5</v>
      </c>
      <c r="IH91" s="8">
        <f t="shared" si="154"/>
        <v>2.125</v>
      </c>
      <c r="II91" s="8">
        <v>205</v>
      </c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284"/>
      <c r="JD91" s="284"/>
      <c r="JE91" s="378">
        <v>10.31</v>
      </c>
      <c r="JF91" s="378">
        <v>0</v>
      </c>
      <c r="JG91" s="8">
        <f t="shared" si="155"/>
        <v>20.62</v>
      </c>
      <c r="JH91" s="8">
        <f t="shared" si="156"/>
        <v>0</v>
      </c>
      <c r="JI91" s="329">
        <v>6.5372000000000003</v>
      </c>
      <c r="JJ91" s="329">
        <v>1</v>
      </c>
      <c r="JK91" s="329">
        <v>6.5373000000000001</v>
      </c>
      <c r="JL91" s="329">
        <v>1</v>
      </c>
      <c r="JM91" s="329">
        <v>0</v>
      </c>
      <c r="JN91" s="329">
        <v>0</v>
      </c>
      <c r="JO91" s="91">
        <v>51.55</v>
      </c>
      <c r="JP91" s="329">
        <v>11</v>
      </c>
      <c r="JQ91" s="91">
        <v>44.33</v>
      </c>
      <c r="JR91" s="329">
        <v>9</v>
      </c>
      <c r="JS91" s="71">
        <v>0</v>
      </c>
      <c r="JT91" s="71">
        <v>0</v>
      </c>
      <c r="JU91" s="8"/>
      <c r="JV91" s="8"/>
      <c r="JW91" s="8">
        <f t="shared" si="157"/>
        <v>108.9545</v>
      </c>
      <c r="JX91" s="8">
        <f t="shared" si="158"/>
        <v>22</v>
      </c>
      <c r="JY91" s="8"/>
      <c r="JZ91" s="8"/>
      <c r="KA91" s="284"/>
      <c r="KB91" s="284"/>
      <c r="KC91" s="8">
        <f t="shared" si="159"/>
        <v>0</v>
      </c>
      <c r="KD91" s="8">
        <f t="shared" si="160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1"/>
        <v>0</v>
      </c>
      <c r="KP91" s="4">
        <f t="shared" si="161"/>
        <v>0</v>
      </c>
      <c r="KQ91" s="320">
        <v>6.19</v>
      </c>
      <c r="KR91" s="4"/>
      <c r="KS91" s="4"/>
      <c r="KT91" s="4"/>
      <c r="KU91" s="1">
        <f t="shared" si="162"/>
        <v>6.19</v>
      </c>
      <c r="KV91" s="1">
        <f t="shared" si="163"/>
        <v>0</v>
      </c>
      <c r="KW91" s="4"/>
      <c r="KX91" s="4"/>
      <c r="KY91" s="4">
        <f t="shared" si="164"/>
        <v>0</v>
      </c>
      <c r="KZ91" s="4">
        <f t="shared" si="165"/>
        <v>0</v>
      </c>
      <c r="LA91" s="4"/>
      <c r="LB91" s="4"/>
      <c r="LC91" s="4"/>
      <c r="LD91" s="4"/>
      <c r="LE91" s="4">
        <f t="shared" si="166"/>
        <v>0</v>
      </c>
      <c r="LF91" s="4">
        <f t="shared" si="167"/>
        <v>0</v>
      </c>
      <c r="LG91" s="4"/>
      <c r="LH91" s="4"/>
      <c r="LI91" s="4">
        <f t="shared" si="168"/>
        <v>0</v>
      </c>
      <c r="LJ91" s="4">
        <f t="shared" si="169"/>
        <v>0</v>
      </c>
      <c r="LK91" s="71">
        <v>24.2</v>
      </c>
      <c r="LL91" s="329">
        <v>0</v>
      </c>
      <c r="LM91" s="79">
        <v>3.09</v>
      </c>
      <c r="LN91" s="348">
        <v>0</v>
      </c>
      <c r="LO91" s="79">
        <v>3.7210000000000001</v>
      </c>
      <c r="LP91" s="332">
        <v>0</v>
      </c>
      <c r="LQ91" s="75"/>
      <c r="LR91" s="342"/>
      <c r="LS91" s="317"/>
      <c r="LT91" s="317"/>
      <c r="LU91" s="4">
        <f t="shared" si="170"/>
        <v>31.010999999999999</v>
      </c>
      <c r="LV91" s="4">
        <f t="shared" si="171"/>
        <v>0</v>
      </c>
      <c r="LW91" s="318"/>
      <c r="LX91" s="4"/>
      <c r="LY91" s="4"/>
      <c r="LZ91" s="4"/>
      <c r="MA91" s="4">
        <f t="shared" si="172"/>
        <v>0</v>
      </c>
      <c r="MB91" s="4">
        <f t="shared" si="173"/>
        <v>0</v>
      </c>
      <c r="MC91" s="114"/>
      <c r="MD91" s="4"/>
      <c r="ME91" s="339">
        <v>25.75</v>
      </c>
      <c r="MF91" s="366"/>
      <c r="MG91" s="75">
        <v>35.020000000000003</v>
      </c>
      <c r="MH91" s="4"/>
      <c r="MI91" s="9"/>
      <c r="MJ91" s="4"/>
      <c r="MK91" s="4">
        <f t="shared" si="174"/>
        <v>60.77</v>
      </c>
      <c r="ML91" s="4">
        <f t="shared" si="175"/>
        <v>0</v>
      </c>
      <c r="MM91" s="333">
        <v>0</v>
      </c>
      <c r="MN91" s="92"/>
      <c r="MO91" s="114">
        <v>0</v>
      </c>
      <c r="MP91" s="334"/>
      <c r="MQ91" s="4">
        <f t="shared" si="176"/>
        <v>0</v>
      </c>
      <c r="MR91" s="4">
        <f t="shared" si="177"/>
        <v>0</v>
      </c>
      <c r="MS91" s="4"/>
      <c r="MT91" s="4"/>
      <c r="MU91" s="4">
        <f t="shared" si="178"/>
        <v>0</v>
      </c>
      <c r="MV91" s="4">
        <f t="shared" si="179"/>
        <v>0</v>
      </c>
      <c r="MW91" s="4"/>
      <c r="MX91" s="4"/>
      <c r="MY91" s="4">
        <f t="shared" si="180"/>
        <v>0</v>
      </c>
      <c r="MZ91" s="4">
        <f t="shared" si="181"/>
        <v>0</v>
      </c>
      <c r="NA91" s="92">
        <v>6.65</v>
      </c>
      <c r="NB91" s="335">
        <v>0.9</v>
      </c>
      <c r="NC91" s="4">
        <f t="shared" si="182"/>
        <v>6.65</v>
      </c>
      <c r="ND91" s="4">
        <f t="shared" si="183"/>
        <v>0.9</v>
      </c>
      <c r="NE91" s="296"/>
      <c r="NF91" s="296"/>
      <c r="NG91" s="296">
        <f t="shared" si="184"/>
        <v>0</v>
      </c>
      <c r="NH91" s="296">
        <f t="shared" si="185"/>
        <v>0</v>
      </c>
      <c r="NI91" s="296"/>
      <c r="NJ91" s="296"/>
      <c r="NK91" s="296">
        <f t="shared" si="186"/>
        <v>0</v>
      </c>
      <c r="NL91" s="296">
        <f t="shared" si="187"/>
        <v>0</v>
      </c>
      <c r="NM91" s="293"/>
      <c r="NN91" s="296"/>
      <c r="NO91" s="296">
        <f t="shared" si="188"/>
        <v>0</v>
      </c>
      <c r="NP91" s="296">
        <f t="shared" si="189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41">
        <v>0</v>
      </c>
      <c r="NX91" s="341"/>
      <c r="NY91" s="341">
        <v>0</v>
      </c>
      <c r="NZ91" s="341"/>
      <c r="OA91" s="4">
        <f t="shared" si="190"/>
        <v>0</v>
      </c>
      <c r="OB91" s="4">
        <f t="shared" si="121"/>
        <v>0</v>
      </c>
      <c r="OC91" s="74">
        <v>0</v>
      </c>
      <c r="OD91" s="74"/>
      <c r="OE91" s="347">
        <v>0</v>
      </c>
      <c r="OF91" s="74"/>
      <c r="OG91" s="347">
        <v>0</v>
      </c>
      <c r="OH91" s="74"/>
      <c r="OI91" s="74">
        <v>0</v>
      </c>
      <c r="OJ91" s="74"/>
      <c r="OK91" s="4">
        <f t="shared" si="191"/>
        <v>0</v>
      </c>
      <c r="OL91" s="4">
        <f t="shared" si="192"/>
        <v>0</v>
      </c>
      <c r="OM91" s="196">
        <v>0</v>
      </c>
      <c r="ON91" s="296"/>
      <c r="OO91" s="340">
        <v>0</v>
      </c>
      <c r="OP91" s="296"/>
      <c r="OQ91" s="196">
        <v>0</v>
      </c>
      <c r="OR91" s="296"/>
      <c r="OS91" s="296">
        <f t="shared" si="193"/>
        <v>0</v>
      </c>
      <c r="OT91" s="296">
        <f t="shared" si="194"/>
        <v>0</v>
      </c>
      <c r="OU91" s="296"/>
      <c r="OV91" s="296"/>
      <c r="OW91" s="296">
        <f t="shared" si="122"/>
        <v>0</v>
      </c>
      <c r="OX91" s="296">
        <f t="shared" si="123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/>
      <c r="N92" s="71"/>
      <c r="O92" s="75"/>
      <c r="P92" s="71"/>
      <c r="Q92" s="122"/>
      <c r="R92" s="78"/>
      <c r="S92" s="320"/>
      <c r="T92" s="320"/>
      <c r="U92" s="78"/>
      <c r="V92" s="78"/>
      <c r="W92" s="78">
        <f t="shared" si="124"/>
        <v>0</v>
      </c>
      <c r="X92" s="78">
        <f t="shared" si="125"/>
        <v>0</v>
      </c>
      <c r="Y92" s="78"/>
      <c r="Z92" s="78"/>
      <c r="AA92" s="75"/>
      <c r="AB92" s="71"/>
      <c r="AC92" s="8">
        <f t="shared" si="126"/>
        <v>0</v>
      </c>
      <c r="AD92" s="8">
        <f t="shared" si="127"/>
        <v>0</v>
      </c>
      <c r="AE92" s="71"/>
      <c r="AF92" s="71"/>
      <c r="AG92" s="71"/>
      <c r="AH92" s="71"/>
      <c r="AI92" s="122"/>
      <c r="AJ92" s="122"/>
      <c r="AK92" s="349"/>
      <c r="AL92" s="350"/>
      <c r="AM92" s="289"/>
      <c r="AN92" s="289"/>
      <c r="AO92" s="290"/>
      <c r="AP92" s="290"/>
      <c r="AQ92" s="290"/>
      <c r="AR92" s="290"/>
      <c r="AS92" s="290"/>
      <c r="AT92" s="290"/>
      <c r="AU92" s="4">
        <f t="shared" si="110"/>
        <v>0</v>
      </c>
      <c r="AV92" s="4">
        <f t="shared" si="111"/>
        <v>0</v>
      </c>
      <c r="AW92" s="78">
        <v>0</v>
      </c>
      <c r="AX92" s="78">
        <v>0</v>
      </c>
      <c r="AY92" s="310"/>
      <c r="AZ92" s="8"/>
      <c r="BA92" s="8"/>
      <c r="BB92" s="8"/>
      <c r="BC92" s="8">
        <f t="shared" si="112"/>
        <v>0</v>
      </c>
      <c r="BD92" s="8">
        <f t="shared" si="113"/>
        <v>0</v>
      </c>
      <c r="BE92" s="8">
        <v>10</v>
      </c>
      <c r="BF92" s="8">
        <v>1.4239999999999999</v>
      </c>
      <c r="BG92" s="291">
        <v>7</v>
      </c>
      <c r="BH92" s="292">
        <v>0.99680000000000002</v>
      </c>
      <c r="BI92" s="291"/>
      <c r="BJ92" s="292"/>
      <c r="BK92" s="293">
        <v>3</v>
      </c>
      <c r="BL92" s="8">
        <v>0.42720000000000002</v>
      </c>
      <c r="BM92" s="8"/>
      <c r="BN92" s="8"/>
      <c r="BO92" s="8"/>
      <c r="BP92" s="8"/>
      <c r="BQ92" s="8"/>
      <c r="BR92" s="8"/>
      <c r="BS92" s="2">
        <f t="shared" si="128"/>
        <v>20</v>
      </c>
      <c r="BT92" s="8">
        <f t="shared" si="129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4"/>
      <c r="CH92" s="319"/>
      <c r="CI92" s="91">
        <v>0</v>
      </c>
      <c r="CJ92" s="319">
        <v>0</v>
      </c>
      <c r="CK92" s="294"/>
      <c r="CL92" s="294"/>
      <c r="CM92" s="320">
        <v>0</v>
      </c>
      <c r="CN92" s="321">
        <v>0</v>
      </c>
      <c r="CO92" s="8">
        <f t="shared" si="130"/>
        <v>0</v>
      </c>
      <c r="CP92" s="8">
        <f t="shared" si="131"/>
        <v>0</v>
      </c>
      <c r="CQ92" s="336">
        <v>247.40625</v>
      </c>
      <c r="CR92" s="336"/>
      <c r="CS92" s="336"/>
      <c r="CT92" s="346"/>
      <c r="CU92" s="337">
        <v>18.556701030927837</v>
      </c>
      <c r="CV92" s="196"/>
      <c r="CW92" s="338">
        <v>63.814432989690722</v>
      </c>
      <c r="CX92" s="295"/>
      <c r="CY92" s="295"/>
      <c r="CZ92" s="295"/>
      <c r="DA92" s="7">
        <f t="shared" si="132"/>
        <v>329.77738402061857</v>
      </c>
      <c r="DB92" s="4">
        <f t="shared" si="133"/>
        <v>0</v>
      </c>
      <c r="DC92" s="8"/>
      <c r="DD92" s="8"/>
      <c r="DE92" s="4"/>
      <c r="DF92" s="8"/>
      <c r="DG92" s="8"/>
      <c r="DH92" s="8"/>
      <c r="DI92" s="8">
        <f t="shared" si="134"/>
        <v>0</v>
      </c>
      <c r="DJ92" s="8">
        <f t="shared" si="135"/>
        <v>0</v>
      </c>
      <c r="DK92" s="322">
        <v>41.103092783505154</v>
      </c>
      <c r="DL92" s="322">
        <v>13.701030927835051</v>
      </c>
      <c r="DM92" s="320">
        <f t="shared" si="136"/>
        <v>41.103092783505154</v>
      </c>
      <c r="DN92" s="320">
        <f t="shared" si="137"/>
        <v>13.701030927835051</v>
      </c>
      <c r="DO92" s="322">
        <v>39.869999999999997</v>
      </c>
      <c r="DP92" s="322">
        <v>13.29</v>
      </c>
      <c r="DQ92" s="323"/>
      <c r="DR92" s="323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8"/>
        <v>0</v>
      </c>
      <c r="ED92" s="8">
        <f t="shared" si="138"/>
        <v>0</v>
      </c>
      <c r="EE92" s="4"/>
      <c r="EF92" s="4"/>
      <c r="EG92" s="324">
        <v>31.96</v>
      </c>
      <c r="EH92" s="325">
        <v>7.99</v>
      </c>
      <c r="EI92" s="94">
        <v>116.36</v>
      </c>
      <c r="EJ92" s="94">
        <v>29.09</v>
      </c>
      <c r="EK92" s="320">
        <v>40.340000000000003</v>
      </c>
      <c r="EL92" s="326">
        <v>10.085000000000001</v>
      </c>
      <c r="EM92" s="327"/>
      <c r="EN92" s="327"/>
      <c r="EO92" s="327"/>
      <c r="EP92" s="327"/>
      <c r="EQ92" s="8">
        <f t="shared" si="139"/>
        <v>188.66</v>
      </c>
      <c r="ER92" s="8">
        <f t="shared" si="140"/>
        <v>47.164999999999999</v>
      </c>
      <c r="ES92" s="296"/>
      <c r="ET92" s="296"/>
      <c r="EU92" s="6"/>
      <c r="EV92" s="6"/>
      <c r="EW92" s="4">
        <f t="shared" si="141"/>
        <v>0</v>
      </c>
      <c r="EX92" s="4">
        <f t="shared" si="142"/>
        <v>0</v>
      </c>
      <c r="EY92" s="8"/>
      <c r="EZ92" s="8"/>
      <c r="FA92" s="351">
        <v>31</v>
      </c>
      <c r="FB92" s="328"/>
      <c r="FC92" s="114">
        <v>32</v>
      </c>
      <c r="FD92" s="321"/>
      <c r="FE92" s="8"/>
      <c r="FF92" s="8"/>
      <c r="FG92" s="300"/>
      <c r="FH92" s="301"/>
      <c r="FI92" s="8"/>
      <c r="FJ92" s="8"/>
      <c r="FK92" s="8"/>
      <c r="FL92" s="8"/>
      <c r="FM92" s="321"/>
      <c r="FN92" s="321"/>
      <c r="FO92" s="4"/>
      <c r="FP92" s="8"/>
      <c r="FQ92" s="302">
        <f t="shared" si="143"/>
        <v>0</v>
      </c>
      <c r="FR92" s="8">
        <f t="shared" si="144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5"/>
        <v>0</v>
      </c>
      <c r="GH92" s="8">
        <f t="shared" si="146"/>
        <v>0</v>
      </c>
      <c r="GI92" s="303"/>
      <c r="GJ92" s="303"/>
      <c r="GK92" s="321">
        <v>6</v>
      </c>
      <c r="GL92" s="321"/>
      <c r="GM92" s="304"/>
      <c r="GN92" s="305"/>
      <c r="GO92" s="329">
        <v>5</v>
      </c>
      <c r="GP92" s="365"/>
      <c r="GQ92" s="306"/>
      <c r="GR92" s="306"/>
      <c r="GS92" s="305"/>
      <c r="GT92" s="305"/>
      <c r="GU92" s="93">
        <v>5</v>
      </c>
      <c r="GV92" s="93"/>
      <c r="GW92" s="93">
        <v>2</v>
      </c>
      <c r="GX92" s="93"/>
      <c r="GY92" s="93">
        <v>2.4</v>
      </c>
      <c r="GZ92" s="93"/>
      <c r="HA92" s="8">
        <f t="shared" si="147"/>
        <v>20.399999999999999</v>
      </c>
      <c r="HB92" s="8">
        <f t="shared" si="148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98"/>
      <c r="HO92" s="8">
        <f t="shared" si="149"/>
        <v>0</v>
      </c>
      <c r="HP92" s="8">
        <f t="shared" si="150"/>
        <v>0</v>
      </c>
      <c r="HQ92" s="91">
        <v>565</v>
      </c>
      <c r="HR92" s="284"/>
      <c r="HS92" s="91">
        <v>565</v>
      </c>
      <c r="HT92" s="8"/>
      <c r="HU92" s="8">
        <f t="shared" si="151"/>
        <v>565</v>
      </c>
      <c r="HV92" s="8">
        <f t="shared" si="152"/>
        <v>0</v>
      </c>
      <c r="HW92" s="8"/>
      <c r="HX92" s="8"/>
      <c r="HY92" s="376"/>
      <c r="HZ92" s="376"/>
      <c r="IA92" s="307"/>
      <c r="IB92" s="299"/>
      <c r="IC92" s="196">
        <v>8.5</v>
      </c>
      <c r="ID92" s="329">
        <v>2.125</v>
      </c>
      <c r="IE92" s="308"/>
      <c r="IF92" s="308"/>
      <c r="IG92" s="8">
        <f t="shared" si="153"/>
        <v>8.5</v>
      </c>
      <c r="IH92" s="8">
        <f t="shared" si="154"/>
        <v>2.125</v>
      </c>
      <c r="II92" s="8">
        <v>205</v>
      </c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284"/>
      <c r="JD92" s="284"/>
      <c r="JE92" s="378">
        <v>10.31</v>
      </c>
      <c r="JF92" s="378">
        <v>0</v>
      </c>
      <c r="JG92" s="8">
        <f t="shared" si="155"/>
        <v>20.62</v>
      </c>
      <c r="JH92" s="8">
        <f t="shared" si="156"/>
        <v>0</v>
      </c>
      <c r="JI92" s="329">
        <v>6.5372000000000003</v>
      </c>
      <c r="JJ92" s="329">
        <v>1</v>
      </c>
      <c r="JK92" s="329">
        <v>6.5373000000000001</v>
      </c>
      <c r="JL92" s="329">
        <v>1</v>
      </c>
      <c r="JM92" s="329">
        <v>0</v>
      </c>
      <c r="JN92" s="329">
        <v>0</v>
      </c>
      <c r="JO92" s="91">
        <v>51.55</v>
      </c>
      <c r="JP92" s="329">
        <v>11</v>
      </c>
      <c r="JQ92" s="91">
        <v>44.33</v>
      </c>
      <c r="JR92" s="329">
        <v>9</v>
      </c>
      <c r="JS92" s="71">
        <v>0</v>
      </c>
      <c r="JT92" s="71">
        <v>0</v>
      </c>
      <c r="JU92" s="8"/>
      <c r="JV92" s="8"/>
      <c r="JW92" s="8">
        <f t="shared" si="157"/>
        <v>108.9545</v>
      </c>
      <c r="JX92" s="8">
        <f t="shared" si="158"/>
        <v>22</v>
      </c>
      <c r="JY92" s="8"/>
      <c r="JZ92" s="8"/>
      <c r="KA92" s="284"/>
      <c r="KB92" s="284"/>
      <c r="KC92" s="8">
        <f t="shared" si="159"/>
        <v>0</v>
      </c>
      <c r="KD92" s="8">
        <f t="shared" si="160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1"/>
        <v>0</v>
      </c>
      <c r="KP92" s="4">
        <f t="shared" si="161"/>
        <v>0</v>
      </c>
      <c r="KQ92" s="320">
        <v>6.19</v>
      </c>
      <c r="KR92" s="4"/>
      <c r="KS92" s="4"/>
      <c r="KT92" s="4"/>
      <c r="KU92" s="1">
        <f t="shared" si="162"/>
        <v>6.19</v>
      </c>
      <c r="KV92" s="1">
        <f t="shared" si="163"/>
        <v>0</v>
      </c>
      <c r="KW92" s="4"/>
      <c r="KX92" s="4"/>
      <c r="KY92" s="4">
        <f t="shared" si="164"/>
        <v>0</v>
      </c>
      <c r="KZ92" s="4">
        <f t="shared" si="165"/>
        <v>0</v>
      </c>
      <c r="LA92" s="4"/>
      <c r="LB92" s="4"/>
      <c r="LC92" s="4"/>
      <c r="LD92" s="4"/>
      <c r="LE92" s="4">
        <f t="shared" si="166"/>
        <v>0</v>
      </c>
      <c r="LF92" s="4">
        <f t="shared" si="167"/>
        <v>0</v>
      </c>
      <c r="LG92" s="4"/>
      <c r="LH92" s="4"/>
      <c r="LI92" s="4">
        <f t="shared" si="168"/>
        <v>0</v>
      </c>
      <c r="LJ92" s="4">
        <f t="shared" si="169"/>
        <v>0</v>
      </c>
      <c r="LK92" s="71">
        <v>24.2</v>
      </c>
      <c r="LL92" s="329">
        <v>0</v>
      </c>
      <c r="LM92" s="79">
        <v>3.09</v>
      </c>
      <c r="LN92" s="348">
        <v>0</v>
      </c>
      <c r="LO92" s="79">
        <v>3.7210000000000001</v>
      </c>
      <c r="LP92" s="332">
        <v>0</v>
      </c>
      <c r="LQ92" s="75"/>
      <c r="LR92" s="342"/>
      <c r="LS92" s="317"/>
      <c r="LT92" s="317"/>
      <c r="LU92" s="4">
        <f t="shared" si="170"/>
        <v>31.010999999999999</v>
      </c>
      <c r="LV92" s="4">
        <f t="shared" si="171"/>
        <v>0</v>
      </c>
      <c r="LW92" s="318"/>
      <c r="LX92" s="4"/>
      <c r="LY92" s="4"/>
      <c r="LZ92" s="4"/>
      <c r="MA92" s="4">
        <f t="shared" si="172"/>
        <v>0</v>
      </c>
      <c r="MB92" s="4">
        <f t="shared" si="173"/>
        <v>0</v>
      </c>
      <c r="MC92" s="114"/>
      <c r="MD92" s="4"/>
      <c r="ME92" s="339">
        <v>25.75</v>
      </c>
      <c r="MF92" s="366"/>
      <c r="MG92" s="75">
        <v>35.020000000000003</v>
      </c>
      <c r="MH92" s="4"/>
      <c r="MI92" s="9"/>
      <c r="MJ92" s="4"/>
      <c r="MK92" s="4">
        <f t="shared" si="174"/>
        <v>60.77</v>
      </c>
      <c r="ML92" s="4">
        <f t="shared" si="175"/>
        <v>0</v>
      </c>
      <c r="MM92" s="333">
        <v>0</v>
      </c>
      <c r="MN92" s="92"/>
      <c r="MO92" s="114">
        <v>0</v>
      </c>
      <c r="MP92" s="334"/>
      <c r="MQ92" s="4">
        <f t="shared" si="176"/>
        <v>0</v>
      </c>
      <c r="MR92" s="4">
        <f t="shared" si="177"/>
        <v>0</v>
      </c>
      <c r="MS92" s="4"/>
      <c r="MT92" s="4"/>
      <c r="MU92" s="4">
        <f t="shared" si="178"/>
        <v>0</v>
      </c>
      <c r="MV92" s="4">
        <f t="shared" si="179"/>
        <v>0</v>
      </c>
      <c r="MW92" s="4"/>
      <c r="MX92" s="4"/>
      <c r="MY92" s="4">
        <f t="shared" si="180"/>
        <v>0</v>
      </c>
      <c r="MZ92" s="4">
        <f t="shared" si="181"/>
        <v>0</v>
      </c>
      <c r="NA92" s="92">
        <v>6.65</v>
      </c>
      <c r="NB92" s="335">
        <v>0.9</v>
      </c>
      <c r="NC92" s="4">
        <f t="shared" si="182"/>
        <v>6.65</v>
      </c>
      <c r="ND92" s="4">
        <f t="shared" si="183"/>
        <v>0.9</v>
      </c>
      <c r="NE92" s="296"/>
      <c r="NF92" s="296"/>
      <c r="NG92" s="296">
        <f t="shared" si="184"/>
        <v>0</v>
      </c>
      <c r="NH92" s="296">
        <f t="shared" si="185"/>
        <v>0</v>
      </c>
      <c r="NI92" s="296"/>
      <c r="NJ92" s="296"/>
      <c r="NK92" s="296">
        <f t="shared" si="186"/>
        <v>0</v>
      </c>
      <c r="NL92" s="296">
        <f t="shared" si="187"/>
        <v>0</v>
      </c>
      <c r="NM92" s="293"/>
      <c r="NN92" s="296"/>
      <c r="NO92" s="296">
        <f t="shared" si="188"/>
        <v>0</v>
      </c>
      <c r="NP92" s="296">
        <f t="shared" si="189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41">
        <v>0</v>
      </c>
      <c r="NX92" s="341"/>
      <c r="NY92" s="341">
        <v>0</v>
      </c>
      <c r="NZ92" s="341"/>
      <c r="OA92" s="4">
        <f t="shared" si="190"/>
        <v>0</v>
      </c>
      <c r="OB92" s="4">
        <f t="shared" si="121"/>
        <v>0</v>
      </c>
      <c r="OC92" s="74">
        <v>0</v>
      </c>
      <c r="OD92" s="74"/>
      <c r="OE92" s="347">
        <v>0</v>
      </c>
      <c r="OF92" s="74"/>
      <c r="OG92" s="347">
        <v>0</v>
      </c>
      <c r="OH92" s="74"/>
      <c r="OI92" s="74">
        <v>0</v>
      </c>
      <c r="OJ92" s="74"/>
      <c r="OK92" s="4">
        <f t="shared" si="191"/>
        <v>0</v>
      </c>
      <c r="OL92" s="4">
        <f t="shared" si="192"/>
        <v>0</v>
      </c>
      <c r="OM92" s="196">
        <v>0</v>
      </c>
      <c r="ON92" s="296"/>
      <c r="OO92" s="340">
        <v>0</v>
      </c>
      <c r="OP92" s="296"/>
      <c r="OQ92" s="196">
        <v>0</v>
      </c>
      <c r="OR92" s="296"/>
      <c r="OS92" s="296">
        <f t="shared" si="193"/>
        <v>0</v>
      </c>
      <c r="OT92" s="296">
        <f t="shared" si="194"/>
        <v>0</v>
      </c>
      <c r="OU92" s="296"/>
      <c r="OV92" s="296"/>
      <c r="OW92" s="296">
        <f t="shared" si="122"/>
        <v>0</v>
      </c>
      <c r="OX92" s="296">
        <f t="shared" si="123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/>
      <c r="N93" s="71"/>
      <c r="O93" s="75"/>
      <c r="P93" s="71"/>
      <c r="Q93" s="122"/>
      <c r="R93" s="78"/>
      <c r="S93" s="320"/>
      <c r="T93" s="320"/>
      <c r="U93" s="78"/>
      <c r="V93" s="78"/>
      <c r="W93" s="78">
        <f t="shared" si="124"/>
        <v>0</v>
      </c>
      <c r="X93" s="78">
        <f t="shared" si="125"/>
        <v>0</v>
      </c>
      <c r="Y93" s="78"/>
      <c r="Z93" s="78"/>
      <c r="AA93" s="75"/>
      <c r="AB93" s="71"/>
      <c r="AC93" s="8">
        <f t="shared" si="126"/>
        <v>0</v>
      </c>
      <c r="AD93" s="8">
        <f t="shared" si="127"/>
        <v>0</v>
      </c>
      <c r="AE93" s="71"/>
      <c r="AF93" s="71"/>
      <c r="AG93" s="71"/>
      <c r="AH93" s="71"/>
      <c r="AI93" s="122"/>
      <c r="AJ93" s="122"/>
      <c r="AK93" s="349"/>
      <c r="AL93" s="350"/>
      <c r="AM93" s="289"/>
      <c r="AN93" s="289"/>
      <c r="AO93" s="290"/>
      <c r="AP93" s="290"/>
      <c r="AQ93" s="290"/>
      <c r="AR93" s="290"/>
      <c r="AS93" s="290"/>
      <c r="AT93" s="290"/>
      <c r="AU93" s="4">
        <f t="shared" si="110"/>
        <v>0</v>
      </c>
      <c r="AV93" s="4">
        <f t="shared" si="111"/>
        <v>0</v>
      </c>
      <c r="AW93" s="78">
        <v>0</v>
      </c>
      <c r="AX93" s="78">
        <v>0</v>
      </c>
      <c r="AY93" s="310"/>
      <c r="AZ93" s="8"/>
      <c r="BA93" s="8"/>
      <c r="BB93" s="8"/>
      <c r="BC93" s="8">
        <f t="shared" si="112"/>
        <v>0</v>
      </c>
      <c r="BD93" s="8">
        <f t="shared" si="113"/>
        <v>0</v>
      </c>
      <c r="BE93" s="8">
        <v>10</v>
      </c>
      <c r="BF93" s="8">
        <v>1.4239999999999999</v>
      </c>
      <c r="BG93" s="291">
        <v>7</v>
      </c>
      <c r="BH93" s="292">
        <v>0.99680000000000002</v>
      </c>
      <c r="BI93" s="291"/>
      <c r="BJ93" s="292"/>
      <c r="BK93" s="293">
        <v>3</v>
      </c>
      <c r="BL93" s="8">
        <v>0.42720000000000002</v>
      </c>
      <c r="BM93" s="8"/>
      <c r="BN93" s="8"/>
      <c r="BO93" s="8"/>
      <c r="BP93" s="8"/>
      <c r="BQ93" s="8"/>
      <c r="BR93" s="8"/>
      <c r="BS93" s="2">
        <f t="shared" si="128"/>
        <v>20</v>
      </c>
      <c r="BT93" s="8">
        <f t="shared" si="129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4"/>
      <c r="CH93" s="319"/>
      <c r="CI93" s="91">
        <v>0</v>
      </c>
      <c r="CJ93" s="319">
        <v>0</v>
      </c>
      <c r="CK93" s="294"/>
      <c r="CL93" s="294"/>
      <c r="CM93" s="320">
        <v>0</v>
      </c>
      <c r="CN93" s="321">
        <v>0</v>
      </c>
      <c r="CO93" s="8">
        <f t="shared" si="130"/>
        <v>0</v>
      </c>
      <c r="CP93" s="8">
        <f t="shared" si="131"/>
        <v>0</v>
      </c>
      <c r="CQ93" s="336">
        <v>247.40625</v>
      </c>
      <c r="CR93" s="336"/>
      <c r="CS93" s="336"/>
      <c r="CT93" s="346"/>
      <c r="CU93" s="337">
        <v>18.556701030927837</v>
      </c>
      <c r="CV93" s="196"/>
      <c r="CW93" s="338">
        <v>63.814432989690722</v>
      </c>
      <c r="CX93" s="295"/>
      <c r="CY93" s="295"/>
      <c r="CZ93" s="295"/>
      <c r="DA93" s="7">
        <f t="shared" si="132"/>
        <v>329.77738402061857</v>
      </c>
      <c r="DB93" s="4">
        <f t="shared" si="133"/>
        <v>0</v>
      </c>
      <c r="DC93" s="8"/>
      <c r="DD93" s="8"/>
      <c r="DE93" s="4"/>
      <c r="DF93" s="8"/>
      <c r="DG93" s="8"/>
      <c r="DH93" s="8"/>
      <c r="DI93" s="8">
        <f t="shared" si="134"/>
        <v>0</v>
      </c>
      <c r="DJ93" s="8">
        <f t="shared" si="135"/>
        <v>0</v>
      </c>
      <c r="DK93" s="322">
        <v>41.103092783505154</v>
      </c>
      <c r="DL93" s="322">
        <v>13.701030927835051</v>
      </c>
      <c r="DM93" s="320">
        <f t="shared" si="136"/>
        <v>41.103092783505154</v>
      </c>
      <c r="DN93" s="320">
        <f t="shared" si="137"/>
        <v>13.701030927835051</v>
      </c>
      <c r="DO93" s="322">
        <v>39.869999999999997</v>
      </c>
      <c r="DP93" s="322">
        <v>13.29</v>
      </c>
      <c r="DQ93" s="323"/>
      <c r="DR93" s="323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8"/>
        <v>0</v>
      </c>
      <c r="ED93" s="8">
        <f t="shared" si="138"/>
        <v>0</v>
      </c>
      <c r="EE93" s="4"/>
      <c r="EF93" s="4"/>
      <c r="EG93" s="324">
        <v>31.96</v>
      </c>
      <c r="EH93" s="325">
        <v>7.99</v>
      </c>
      <c r="EI93" s="94">
        <v>116.36</v>
      </c>
      <c r="EJ93" s="94">
        <v>29.09</v>
      </c>
      <c r="EK93" s="320">
        <v>40.340000000000003</v>
      </c>
      <c r="EL93" s="326">
        <v>10.085000000000001</v>
      </c>
      <c r="EM93" s="327"/>
      <c r="EN93" s="327"/>
      <c r="EO93" s="327"/>
      <c r="EP93" s="327"/>
      <c r="EQ93" s="8">
        <f t="shared" si="139"/>
        <v>188.66</v>
      </c>
      <c r="ER93" s="8">
        <f t="shared" si="140"/>
        <v>47.164999999999999</v>
      </c>
      <c r="ES93" s="296"/>
      <c r="ET93" s="296"/>
      <c r="EU93" s="6"/>
      <c r="EV93" s="6"/>
      <c r="EW93" s="4">
        <f t="shared" si="141"/>
        <v>0</v>
      </c>
      <c r="EX93" s="4">
        <f t="shared" si="142"/>
        <v>0</v>
      </c>
      <c r="EY93" s="8"/>
      <c r="EZ93" s="8"/>
      <c r="FA93" s="351">
        <v>31</v>
      </c>
      <c r="FB93" s="328"/>
      <c r="FC93" s="114">
        <v>32</v>
      </c>
      <c r="FD93" s="321"/>
      <c r="FE93" s="8"/>
      <c r="FF93" s="8"/>
      <c r="FG93" s="300"/>
      <c r="FH93" s="301"/>
      <c r="FI93" s="8"/>
      <c r="FJ93" s="8"/>
      <c r="FK93" s="8"/>
      <c r="FL93" s="8"/>
      <c r="FM93" s="321"/>
      <c r="FN93" s="321"/>
      <c r="FO93" s="4"/>
      <c r="FP93" s="8"/>
      <c r="FQ93" s="302">
        <f t="shared" si="143"/>
        <v>0</v>
      </c>
      <c r="FR93" s="8">
        <f t="shared" si="144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5"/>
        <v>0</v>
      </c>
      <c r="GH93" s="8">
        <f t="shared" si="146"/>
        <v>0</v>
      </c>
      <c r="GI93" s="303"/>
      <c r="GJ93" s="303"/>
      <c r="GK93" s="321">
        <v>6</v>
      </c>
      <c r="GL93" s="321"/>
      <c r="GM93" s="304"/>
      <c r="GN93" s="305"/>
      <c r="GO93" s="329">
        <v>5</v>
      </c>
      <c r="GP93" s="365"/>
      <c r="GQ93" s="306"/>
      <c r="GR93" s="306"/>
      <c r="GS93" s="305"/>
      <c r="GT93" s="305"/>
      <c r="GU93" s="93">
        <v>5</v>
      </c>
      <c r="GV93" s="93"/>
      <c r="GW93" s="93">
        <v>2</v>
      </c>
      <c r="GX93" s="93"/>
      <c r="GY93" s="93">
        <v>2.4</v>
      </c>
      <c r="GZ93" s="93"/>
      <c r="HA93" s="8">
        <f t="shared" si="147"/>
        <v>20.399999999999999</v>
      </c>
      <c r="HB93" s="8">
        <f t="shared" si="148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98"/>
      <c r="HO93" s="8">
        <f t="shared" si="149"/>
        <v>0</v>
      </c>
      <c r="HP93" s="8">
        <f t="shared" si="150"/>
        <v>0</v>
      </c>
      <c r="HQ93" s="91">
        <v>565</v>
      </c>
      <c r="HR93" s="284"/>
      <c r="HS93" s="91">
        <v>565</v>
      </c>
      <c r="HT93" s="8"/>
      <c r="HU93" s="8">
        <f t="shared" si="151"/>
        <v>565</v>
      </c>
      <c r="HV93" s="8">
        <f t="shared" si="152"/>
        <v>0</v>
      </c>
      <c r="HW93" s="8"/>
      <c r="HX93" s="8"/>
      <c r="HY93" s="376"/>
      <c r="HZ93" s="376"/>
      <c r="IA93" s="307"/>
      <c r="IB93" s="299"/>
      <c r="IC93" s="196">
        <v>8.5</v>
      </c>
      <c r="ID93" s="329">
        <v>2.125</v>
      </c>
      <c r="IE93" s="308"/>
      <c r="IF93" s="308"/>
      <c r="IG93" s="8">
        <f t="shared" si="153"/>
        <v>8.5</v>
      </c>
      <c r="IH93" s="8">
        <f t="shared" si="154"/>
        <v>2.125</v>
      </c>
      <c r="II93" s="8">
        <v>205</v>
      </c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284"/>
      <c r="JD93" s="284"/>
      <c r="JE93" s="378">
        <v>10.31</v>
      </c>
      <c r="JF93" s="378">
        <v>0</v>
      </c>
      <c r="JG93" s="8">
        <f t="shared" si="155"/>
        <v>20.62</v>
      </c>
      <c r="JH93" s="8">
        <f t="shared" si="156"/>
        <v>0</v>
      </c>
      <c r="JI93" s="329">
        <v>6.5372000000000003</v>
      </c>
      <c r="JJ93" s="329">
        <v>1</v>
      </c>
      <c r="JK93" s="329">
        <v>6.5373000000000001</v>
      </c>
      <c r="JL93" s="329">
        <v>1</v>
      </c>
      <c r="JM93" s="329">
        <v>0</v>
      </c>
      <c r="JN93" s="329">
        <v>0</v>
      </c>
      <c r="JO93" s="91">
        <v>51.55</v>
      </c>
      <c r="JP93" s="329">
        <v>11</v>
      </c>
      <c r="JQ93" s="91">
        <v>44.33</v>
      </c>
      <c r="JR93" s="329">
        <v>9</v>
      </c>
      <c r="JS93" s="71">
        <v>0</v>
      </c>
      <c r="JT93" s="71">
        <v>0</v>
      </c>
      <c r="JU93" s="8"/>
      <c r="JV93" s="8"/>
      <c r="JW93" s="8">
        <f t="shared" si="157"/>
        <v>108.9545</v>
      </c>
      <c r="JX93" s="8">
        <f t="shared" si="158"/>
        <v>22</v>
      </c>
      <c r="JY93" s="8"/>
      <c r="JZ93" s="8"/>
      <c r="KA93" s="284"/>
      <c r="KB93" s="284"/>
      <c r="KC93" s="8">
        <f t="shared" si="159"/>
        <v>0</v>
      </c>
      <c r="KD93" s="8">
        <f t="shared" si="160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1"/>
        <v>0</v>
      </c>
      <c r="KP93" s="4">
        <f t="shared" si="161"/>
        <v>0</v>
      </c>
      <c r="KQ93" s="320">
        <v>6.19</v>
      </c>
      <c r="KR93" s="4"/>
      <c r="KS93" s="4"/>
      <c r="KT93" s="4"/>
      <c r="KU93" s="1">
        <f t="shared" si="162"/>
        <v>6.19</v>
      </c>
      <c r="KV93" s="1">
        <f t="shared" si="163"/>
        <v>0</v>
      </c>
      <c r="KW93" s="4"/>
      <c r="KX93" s="4"/>
      <c r="KY93" s="4">
        <f t="shared" si="164"/>
        <v>0</v>
      </c>
      <c r="KZ93" s="4">
        <f t="shared" si="165"/>
        <v>0</v>
      </c>
      <c r="LA93" s="4"/>
      <c r="LB93" s="4"/>
      <c r="LC93" s="4"/>
      <c r="LD93" s="4"/>
      <c r="LE93" s="4">
        <f t="shared" si="166"/>
        <v>0</v>
      </c>
      <c r="LF93" s="4">
        <f t="shared" si="167"/>
        <v>0</v>
      </c>
      <c r="LG93" s="4"/>
      <c r="LH93" s="4"/>
      <c r="LI93" s="4">
        <f t="shared" si="168"/>
        <v>0</v>
      </c>
      <c r="LJ93" s="4">
        <f t="shared" si="169"/>
        <v>0</v>
      </c>
      <c r="LK93" s="71">
        <v>24.2</v>
      </c>
      <c r="LL93" s="329">
        <v>0</v>
      </c>
      <c r="LM93" s="79">
        <v>3.09</v>
      </c>
      <c r="LN93" s="348">
        <v>0</v>
      </c>
      <c r="LO93" s="79">
        <v>3.7210000000000001</v>
      </c>
      <c r="LP93" s="332">
        <v>0</v>
      </c>
      <c r="LQ93" s="75"/>
      <c r="LR93" s="342"/>
      <c r="LS93" s="317"/>
      <c r="LT93" s="317"/>
      <c r="LU93" s="4">
        <f t="shared" si="170"/>
        <v>31.010999999999999</v>
      </c>
      <c r="LV93" s="4">
        <f t="shared" si="171"/>
        <v>0</v>
      </c>
      <c r="LW93" s="318"/>
      <c r="LX93" s="4"/>
      <c r="LY93" s="4"/>
      <c r="LZ93" s="4"/>
      <c r="MA93" s="4">
        <f t="shared" si="172"/>
        <v>0</v>
      </c>
      <c r="MB93" s="4">
        <f t="shared" si="173"/>
        <v>0</v>
      </c>
      <c r="MC93" s="114"/>
      <c r="MD93" s="4"/>
      <c r="ME93" s="339">
        <v>25.75</v>
      </c>
      <c r="MF93" s="366"/>
      <c r="MG93" s="75">
        <v>35.020000000000003</v>
      </c>
      <c r="MH93" s="4"/>
      <c r="MI93" s="9"/>
      <c r="MJ93" s="4"/>
      <c r="MK93" s="4">
        <f t="shared" si="174"/>
        <v>60.77</v>
      </c>
      <c r="ML93" s="4">
        <f t="shared" si="175"/>
        <v>0</v>
      </c>
      <c r="MM93" s="333">
        <v>0</v>
      </c>
      <c r="MN93" s="92"/>
      <c r="MO93" s="114">
        <v>0</v>
      </c>
      <c r="MP93" s="334"/>
      <c r="MQ93" s="4">
        <f t="shared" si="176"/>
        <v>0</v>
      </c>
      <c r="MR93" s="4">
        <f t="shared" si="177"/>
        <v>0</v>
      </c>
      <c r="MS93" s="4"/>
      <c r="MT93" s="4"/>
      <c r="MU93" s="4">
        <f t="shared" si="178"/>
        <v>0</v>
      </c>
      <c r="MV93" s="4">
        <f t="shared" si="179"/>
        <v>0</v>
      </c>
      <c r="MW93" s="4"/>
      <c r="MX93" s="4"/>
      <c r="MY93" s="4">
        <f t="shared" si="180"/>
        <v>0</v>
      </c>
      <c r="MZ93" s="4">
        <f t="shared" si="181"/>
        <v>0</v>
      </c>
      <c r="NA93" s="92">
        <v>6.65</v>
      </c>
      <c r="NB93" s="335">
        <v>0.9</v>
      </c>
      <c r="NC93" s="4">
        <f t="shared" si="182"/>
        <v>6.65</v>
      </c>
      <c r="ND93" s="4">
        <f t="shared" si="183"/>
        <v>0.9</v>
      </c>
      <c r="NE93" s="296"/>
      <c r="NF93" s="296"/>
      <c r="NG93" s="296">
        <f t="shared" si="184"/>
        <v>0</v>
      </c>
      <c r="NH93" s="296">
        <f t="shared" si="185"/>
        <v>0</v>
      </c>
      <c r="NI93" s="296"/>
      <c r="NJ93" s="296"/>
      <c r="NK93" s="296">
        <f t="shared" si="186"/>
        <v>0</v>
      </c>
      <c r="NL93" s="296">
        <f t="shared" si="187"/>
        <v>0</v>
      </c>
      <c r="NM93" s="293"/>
      <c r="NN93" s="296"/>
      <c r="NO93" s="296">
        <f t="shared" si="188"/>
        <v>0</v>
      </c>
      <c r="NP93" s="296">
        <f t="shared" si="189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41">
        <v>0</v>
      </c>
      <c r="NX93" s="341"/>
      <c r="NY93" s="341">
        <v>0</v>
      </c>
      <c r="NZ93" s="341"/>
      <c r="OA93" s="4">
        <f t="shared" si="190"/>
        <v>0</v>
      </c>
      <c r="OB93" s="4">
        <f t="shared" si="121"/>
        <v>0</v>
      </c>
      <c r="OC93" s="74">
        <v>0</v>
      </c>
      <c r="OD93" s="74"/>
      <c r="OE93" s="347">
        <v>0</v>
      </c>
      <c r="OF93" s="74"/>
      <c r="OG93" s="347">
        <v>0</v>
      </c>
      <c r="OH93" s="74"/>
      <c r="OI93" s="74">
        <v>0</v>
      </c>
      <c r="OJ93" s="74"/>
      <c r="OK93" s="4">
        <f t="shared" si="191"/>
        <v>0</v>
      </c>
      <c r="OL93" s="4">
        <f t="shared" si="192"/>
        <v>0</v>
      </c>
      <c r="OM93" s="196">
        <v>0</v>
      </c>
      <c r="ON93" s="296"/>
      <c r="OO93" s="340">
        <v>0</v>
      </c>
      <c r="OP93" s="296"/>
      <c r="OQ93" s="196">
        <v>0</v>
      </c>
      <c r="OR93" s="296"/>
      <c r="OS93" s="296">
        <f t="shared" si="193"/>
        <v>0</v>
      </c>
      <c r="OT93" s="296">
        <f t="shared" si="194"/>
        <v>0</v>
      </c>
      <c r="OU93" s="296"/>
      <c r="OV93" s="296"/>
      <c r="OW93" s="296">
        <f t="shared" si="122"/>
        <v>0</v>
      </c>
      <c r="OX93" s="296">
        <f t="shared" si="123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/>
      <c r="N94" s="71"/>
      <c r="O94" s="75"/>
      <c r="P94" s="71"/>
      <c r="Q94" s="122"/>
      <c r="R94" s="78"/>
      <c r="S94" s="320"/>
      <c r="T94" s="320"/>
      <c r="U94" s="78"/>
      <c r="V94" s="78"/>
      <c r="W94" s="78">
        <f t="shared" si="124"/>
        <v>0</v>
      </c>
      <c r="X94" s="78">
        <f t="shared" si="125"/>
        <v>0</v>
      </c>
      <c r="Y94" s="78"/>
      <c r="Z94" s="78"/>
      <c r="AA94" s="75"/>
      <c r="AB94" s="71"/>
      <c r="AC94" s="8">
        <f t="shared" si="126"/>
        <v>0</v>
      </c>
      <c r="AD94" s="8">
        <f t="shared" si="127"/>
        <v>0</v>
      </c>
      <c r="AE94" s="71"/>
      <c r="AF94" s="71"/>
      <c r="AG94" s="71"/>
      <c r="AH94" s="71"/>
      <c r="AI94" s="122"/>
      <c r="AJ94" s="122"/>
      <c r="AK94" s="349"/>
      <c r="AL94" s="350"/>
      <c r="AM94" s="289"/>
      <c r="AN94" s="289"/>
      <c r="AO94" s="290"/>
      <c r="AP94" s="290"/>
      <c r="AQ94" s="290"/>
      <c r="AR94" s="290"/>
      <c r="AS94" s="290"/>
      <c r="AT94" s="290"/>
      <c r="AU94" s="4">
        <f t="shared" si="110"/>
        <v>0</v>
      </c>
      <c r="AV94" s="4">
        <f t="shared" si="111"/>
        <v>0</v>
      </c>
      <c r="AW94" s="78">
        <v>0</v>
      </c>
      <c r="AX94" s="78">
        <v>0</v>
      </c>
      <c r="AY94" s="310"/>
      <c r="AZ94" s="8"/>
      <c r="BA94" s="8"/>
      <c r="BB94" s="8"/>
      <c r="BC94" s="8">
        <f t="shared" si="112"/>
        <v>0</v>
      </c>
      <c r="BD94" s="8">
        <f t="shared" si="113"/>
        <v>0</v>
      </c>
      <c r="BE94" s="8">
        <v>10</v>
      </c>
      <c r="BF94" s="8">
        <v>1.4239999999999999</v>
      </c>
      <c r="BG94" s="291">
        <v>7</v>
      </c>
      <c r="BH94" s="292">
        <v>0.99680000000000002</v>
      </c>
      <c r="BI94" s="291"/>
      <c r="BJ94" s="292"/>
      <c r="BK94" s="293">
        <v>3</v>
      </c>
      <c r="BL94" s="8">
        <v>0.42720000000000002</v>
      </c>
      <c r="BM94" s="8"/>
      <c r="BN94" s="8"/>
      <c r="BO94" s="8"/>
      <c r="BP94" s="8"/>
      <c r="BQ94" s="8"/>
      <c r="BR94" s="8"/>
      <c r="BS94" s="2">
        <f t="shared" si="128"/>
        <v>20</v>
      </c>
      <c r="BT94" s="8">
        <f t="shared" si="129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4"/>
      <c r="CH94" s="319"/>
      <c r="CI94" s="91">
        <v>0</v>
      </c>
      <c r="CJ94" s="319">
        <v>0</v>
      </c>
      <c r="CK94" s="294"/>
      <c r="CL94" s="294"/>
      <c r="CM94" s="320">
        <v>0</v>
      </c>
      <c r="CN94" s="321">
        <v>0</v>
      </c>
      <c r="CO94" s="8">
        <f t="shared" si="130"/>
        <v>0</v>
      </c>
      <c r="CP94" s="8">
        <f t="shared" si="131"/>
        <v>0</v>
      </c>
      <c r="CQ94" s="336">
        <v>247.40625</v>
      </c>
      <c r="CR94" s="336"/>
      <c r="CS94" s="336"/>
      <c r="CT94" s="346"/>
      <c r="CU94" s="337">
        <v>18.556701030927837</v>
      </c>
      <c r="CV94" s="196"/>
      <c r="CW94" s="338">
        <v>63.814432989690722</v>
      </c>
      <c r="CX94" s="295"/>
      <c r="CY94" s="295"/>
      <c r="CZ94" s="295"/>
      <c r="DA94" s="7">
        <f t="shared" si="132"/>
        <v>329.77738402061857</v>
      </c>
      <c r="DB94" s="4">
        <f t="shared" si="133"/>
        <v>0</v>
      </c>
      <c r="DC94" s="8"/>
      <c r="DD94" s="8"/>
      <c r="DE94" s="4"/>
      <c r="DF94" s="8"/>
      <c r="DG94" s="8"/>
      <c r="DH94" s="8"/>
      <c r="DI94" s="8">
        <f t="shared" si="134"/>
        <v>0</v>
      </c>
      <c r="DJ94" s="8">
        <f t="shared" si="135"/>
        <v>0</v>
      </c>
      <c r="DK94" s="322">
        <v>41.103092783505154</v>
      </c>
      <c r="DL94" s="322">
        <v>13.701030927835051</v>
      </c>
      <c r="DM94" s="320">
        <f t="shared" si="136"/>
        <v>41.103092783505154</v>
      </c>
      <c r="DN94" s="320">
        <f t="shared" si="137"/>
        <v>13.701030927835051</v>
      </c>
      <c r="DO94" s="322">
        <v>39.869999999999997</v>
      </c>
      <c r="DP94" s="322">
        <v>13.29</v>
      </c>
      <c r="DQ94" s="323"/>
      <c r="DR94" s="323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8"/>
        <v>0</v>
      </c>
      <c r="ED94" s="8">
        <f t="shared" si="138"/>
        <v>0</v>
      </c>
      <c r="EE94" s="4"/>
      <c r="EF94" s="4"/>
      <c r="EG94" s="324">
        <v>31.96</v>
      </c>
      <c r="EH94" s="325">
        <v>7.99</v>
      </c>
      <c r="EI94" s="94">
        <v>116.36</v>
      </c>
      <c r="EJ94" s="94">
        <v>29.09</v>
      </c>
      <c r="EK94" s="320">
        <v>40.340000000000003</v>
      </c>
      <c r="EL94" s="326">
        <v>10.085000000000001</v>
      </c>
      <c r="EM94" s="327"/>
      <c r="EN94" s="327"/>
      <c r="EO94" s="327"/>
      <c r="EP94" s="327"/>
      <c r="EQ94" s="8">
        <f t="shared" si="139"/>
        <v>188.66</v>
      </c>
      <c r="ER94" s="8">
        <f t="shared" si="140"/>
        <v>47.164999999999999</v>
      </c>
      <c r="ES94" s="296"/>
      <c r="ET94" s="296"/>
      <c r="EU94" s="6"/>
      <c r="EV94" s="6"/>
      <c r="EW94" s="4">
        <f t="shared" si="141"/>
        <v>0</v>
      </c>
      <c r="EX94" s="4">
        <f t="shared" si="142"/>
        <v>0</v>
      </c>
      <c r="EY94" s="8"/>
      <c r="EZ94" s="8"/>
      <c r="FA94" s="351">
        <v>31</v>
      </c>
      <c r="FB94" s="328"/>
      <c r="FC94" s="114">
        <v>32</v>
      </c>
      <c r="FD94" s="321"/>
      <c r="FE94" s="8"/>
      <c r="FF94" s="8"/>
      <c r="FG94" s="300"/>
      <c r="FH94" s="301"/>
      <c r="FI94" s="8"/>
      <c r="FJ94" s="8"/>
      <c r="FK94" s="8"/>
      <c r="FL94" s="8"/>
      <c r="FM94" s="321"/>
      <c r="FN94" s="321"/>
      <c r="FO94" s="4"/>
      <c r="FP94" s="8"/>
      <c r="FQ94" s="302">
        <f t="shared" si="143"/>
        <v>0</v>
      </c>
      <c r="FR94" s="8">
        <f t="shared" si="144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5"/>
        <v>0</v>
      </c>
      <c r="GH94" s="8">
        <f t="shared" si="146"/>
        <v>0</v>
      </c>
      <c r="GI94" s="303"/>
      <c r="GJ94" s="303"/>
      <c r="GK94" s="321">
        <v>6</v>
      </c>
      <c r="GL94" s="321"/>
      <c r="GM94" s="304"/>
      <c r="GN94" s="305"/>
      <c r="GO94" s="329">
        <v>5</v>
      </c>
      <c r="GP94" s="365"/>
      <c r="GQ94" s="306"/>
      <c r="GR94" s="306"/>
      <c r="GS94" s="305"/>
      <c r="GT94" s="305"/>
      <c r="GU94" s="93">
        <v>5</v>
      </c>
      <c r="GV94" s="93"/>
      <c r="GW94" s="93">
        <v>2</v>
      </c>
      <c r="GX94" s="93"/>
      <c r="GY94" s="93">
        <v>2.4</v>
      </c>
      <c r="GZ94" s="93"/>
      <c r="HA94" s="8">
        <f t="shared" si="147"/>
        <v>20.399999999999999</v>
      </c>
      <c r="HB94" s="8">
        <f t="shared" si="148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98"/>
      <c r="HO94" s="8">
        <f t="shared" si="149"/>
        <v>0</v>
      </c>
      <c r="HP94" s="8">
        <f t="shared" si="150"/>
        <v>0</v>
      </c>
      <c r="HQ94" s="91">
        <v>565</v>
      </c>
      <c r="HR94" s="284"/>
      <c r="HS94" s="91">
        <v>565</v>
      </c>
      <c r="HT94" s="8"/>
      <c r="HU94" s="8">
        <f t="shared" si="151"/>
        <v>565</v>
      </c>
      <c r="HV94" s="8">
        <f t="shared" si="152"/>
        <v>0</v>
      </c>
      <c r="HW94" s="8"/>
      <c r="HX94" s="8"/>
      <c r="HY94" s="376"/>
      <c r="HZ94" s="376"/>
      <c r="IA94" s="307"/>
      <c r="IB94" s="299"/>
      <c r="IC94" s="196">
        <v>8.5</v>
      </c>
      <c r="ID94" s="329">
        <v>2.125</v>
      </c>
      <c r="IE94" s="308"/>
      <c r="IF94" s="308"/>
      <c r="IG94" s="8">
        <f t="shared" si="153"/>
        <v>8.5</v>
      </c>
      <c r="IH94" s="8">
        <f t="shared" si="154"/>
        <v>2.125</v>
      </c>
      <c r="II94" s="8">
        <v>205</v>
      </c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284"/>
      <c r="JD94" s="284"/>
      <c r="JE94" s="378">
        <v>10.31</v>
      </c>
      <c r="JF94" s="378">
        <v>0</v>
      </c>
      <c r="JG94" s="8">
        <f t="shared" si="155"/>
        <v>20.62</v>
      </c>
      <c r="JH94" s="8">
        <f t="shared" si="156"/>
        <v>0</v>
      </c>
      <c r="JI94" s="329">
        <v>6.5372000000000003</v>
      </c>
      <c r="JJ94" s="329">
        <v>1</v>
      </c>
      <c r="JK94" s="329">
        <v>6.5373000000000001</v>
      </c>
      <c r="JL94" s="329">
        <v>1</v>
      </c>
      <c r="JM94" s="329">
        <v>0</v>
      </c>
      <c r="JN94" s="329">
        <v>0</v>
      </c>
      <c r="JO94" s="91">
        <v>51.55</v>
      </c>
      <c r="JP94" s="329">
        <v>11</v>
      </c>
      <c r="JQ94" s="91">
        <v>44.33</v>
      </c>
      <c r="JR94" s="329">
        <v>9</v>
      </c>
      <c r="JS94" s="71">
        <v>0</v>
      </c>
      <c r="JT94" s="71">
        <v>0</v>
      </c>
      <c r="JU94" s="8"/>
      <c r="JV94" s="8"/>
      <c r="JW94" s="8">
        <f t="shared" si="157"/>
        <v>108.9545</v>
      </c>
      <c r="JX94" s="8">
        <f t="shared" si="158"/>
        <v>22</v>
      </c>
      <c r="JY94" s="8"/>
      <c r="JZ94" s="8"/>
      <c r="KA94" s="284"/>
      <c r="KB94" s="284"/>
      <c r="KC94" s="8">
        <f t="shared" si="159"/>
        <v>0</v>
      </c>
      <c r="KD94" s="8">
        <f t="shared" si="160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1"/>
        <v>0</v>
      </c>
      <c r="KP94" s="4">
        <f t="shared" si="161"/>
        <v>0</v>
      </c>
      <c r="KQ94" s="320">
        <v>6.19</v>
      </c>
      <c r="KR94" s="4"/>
      <c r="KS94" s="4"/>
      <c r="KT94" s="4"/>
      <c r="KU94" s="1">
        <f t="shared" si="162"/>
        <v>6.19</v>
      </c>
      <c r="KV94" s="1">
        <f t="shared" si="163"/>
        <v>0</v>
      </c>
      <c r="KW94" s="4"/>
      <c r="KX94" s="4"/>
      <c r="KY94" s="4">
        <f t="shared" si="164"/>
        <v>0</v>
      </c>
      <c r="KZ94" s="4">
        <f t="shared" si="165"/>
        <v>0</v>
      </c>
      <c r="LA94" s="4"/>
      <c r="LB94" s="4"/>
      <c r="LC94" s="4"/>
      <c r="LD94" s="4"/>
      <c r="LE94" s="4">
        <f t="shared" si="166"/>
        <v>0</v>
      </c>
      <c r="LF94" s="4">
        <f t="shared" si="167"/>
        <v>0</v>
      </c>
      <c r="LG94" s="4"/>
      <c r="LH94" s="4"/>
      <c r="LI94" s="4">
        <f t="shared" si="168"/>
        <v>0</v>
      </c>
      <c r="LJ94" s="4">
        <f t="shared" si="169"/>
        <v>0</v>
      </c>
      <c r="LK94" s="71">
        <v>24.2</v>
      </c>
      <c r="LL94" s="329">
        <v>0</v>
      </c>
      <c r="LM94" s="79">
        <v>3.09</v>
      </c>
      <c r="LN94" s="348">
        <v>0</v>
      </c>
      <c r="LO94" s="79">
        <v>3.7210000000000001</v>
      </c>
      <c r="LP94" s="332">
        <v>0</v>
      </c>
      <c r="LQ94" s="75"/>
      <c r="LR94" s="342"/>
      <c r="LS94" s="317"/>
      <c r="LT94" s="317"/>
      <c r="LU94" s="4">
        <f t="shared" si="170"/>
        <v>31.010999999999999</v>
      </c>
      <c r="LV94" s="4">
        <f t="shared" si="171"/>
        <v>0</v>
      </c>
      <c r="LW94" s="318"/>
      <c r="LX94" s="4"/>
      <c r="LY94" s="4"/>
      <c r="LZ94" s="4"/>
      <c r="MA94" s="4">
        <f t="shared" si="172"/>
        <v>0</v>
      </c>
      <c r="MB94" s="4">
        <f t="shared" si="173"/>
        <v>0</v>
      </c>
      <c r="MC94" s="114"/>
      <c r="MD94" s="4"/>
      <c r="ME94" s="339">
        <v>25.75</v>
      </c>
      <c r="MF94" s="366"/>
      <c r="MG94" s="75">
        <v>35.020000000000003</v>
      </c>
      <c r="MH94" s="4"/>
      <c r="MI94" s="9"/>
      <c r="MJ94" s="4"/>
      <c r="MK94" s="4">
        <f t="shared" si="174"/>
        <v>60.77</v>
      </c>
      <c r="ML94" s="4">
        <f t="shared" si="175"/>
        <v>0</v>
      </c>
      <c r="MM94" s="333">
        <v>0</v>
      </c>
      <c r="MN94" s="92"/>
      <c r="MO94" s="114">
        <v>0</v>
      </c>
      <c r="MP94" s="334"/>
      <c r="MQ94" s="4">
        <f t="shared" si="176"/>
        <v>0</v>
      </c>
      <c r="MR94" s="4">
        <f t="shared" si="177"/>
        <v>0</v>
      </c>
      <c r="MS94" s="4"/>
      <c r="MT94" s="4"/>
      <c r="MU94" s="4">
        <f t="shared" si="178"/>
        <v>0</v>
      </c>
      <c r="MV94" s="4">
        <f t="shared" si="179"/>
        <v>0</v>
      </c>
      <c r="MW94" s="4"/>
      <c r="MX94" s="4"/>
      <c r="MY94" s="4">
        <f t="shared" si="180"/>
        <v>0</v>
      </c>
      <c r="MZ94" s="4">
        <f t="shared" si="181"/>
        <v>0</v>
      </c>
      <c r="NA94" s="92">
        <v>6.65</v>
      </c>
      <c r="NB94" s="335">
        <v>0.9</v>
      </c>
      <c r="NC94" s="4">
        <f t="shared" si="182"/>
        <v>6.65</v>
      </c>
      <c r="ND94" s="4">
        <f t="shared" si="183"/>
        <v>0.9</v>
      </c>
      <c r="NE94" s="296"/>
      <c r="NF94" s="296"/>
      <c r="NG94" s="296">
        <f t="shared" si="184"/>
        <v>0</v>
      </c>
      <c r="NH94" s="296">
        <f t="shared" si="185"/>
        <v>0</v>
      </c>
      <c r="NI94" s="296"/>
      <c r="NJ94" s="296"/>
      <c r="NK94" s="296">
        <f t="shared" si="186"/>
        <v>0</v>
      </c>
      <c r="NL94" s="296">
        <f t="shared" si="187"/>
        <v>0</v>
      </c>
      <c r="NM94" s="293"/>
      <c r="NN94" s="296"/>
      <c r="NO94" s="296">
        <f t="shared" si="188"/>
        <v>0</v>
      </c>
      <c r="NP94" s="296">
        <f t="shared" si="189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41">
        <v>0</v>
      </c>
      <c r="NX94" s="341"/>
      <c r="NY94" s="341">
        <v>0</v>
      </c>
      <c r="NZ94" s="341"/>
      <c r="OA94" s="4">
        <f t="shared" si="190"/>
        <v>0</v>
      </c>
      <c r="OB94" s="4">
        <f t="shared" si="121"/>
        <v>0</v>
      </c>
      <c r="OC94" s="74">
        <v>0</v>
      </c>
      <c r="OD94" s="74"/>
      <c r="OE94" s="347">
        <v>0</v>
      </c>
      <c r="OF94" s="74"/>
      <c r="OG94" s="347">
        <v>0</v>
      </c>
      <c r="OH94" s="74"/>
      <c r="OI94" s="74">
        <v>0</v>
      </c>
      <c r="OJ94" s="74"/>
      <c r="OK94" s="4">
        <f t="shared" si="191"/>
        <v>0</v>
      </c>
      <c r="OL94" s="4">
        <f t="shared" si="192"/>
        <v>0</v>
      </c>
      <c r="OM94" s="196">
        <v>0</v>
      </c>
      <c r="ON94" s="296"/>
      <c r="OO94" s="340">
        <v>0</v>
      </c>
      <c r="OP94" s="296"/>
      <c r="OQ94" s="196">
        <v>0</v>
      </c>
      <c r="OR94" s="296"/>
      <c r="OS94" s="296">
        <f t="shared" si="193"/>
        <v>0</v>
      </c>
      <c r="OT94" s="296">
        <f t="shared" si="194"/>
        <v>0</v>
      </c>
      <c r="OU94" s="296"/>
      <c r="OV94" s="296"/>
      <c r="OW94" s="296">
        <f t="shared" si="122"/>
        <v>0</v>
      </c>
      <c r="OX94" s="296">
        <f t="shared" si="123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/>
      <c r="N95" s="71"/>
      <c r="O95" s="75"/>
      <c r="P95" s="71"/>
      <c r="Q95" s="122"/>
      <c r="R95" s="78"/>
      <c r="S95" s="320"/>
      <c r="T95" s="320"/>
      <c r="U95" s="78"/>
      <c r="V95" s="78"/>
      <c r="W95" s="78">
        <f t="shared" si="124"/>
        <v>0</v>
      </c>
      <c r="X95" s="78">
        <f t="shared" si="125"/>
        <v>0</v>
      </c>
      <c r="Y95" s="78"/>
      <c r="Z95" s="78"/>
      <c r="AA95" s="75"/>
      <c r="AB95" s="71"/>
      <c r="AC95" s="8">
        <f t="shared" si="126"/>
        <v>0</v>
      </c>
      <c r="AD95" s="8">
        <f t="shared" si="127"/>
        <v>0</v>
      </c>
      <c r="AE95" s="71"/>
      <c r="AF95" s="71"/>
      <c r="AG95" s="71"/>
      <c r="AH95" s="71"/>
      <c r="AI95" s="122"/>
      <c r="AJ95" s="122"/>
      <c r="AK95" s="349"/>
      <c r="AL95" s="350"/>
      <c r="AM95" s="289"/>
      <c r="AN95" s="289"/>
      <c r="AO95" s="290"/>
      <c r="AP95" s="290"/>
      <c r="AQ95" s="290"/>
      <c r="AR95" s="290"/>
      <c r="AS95" s="290"/>
      <c r="AT95" s="290"/>
      <c r="AU95" s="4">
        <f t="shared" si="110"/>
        <v>0</v>
      </c>
      <c r="AV95" s="4">
        <f t="shared" si="111"/>
        <v>0</v>
      </c>
      <c r="AW95" s="78">
        <v>0</v>
      </c>
      <c r="AX95" s="78">
        <v>0</v>
      </c>
      <c r="AY95" s="310"/>
      <c r="AZ95" s="8"/>
      <c r="BA95" s="8"/>
      <c r="BB95" s="8"/>
      <c r="BC95" s="8">
        <f t="shared" si="112"/>
        <v>0</v>
      </c>
      <c r="BD95" s="8">
        <f t="shared" si="113"/>
        <v>0</v>
      </c>
      <c r="BE95" s="8">
        <v>10</v>
      </c>
      <c r="BF95" s="8">
        <v>1.4239999999999999</v>
      </c>
      <c r="BG95" s="291">
        <v>7</v>
      </c>
      <c r="BH95" s="292">
        <v>0.99680000000000002</v>
      </c>
      <c r="BI95" s="291"/>
      <c r="BJ95" s="292"/>
      <c r="BK95" s="293">
        <v>3</v>
      </c>
      <c r="BL95" s="8">
        <v>0.42720000000000002</v>
      </c>
      <c r="BM95" s="8"/>
      <c r="BN95" s="8"/>
      <c r="BO95" s="8"/>
      <c r="BP95" s="8"/>
      <c r="BQ95" s="8"/>
      <c r="BR95" s="8"/>
      <c r="BS95" s="2">
        <f t="shared" si="128"/>
        <v>20</v>
      </c>
      <c r="BT95" s="8">
        <f t="shared" si="129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4"/>
      <c r="CH95" s="319"/>
      <c r="CI95" s="91">
        <v>0</v>
      </c>
      <c r="CJ95" s="319">
        <v>0</v>
      </c>
      <c r="CK95" s="294"/>
      <c r="CL95" s="294"/>
      <c r="CM95" s="320">
        <v>0</v>
      </c>
      <c r="CN95" s="321">
        <v>0</v>
      </c>
      <c r="CO95" s="8">
        <f t="shared" si="130"/>
        <v>0</v>
      </c>
      <c r="CP95" s="8">
        <f t="shared" si="131"/>
        <v>0</v>
      </c>
      <c r="CQ95" s="336">
        <v>247.40625</v>
      </c>
      <c r="CR95" s="336"/>
      <c r="CS95" s="336"/>
      <c r="CT95" s="346"/>
      <c r="CU95" s="337">
        <v>18.556701030927837</v>
      </c>
      <c r="CV95" s="196"/>
      <c r="CW95" s="338">
        <v>63.814432989690722</v>
      </c>
      <c r="CX95" s="295"/>
      <c r="CY95" s="295"/>
      <c r="CZ95" s="295"/>
      <c r="DA95" s="7">
        <f t="shared" si="132"/>
        <v>329.77738402061857</v>
      </c>
      <c r="DB95" s="4">
        <f t="shared" si="133"/>
        <v>0</v>
      </c>
      <c r="DC95" s="8"/>
      <c r="DD95" s="8"/>
      <c r="DE95" s="4"/>
      <c r="DF95" s="8"/>
      <c r="DG95" s="8"/>
      <c r="DH95" s="8"/>
      <c r="DI95" s="8">
        <f t="shared" si="134"/>
        <v>0</v>
      </c>
      <c r="DJ95" s="8">
        <f t="shared" si="135"/>
        <v>0</v>
      </c>
      <c r="DK95" s="322">
        <v>41.103092783505154</v>
      </c>
      <c r="DL95" s="322">
        <v>13.701030927835051</v>
      </c>
      <c r="DM95" s="320">
        <f t="shared" si="136"/>
        <v>41.103092783505154</v>
      </c>
      <c r="DN95" s="320">
        <f t="shared" si="137"/>
        <v>13.701030927835051</v>
      </c>
      <c r="DO95" s="322">
        <v>39.869999999999997</v>
      </c>
      <c r="DP95" s="322">
        <v>13.29</v>
      </c>
      <c r="DQ95" s="323"/>
      <c r="DR95" s="323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8"/>
        <v>0</v>
      </c>
      <c r="ED95" s="8">
        <f t="shared" si="138"/>
        <v>0</v>
      </c>
      <c r="EE95" s="4"/>
      <c r="EF95" s="4"/>
      <c r="EG95" s="324">
        <v>31.96</v>
      </c>
      <c r="EH95" s="325">
        <v>7.99</v>
      </c>
      <c r="EI95" s="94">
        <v>116.36</v>
      </c>
      <c r="EJ95" s="94">
        <v>29.09</v>
      </c>
      <c r="EK95" s="320">
        <v>40.340000000000003</v>
      </c>
      <c r="EL95" s="326">
        <v>10.085000000000001</v>
      </c>
      <c r="EM95" s="327"/>
      <c r="EN95" s="327"/>
      <c r="EO95" s="327"/>
      <c r="EP95" s="327"/>
      <c r="EQ95" s="8">
        <f t="shared" si="139"/>
        <v>188.66</v>
      </c>
      <c r="ER95" s="8">
        <f t="shared" si="140"/>
        <v>47.164999999999999</v>
      </c>
      <c r="ES95" s="296"/>
      <c r="ET95" s="296"/>
      <c r="EU95" s="6"/>
      <c r="EV95" s="6"/>
      <c r="EW95" s="4">
        <f t="shared" si="141"/>
        <v>0</v>
      </c>
      <c r="EX95" s="4">
        <f t="shared" si="142"/>
        <v>0</v>
      </c>
      <c r="EY95" s="8"/>
      <c r="EZ95" s="8"/>
      <c r="FA95" s="351">
        <v>31</v>
      </c>
      <c r="FB95" s="328"/>
      <c r="FC95" s="114">
        <v>32</v>
      </c>
      <c r="FD95" s="321"/>
      <c r="FE95" s="8"/>
      <c r="FF95" s="8"/>
      <c r="FG95" s="300"/>
      <c r="FH95" s="301"/>
      <c r="FI95" s="8"/>
      <c r="FJ95" s="8"/>
      <c r="FK95" s="8"/>
      <c r="FL95" s="8"/>
      <c r="FM95" s="321"/>
      <c r="FN95" s="321"/>
      <c r="FO95" s="4"/>
      <c r="FP95" s="8"/>
      <c r="FQ95" s="302">
        <f t="shared" si="143"/>
        <v>0</v>
      </c>
      <c r="FR95" s="8">
        <f t="shared" si="144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5"/>
        <v>0</v>
      </c>
      <c r="GH95" s="8">
        <f t="shared" si="146"/>
        <v>0</v>
      </c>
      <c r="GI95" s="303"/>
      <c r="GJ95" s="303"/>
      <c r="GK95" s="321">
        <v>6</v>
      </c>
      <c r="GL95" s="321"/>
      <c r="GM95" s="304"/>
      <c r="GN95" s="305"/>
      <c r="GO95" s="329">
        <v>5</v>
      </c>
      <c r="GP95" s="365"/>
      <c r="GQ95" s="306"/>
      <c r="GR95" s="306"/>
      <c r="GS95" s="305"/>
      <c r="GT95" s="305"/>
      <c r="GU95" s="93">
        <v>5</v>
      </c>
      <c r="GV95" s="93"/>
      <c r="GW95" s="93">
        <v>2</v>
      </c>
      <c r="GX95" s="93"/>
      <c r="GY95" s="93">
        <v>2.4</v>
      </c>
      <c r="GZ95" s="93"/>
      <c r="HA95" s="8">
        <f t="shared" si="147"/>
        <v>20.399999999999999</v>
      </c>
      <c r="HB95" s="8">
        <f t="shared" si="148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98"/>
      <c r="HO95" s="8">
        <f t="shared" si="149"/>
        <v>0</v>
      </c>
      <c r="HP95" s="8">
        <f t="shared" si="150"/>
        <v>0</v>
      </c>
      <c r="HQ95" s="91">
        <v>565</v>
      </c>
      <c r="HR95" s="284"/>
      <c r="HS95" s="91">
        <v>565</v>
      </c>
      <c r="HT95" s="8"/>
      <c r="HU95" s="8">
        <f t="shared" si="151"/>
        <v>565</v>
      </c>
      <c r="HV95" s="8">
        <f t="shared" si="152"/>
        <v>0</v>
      </c>
      <c r="HW95" s="8"/>
      <c r="HX95" s="8"/>
      <c r="HY95" s="376"/>
      <c r="HZ95" s="376"/>
      <c r="IA95" s="307"/>
      <c r="IB95" s="299"/>
      <c r="IC95" s="196">
        <v>8.5</v>
      </c>
      <c r="ID95" s="329">
        <v>2.125</v>
      </c>
      <c r="IE95" s="308"/>
      <c r="IF95" s="308"/>
      <c r="IG95" s="8">
        <f t="shared" si="153"/>
        <v>8.5</v>
      </c>
      <c r="IH95" s="8">
        <f t="shared" si="154"/>
        <v>2.125</v>
      </c>
      <c r="II95" s="8">
        <v>205</v>
      </c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284"/>
      <c r="JD95" s="284"/>
      <c r="JE95" s="378">
        <v>10.31</v>
      </c>
      <c r="JF95" s="378">
        <v>0</v>
      </c>
      <c r="JG95" s="8">
        <f t="shared" si="155"/>
        <v>20.62</v>
      </c>
      <c r="JH95" s="8">
        <f t="shared" si="156"/>
        <v>0</v>
      </c>
      <c r="JI95" s="329">
        <v>6.5372000000000003</v>
      </c>
      <c r="JJ95" s="329">
        <v>1</v>
      </c>
      <c r="JK95" s="329">
        <v>6.5373000000000001</v>
      </c>
      <c r="JL95" s="329">
        <v>1</v>
      </c>
      <c r="JM95" s="329">
        <v>0</v>
      </c>
      <c r="JN95" s="329">
        <v>0</v>
      </c>
      <c r="JO95" s="91">
        <v>51.55</v>
      </c>
      <c r="JP95" s="329">
        <v>11</v>
      </c>
      <c r="JQ95" s="91">
        <v>44.33</v>
      </c>
      <c r="JR95" s="329">
        <v>9</v>
      </c>
      <c r="JS95" s="71">
        <v>0</v>
      </c>
      <c r="JT95" s="71">
        <v>0</v>
      </c>
      <c r="JU95" s="8"/>
      <c r="JV95" s="8"/>
      <c r="JW95" s="8">
        <f t="shared" si="157"/>
        <v>108.9545</v>
      </c>
      <c r="JX95" s="8">
        <f t="shared" si="158"/>
        <v>22</v>
      </c>
      <c r="JY95" s="8"/>
      <c r="JZ95" s="8"/>
      <c r="KA95" s="284"/>
      <c r="KB95" s="284"/>
      <c r="KC95" s="8">
        <f t="shared" si="159"/>
        <v>0</v>
      </c>
      <c r="KD95" s="8">
        <f t="shared" si="160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1"/>
        <v>0</v>
      </c>
      <c r="KP95" s="4">
        <f t="shared" si="161"/>
        <v>0</v>
      </c>
      <c r="KQ95" s="320">
        <v>6.19</v>
      </c>
      <c r="KR95" s="4"/>
      <c r="KS95" s="4"/>
      <c r="KT95" s="4"/>
      <c r="KU95" s="1">
        <f t="shared" si="162"/>
        <v>6.19</v>
      </c>
      <c r="KV95" s="1">
        <f t="shared" si="163"/>
        <v>0</v>
      </c>
      <c r="KW95" s="4"/>
      <c r="KX95" s="4"/>
      <c r="KY95" s="4">
        <f t="shared" si="164"/>
        <v>0</v>
      </c>
      <c r="KZ95" s="4">
        <f t="shared" si="165"/>
        <v>0</v>
      </c>
      <c r="LA95" s="4"/>
      <c r="LB95" s="4"/>
      <c r="LC95" s="4"/>
      <c r="LD95" s="4"/>
      <c r="LE95" s="4">
        <f t="shared" si="166"/>
        <v>0</v>
      </c>
      <c r="LF95" s="4">
        <f t="shared" si="167"/>
        <v>0</v>
      </c>
      <c r="LG95" s="4"/>
      <c r="LH95" s="4"/>
      <c r="LI95" s="4">
        <f t="shared" si="168"/>
        <v>0</v>
      </c>
      <c r="LJ95" s="4">
        <f t="shared" si="169"/>
        <v>0</v>
      </c>
      <c r="LK95" s="71">
        <v>24.2</v>
      </c>
      <c r="LL95" s="329">
        <v>0</v>
      </c>
      <c r="LM95" s="79">
        <v>3.09</v>
      </c>
      <c r="LN95" s="348">
        <v>0</v>
      </c>
      <c r="LO95" s="79">
        <v>3.7210000000000001</v>
      </c>
      <c r="LP95" s="332">
        <v>0</v>
      </c>
      <c r="LQ95" s="75"/>
      <c r="LR95" s="342"/>
      <c r="LS95" s="317"/>
      <c r="LT95" s="317"/>
      <c r="LU95" s="4">
        <f t="shared" si="170"/>
        <v>31.010999999999999</v>
      </c>
      <c r="LV95" s="4">
        <f t="shared" si="171"/>
        <v>0</v>
      </c>
      <c r="LW95" s="318"/>
      <c r="LX95" s="4"/>
      <c r="LY95" s="4"/>
      <c r="LZ95" s="4"/>
      <c r="MA95" s="4">
        <f t="shared" si="172"/>
        <v>0</v>
      </c>
      <c r="MB95" s="4">
        <f t="shared" si="173"/>
        <v>0</v>
      </c>
      <c r="MC95" s="114"/>
      <c r="MD95" s="4"/>
      <c r="ME95" s="339">
        <v>25.75</v>
      </c>
      <c r="MF95" s="366"/>
      <c r="MG95" s="75">
        <v>35.020000000000003</v>
      </c>
      <c r="MH95" s="4"/>
      <c r="MI95" s="9"/>
      <c r="MJ95" s="4"/>
      <c r="MK95" s="4">
        <f t="shared" si="174"/>
        <v>60.77</v>
      </c>
      <c r="ML95" s="4">
        <f t="shared" si="175"/>
        <v>0</v>
      </c>
      <c r="MM95" s="333">
        <v>0</v>
      </c>
      <c r="MN95" s="92"/>
      <c r="MO95" s="114">
        <v>0</v>
      </c>
      <c r="MP95" s="334"/>
      <c r="MQ95" s="4">
        <f t="shared" si="176"/>
        <v>0</v>
      </c>
      <c r="MR95" s="4">
        <f t="shared" si="177"/>
        <v>0</v>
      </c>
      <c r="MS95" s="4"/>
      <c r="MT95" s="4"/>
      <c r="MU95" s="4">
        <f t="shared" si="178"/>
        <v>0</v>
      </c>
      <c r="MV95" s="4">
        <f t="shared" si="179"/>
        <v>0</v>
      </c>
      <c r="MW95" s="4"/>
      <c r="MX95" s="4"/>
      <c r="MY95" s="4">
        <f t="shared" si="180"/>
        <v>0</v>
      </c>
      <c r="MZ95" s="4">
        <f t="shared" si="181"/>
        <v>0</v>
      </c>
      <c r="NA95" s="92">
        <v>6.65</v>
      </c>
      <c r="NB95" s="335">
        <v>0.9</v>
      </c>
      <c r="NC95" s="4">
        <f t="shared" si="182"/>
        <v>6.65</v>
      </c>
      <c r="ND95" s="4">
        <f t="shared" si="183"/>
        <v>0.9</v>
      </c>
      <c r="NE95" s="296"/>
      <c r="NF95" s="296"/>
      <c r="NG95" s="296">
        <f t="shared" si="184"/>
        <v>0</v>
      </c>
      <c r="NH95" s="296">
        <f t="shared" si="185"/>
        <v>0</v>
      </c>
      <c r="NI95" s="296"/>
      <c r="NJ95" s="296"/>
      <c r="NK95" s="296">
        <f t="shared" si="186"/>
        <v>0</v>
      </c>
      <c r="NL95" s="296">
        <f t="shared" si="187"/>
        <v>0</v>
      </c>
      <c r="NM95" s="293"/>
      <c r="NN95" s="296"/>
      <c r="NO95" s="296">
        <f t="shared" si="188"/>
        <v>0</v>
      </c>
      <c r="NP95" s="296">
        <f t="shared" si="189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41">
        <v>0</v>
      </c>
      <c r="NX95" s="341"/>
      <c r="NY95" s="341">
        <v>0</v>
      </c>
      <c r="NZ95" s="341"/>
      <c r="OA95" s="4">
        <f t="shared" si="190"/>
        <v>0</v>
      </c>
      <c r="OB95" s="4">
        <f t="shared" si="121"/>
        <v>0</v>
      </c>
      <c r="OC95" s="74">
        <v>0</v>
      </c>
      <c r="OD95" s="74"/>
      <c r="OE95" s="347">
        <v>0</v>
      </c>
      <c r="OF95" s="74"/>
      <c r="OG95" s="347">
        <v>0</v>
      </c>
      <c r="OH95" s="74"/>
      <c r="OI95" s="74">
        <v>0</v>
      </c>
      <c r="OJ95" s="74"/>
      <c r="OK95" s="4">
        <f t="shared" si="191"/>
        <v>0</v>
      </c>
      <c r="OL95" s="4">
        <f t="shared" si="192"/>
        <v>0</v>
      </c>
      <c r="OM95" s="196">
        <v>0</v>
      </c>
      <c r="ON95" s="296"/>
      <c r="OO95" s="340">
        <v>0</v>
      </c>
      <c r="OP95" s="296"/>
      <c r="OQ95" s="196">
        <v>0</v>
      </c>
      <c r="OR95" s="296"/>
      <c r="OS95" s="296">
        <f t="shared" si="193"/>
        <v>0</v>
      </c>
      <c r="OT95" s="296">
        <f t="shared" si="194"/>
        <v>0</v>
      </c>
      <c r="OU95" s="296"/>
      <c r="OV95" s="296"/>
      <c r="OW95" s="296">
        <f t="shared" si="122"/>
        <v>0</v>
      </c>
      <c r="OX95" s="296">
        <f t="shared" si="123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/>
      <c r="N96" s="71"/>
      <c r="O96" s="75"/>
      <c r="P96" s="71"/>
      <c r="Q96" s="122"/>
      <c r="R96" s="78"/>
      <c r="S96" s="320"/>
      <c r="T96" s="320"/>
      <c r="U96" s="78"/>
      <c r="V96" s="78"/>
      <c r="W96" s="78">
        <f t="shared" si="124"/>
        <v>0</v>
      </c>
      <c r="X96" s="78">
        <f t="shared" si="125"/>
        <v>0</v>
      </c>
      <c r="Y96" s="78"/>
      <c r="Z96" s="78"/>
      <c r="AA96" s="75"/>
      <c r="AB96" s="71"/>
      <c r="AC96" s="8">
        <f t="shared" si="126"/>
        <v>0</v>
      </c>
      <c r="AD96" s="8">
        <f t="shared" si="127"/>
        <v>0</v>
      </c>
      <c r="AE96" s="71"/>
      <c r="AF96" s="71"/>
      <c r="AG96" s="71"/>
      <c r="AH96" s="71"/>
      <c r="AI96" s="122"/>
      <c r="AJ96" s="122"/>
      <c r="AK96" s="349"/>
      <c r="AL96" s="350"/>
      <c r="AM96" s="289"/>
      <c r="AN96" s="289"/>
      <c r="AO96" s="290"/>
      <c r="AP96" s="290"/>
      <c r="AQ96" s="290"/>
      <c r="AR96" s="290"/>
      <c r="AS96" s="290"/>
      <c r="AT96" s="290"/>
      <c r="AU96" s="4">
        <f t="shared" si="110"/>
        <v>0</v>
      </c>
      <c r="AV96" s="4">
        <f t="shared" si="111"/>
        <v>0</v>
      </c>
      <c r="AW96" s="78">
        <v>0</v>
      </c>
      <c r="AX96" s="78">
        <v>0</v>
      </c>
      <c r="AY96" s="310"/>
      <c r="AZ96" s="8"/>
      <c r="BA96" s="8"/>
      <c r="BB96" s="8"/>
      <c r="BC96" s="8">
        <f t="shared" si="112"/>
        <v>0</v>
      </c>
      <c r="BD96" s="8">
        <f t="shared" si="113"/>
        <v>0</v>
      </c>
      <c r="BE96" s="8">
        <v>10</v>
      </c>
      <c r="BF96" s="8">
        <v>1.4239999999999999</v>
      </c>
      <c r="BG96" s="291">
        <v>7</v>
      </c>
      <c r="BH96" s="292">
        <v>0.99680000000000002</v>
      </c>
      <c r="BI96" s="291"/>
      <c r="BJ96" s="292"/>
      <c r="BK96" s="293">
        <v>3</v>
      </c>
      <c r="BL96" s="8">
        <v>0.42720000000000002</v>
      </c>
      <c r="BM96" s="8"/>
      <c r="BN96" s="8"/>
      <c r="BO96" s="8"/>
      <c r="BP96" s="8"/>
      <c r="BQ96" s="8"/>
      <c r="BR96" s="8"/>
      <c r="BS96" s="2">
        <f t="shared" si="128"/>
        <v>20</v>
      </c>
      <c r="BT96" s="8">
        <f t="shared" si="129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4"/>
      <c r="CH96" s="319"/>
      <c r="CI96" s="91">
        <v>0</v>
      </c>
      <c r="CJ96" s="319">
        <v>0</v>
      </c>
      <c r="CK96" s="294"/>
      <c r="CL96" s="294"/>
      <c r="CM96" s="320">
        <v>0</v>
      </c>
      <c r="CN96" s="321">
        <v>0</v>
      </c>
      <c r="CO96" s="8">
        <f t="shared" si="130"/>
        <v>0</v>
      </c>
      <c r="CP96" s="8">
        <f t="shared" si="131"/>
        <v>0</v>
      </c>
      <c r="CQ96" s="336">
        <v>247.40625</v>
      </c>
      <c r="CR96" s="336"/>
      <c r="CS96" s="336"/>
      <c r="CT96" s="346"/>
      <c r="CU96" s="337">
        <v>18.556701030927837</v>
      </c>
      <c r="CV96" s="196"/>
      <c r="CW96" s="338">
        <v>63.814432989690722</v>
      </c>
      <c r="CX96" s="295"/>
      <c r="CY96" s="295"/>
      <c r="CZ96" s="295"/>
      <c r="DA96" s="7">
        <f t="shared" si="132"/>
        <v>329.77738402061857</v>
      </c>
      <c r="DB96" s="4">
        <f t="shared" si="133"/>
        <v>0</v>
      </c>
      <c r="DC96" s="8"/>
      <c r="DD96" s="8"/>
      <c r="DE96" s="4"/>
      <c r="DF96" s="8"/>
      <c r="DG96" s="8"/>
      <c r="DH96" s="8"/>
      <c r="DI96" s="8">
        <f t="shared" si="134"/>
        <v>0</v>
      </c>
      <c r="DJ96" s="8">
        <f t="shared" si="135"/>
        <v>0</v>
      </c>
      <c r="DK96" s="322">
        <v>41.103092783505154</v>
      </c>
      <c r="DL96" s="322">
        <v>13.701030927835051</v>
      </c>
      <c r="DM96" s="320">
        <f t="shared" si="136"/>
        <v>41.103092783505154</v>
      </c>
      <c r="DN96" s="320">
        <f t="shared" si="137"/>
        <v>13.701030927835051</v>
      </c>
      <c r="DO96" s="322">
        <v>39.869999999999997</v>
      </c>
      <c r="DP96" s="322">
        <v>13.29</v>
      </c>
      <c r="DQ96" s="323"/>
      <c r="DR96" s="323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8"/>
        <v>0</v>
      </c>
      <c r="ED96" s="8">
        <f t="shared" si="138"/>
        <v>0</v>
      </c>
      <c r="EE96" s="4"/>
      <c r="EF96" s="4"/>
      <c r="EG96" s="324">
        <v>31.96</v>
      </c>
      <c r="EH96" s="325">
        <v>7.99</v>
      </c>
      <c r="EI96" s="94">
        <v>116.36</v>
      </c>
      <c r="EJ96" s="94">
        <v>29.09</v>
      </c>
      <c r="EK96" s="320">
        <v>40.340000000000003</v>
      </c>
      <c r="EL96" s="326">
        <v>10.085000000000001</v>
      </c>
      <c r="EM96" s="327"/>
      <c r="EN96" s="327"/>
      <c r="EO96" s="327"/>
      <c r="EP96" s="327"/>
      <c r="EQ96" s="8">
        <f t="shared" si="139"/>
        <v>188.66</v>
      </c>
      <c r="ER96" s="8">
        <f t="shared" si="140"/>
        <v>47.164999999999999</v>
      </c>
      <c r="ES96" s="296"/>
      <c r="ET96" s="296"/>
      <c r="EU96" s="6"/>
      <c r="EV96" s="6"/>
      <c r="EW96" s="4">
        <f t="shared" si="141"/>
        <v>0</v>
      </c>
      <c r="EX96" s="4">
        <f t="shared" si="142"/>
        <v>0</v>
      </c>
      <c r="EY96" s="8"/>
      <c r="EZ96" s="8"/>
      <c r="FA96" s="351">
        <v>31</v>
      </c>
      <c r="FB96" s="328"/>
      <c r="FC96" s="114">
        <v>32</v>
      </c>
      <c r="FD96" s="321"/>
      <c r="FE96" s="8"/>
      <c r="FF96" s="8"/>
      <c r="FG96" s="300"/>
      <c r="FH96" s="301"/>
      <c r="FI96" s="8"/>
      <c r="FJ96" s="8"/>
      <c r="FK96" s="8"/>
      <c r="FL96" s="8"/>
      <c r="FM96" s="321"/>
      <c r="FN96" s="321"/>
      <c r="FO96" s="4"/>
      <c r="FP96" s="8"/>
      <c r="FQ96" s="302">
        <f t="shared" si="143"/>
        <v>0</v>
      </c>
      <c r="FR96" s="8">
        <f t="shared" si="144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5"/>
        <v>0</v>
      </c>
      <c r="GH96" s="8">
        <f t="shared" si="146"/>
        <v>0</v>
      </c>
      <c r="GI96" s="303"/>
      <c r="GJ96" s="303"/>
      <c r="GK96" s="321">
        <v>6</v>
      </c>
      <c r="GL96" s="321"/>
      <c r="GM96" s="304"/>
      <c r="GN96" s="305"/>
      <c r="GO96" s="329">
        <v>5</v>
      </c>
      <c r="GP96" s="365"/>
      <c r="GQ96" s="306"/>
      <c r="GR96" s="306"/>
      <c r="GS96" s="305"/>
      <c r="GT96" s="305"/>
      <c r="GU96" s="93">
        <v>5</v>
      </c>
      <c r="GV96" s="93"/>
      <c r="GW96" s="93">
        <v>2</v>
      </c>
      <c r="GX96" s="93"/>
      <c r="GY96" s="93">
        <v>2.4</v>
      </c>
      <c r="GZ96" s="93"/>
      <c r="HA96" s="8">
        <f t="shared" si="147"/>
        <v>20.399999999999999</v>
      </c>
      <c r="HB96" s="8">
        <f t="shared" si="148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98"/>
      <c r="HO96" s="8">
        <f t="shared" si="149"/>
        <v>0</v>
      </c>
      <c r="HP96" s="8">
        <f t="shared" si="150"/>
        <v>0</v>
      </c>
      <c r="HQ96" s="91">
        <v>565</v>
      </c>
      <c r="HR96" s="284"/>
      <c r="HS96" s="91">
        <v>565</v>
      </c>
      <c r="HT96" s="8"/>
      <c r="HU96" s="8">
        <f t="shared" si="151"/>
        <v>565</v>
      </c>
      <c r="HV96" s="8">
        <f t="shared" si="152"/>
        <v>0</v>
      </c>
      <c r="HW96" s="8"/>
      <c r="HX96" s="8"/>
      <c r="HY96" s="376"/>
      <c r="HZ96" s="376"/>
      <c r="IA96" s="307"/>
      <c r="IB96" s="299"/>
      <c r="IC96" s="196">
        <v>8.5</v>
      </c>
      <c r="ID96" s="329">
        <v>2.125</v>
      </c>
      <c r="IE96" s="308"/>
      <c r="IF96" s="308"/>
      <c r="IG96" s="8">
        <f t="shared" si="153"/>
        <v>8.5</v>
      </c>
      <c r="IH96" s="8">
        <f t="shared" si="154"/>
        <v>2.125</v>
      </c>
      <c r="II96" s="8">
        <v>205</v>
      </c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284"/>
      <c r="JD96" s="284"/>
      <c r="JE96" s="378">
        <v>10.31</v>
      </c>
      <c r="JF96" s="378">
        <v>0</v>
      </c>
      <c r="JG96" s="8">
        <f t="shared" si="155"/>
        <v>20.62</v>
      </c>
      <c r="JH96" s="8">
        <f t="shared" si="156"/>
        <v>0</v>
      </c>
      <c r="JI96" s="329">
        <v>6.5372000000000003</v>
      </c>
      <c r="JJ96" s="329">
        <v>1</v>
      </c>
      <c r="JK96" s="329">
        <v>6.5373000000000001</v>
      </c>
      <c r="JL96" s="329">
        <v>1</v>
      </c>
      <c r="JM96" s="329">
        <v>0</v>
      </c>
      <c r="JN96" s="329">
        <v>0</v>
      </c>
      <c r="JO96" s="91">
        <v>51.55</v>
      </c>
      <c r="JP96" s="329">
        <v>11</v>
      </c>
      <c r="JQ96" s="91">
        <v>44.33</v>
      </c>
      <c r="JR96" s="329">
        <v>9</v>
      </c>
      <c r="JS96" s="71">
        <v>0</v>
      </c>
      <c r="JT96" s="71">
        <v>0</v>
      </c>
      <c r="JU96" s="8"/>
      <c r="JV96" s="8"/>
      <c r="JW96" s="8">
        <f t="shared" si="157"/>
        <v>108.9545</v>
      </c>
      <c r="JX96" s="8">
        <f t="shared" si="158"/>
        <v>22</v>
      </c>
      <c r="JY96" s="8"/>
      <c r="JZ96" s="8"/>
      <c r="KA96" s="284"/>
      <c r="KB96" s="284"/>
      <c r="KC96" s="8">
        <f t="shared" si="159"/>
        <v>0</v>
      </c>
      <c r="KD96" s="8">
        <f t="shared" si="160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1"/>
        <v>0</v>
      </c>
      <c r="KP96" s="4">
        <f t="shared" si="161"/>
        <v>0</v>
      </c>
      <c r="KQ96" s="320">
        <v>6.19</v>
      </c>
      <c r="KR96" s="4"/>
      <c r="KS96" s="4"/>
      <c r="KT96" s="4"/>
      <c r="KU96" s="1">
        <f t="shared" si="162"/>
        <v>6.19</v>
      </c>
      <c r="KV96" s="1">
        <f t="shared" si="163"/>
        <v>0</v>
      </c>
      <c r="KW96" s="4"/>
      <c r="KX96" s="4"/>
      <c r="KY96" s="4">
        <f t="shared" si="164"/>
        <v>0</v>
      </c>
      <c r="KZ96" s="4">
        <f t="shared" si="165"/>
        <v>0</v>
      </c>
      <c r="LA96" s="4"/>
      <c r="LB96" s="4"/>
      <c r="LC96" s="4"/>
      <c r="LD96" s="4"/>
      <c r="LE96" s="4">
        <f t="shared" si="166"/>
        <v>0</v>
      </c>
      <c r="LF96" s="4">
        <f t="shared" si="167"/>
        <v>0</v>
      </c>
      <c r="LG96" s="4"/>
      <c r="LH96" s="4"/>
      <c r="LI96" s="4">
        <f t="shared" si="168"/>
        <v>0</v>
      </c>
      <c r="LJ96" s="4">
        <f t="shared" si="169"/>
        <v>0</v>
      </c>
      <c r="LK96" s="71">
        <v>24.2</v>
      </c>
      <c r="LL96" s="329">
        <v>0</v>
      </c>
      <c r="LM96" s="79">
        <v>3.09</v>
      </c>
      <c r="LN96" s="348">
        <v>0</v>
      </c>
      <c r="LO96" s="79">
        <v>3.7210000000000001</v>
      </c>
      <c r="LP96" s="332">
        <v>0</v>
      </c>
      <c r="LQ96" s="75"/>
      <c r="LR96" s="342"/>
      <c r="LS96" s="317"/>
      <c r="LT96" s="317"/>
      <c r="LU96" s="4">
        <f t="shared" si="170"/>
        <v>31.010999999999999</v>
      </c>
      <c r="LV96" s="4">
        <f t="shared" si="171"/>
        <v>0</v>
      </c>
      <c r="LW96" s="318"/>
      <c r="LX96" s="4"/>
      <c r="LY96" s="4"/>
      <c r="LZ96" s="4"/>
      <c r="MA96" s="4">
        <f t="shared" si="172"/>
        <v>0</v>
      </c>
      <c r="MB96" s="4">
        <f t="shared" si="173"/>
        <v>0</v>
      </c>
      <c r="MC96" s="114"/>
      <c r="MD96" s="4"/>
      <c r="ME96" s="339">
        <v>25.75</v>
      </c>
      <c r="MF96" s="366"/>
      <c r="MG96" s="75">
        <v>35.020000000000003</v>
      </c>
      <c r="MH96" s="4"/>
      <c r="MI96" s="9"/>
      <c r="MJ96" s="4"/>
      <c r="MK96" s="4">
        <f t="shared" si="174"/>
        <v>60.77</v>
      </c>
      <c r="ML96" s="4">
        <f t="shared" si="175"/>
        <v>0</v>
      </c>
      <c r="MM96" s="333">
        <v>0</v>
      </c>
      <c r="MN96" s="92"/>
      <c r="MO96" s="114">
        <v>0</v>
      </c>
      <c r="MP96" s="334"/>
      <c r="MQ96" s="4">
        <f t="shared" si="176"/>
        <v>0</v>
      </c>
      <c r="MR96" s="4">
        <f t="shared" si="177"/>
        <v>0</v>
      </c>
      <c r="MS96" s="4"/>
      <c r="MT96" s="4"/>
      <c r="MU96" s="4">
        <f t="shared" si="178"/>
        <v>0</v>
      </c>
      <c r="MV96" s="4">
        <f t="shared" si="179"/>
        <v>0</v>
      </c>
      <c r="MW96" s="4"/>
      <c r="MX96" s="4"/>
      <c r="MY96" s="4">
        <f t="shared" si="180"/>
        <v>0</v>
      </c>
      <c r="MZ96" s="4">
        <f t="shared" si="181"/>
        <v>0</v>
      </c>
      <c r="NA96" s="92">
        <v>6.65</v>
      </c>
      <c r="NB96" s="335">
        <v>0.9</v>
      </c>
      <c r="NC96" s="4">
        <f t="shared" si="182"/>
        <v>6.65</v>
      </c>
      <c r="ND96" s="4">
        <f t="shared" si="183"/>
        <v>0.9</v>
      </c>
      <c r="NE96" s="296"/>
      <c r="NF96" s="296"/>
      <c r="NG96" s="296">
        <f t="shared" si="184"/>
        <v>0</v>
      </c>
      <c r="NH96" s="296">
        <f t="shared" si="185"/>
        <v>0</v>
      </c>
      <c r="NI96" s="296"/>
      <c r="NJ96" s="296"/>
      <c r="NK96" s="296">
        <f t="shared" si="186"/>
        <v>0</v>
      </c>
      <c r="NL96" s="296">
        <f t="shared" si="187"/>
        <v>0</v>
      </c>
      <c r="NM96" s="293"/>
      <c r="NN96" s="296"/>
      <c r="NO96" s="296">
        <f t="shared" si="188"/>
        <v>0</v>
      </c>
      <c r="NP96" s="296">
        <f t="shared" si="189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41">
        <v>0</v>
      </c>
      <c r="NX96" s="341"/>
      <c r="NY96" s="341">
        <v>0</v>
      </c>
      <c r="NZ96" s="341"/>
      <c r="OA96" s="4">
        <f t="shared" si="190"/>
        <v>0</v>
      </c>
      <c r="OB96" s="4">
        <f t="shared" si="121"/>
        <v>0</v>
      </c>
      <c r="OC96" s="74">
        <v>0</v>
      </c>
      <c r="OD96" s="74"/>
      <c r="OE96" s="347">
        <v>0</v>
      </c>
      <c r="OF96" s="74"/>
      <c r="OG96" s="347">
        <v>0</v>
      </c>
      <c r="OH96" s="74"/>
      <c r="OI96" s="74">
        <v>0</v>
      </c>
      <c r="OJ96" s="74"/>
      <c r="OK96" s="4">
        <f t="shared" si="191"/>
        <v>0</v>
      </c>
      <c r="OL96" s="4">
        <f t="shared" si="192"/>
        <v>0</v>
      </c>
      <c r="OM96" s="196">
        <v>0</v>
      </c>
      <c r="ON96" s="296"/>
      <c r="OO96" s="340">
        <v>0</v>
      </c>
      <c r="OP96" s="296"/>
      <c r="OQ96" s="196">
        <v>0</v>
      </c>
      <c r="OR96" s="296"/>
      <c r="OS96" s="296">
        <f t="shared" si="193"/>
        <v>0</v>
      </c>
      <c r="OT96" s="296">
        <f t="shared" si="194"/>
        <v>0</v>
      </c>
      <c r="OU96" s="296"/>
      <c r="OV96" s="296"/>
      <c r="OW96" s="296">
        <f t="shared" si="122"/>
        <v>0</v>
      </c>
      <c r="OX96" s="296">
        <f t="shared" si="123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/>
      <c r="N97" s="71"/>
      <c r="O97" s="75"/>
      <c r="P97" s="71"/>
      <c r="Q97" s="122"/>
      <c r="R97" s="78"/>
      <c r="S97" s="320"/>
      <c r="T97" s="320"/>
      <c r="U97" s="78"/>
      <c r="V97" s="78"/>
      <c r="W97" s="78">
        <f t="shared" si="124"/>
        <v>0</v>
      </c>
      <c r="X97" s="78">
        <f t="shared" si="125"/>
        <v>0</v>
      </c>
      <c r="Y97" s="78"/>
      <c r="Z97" s="78"/>
      <c r="AA97" s="75"/>
      <c r="AB97" s="71"/>
      <c r="AC97" s="8">
        <f t="shared" si="126"/>
        <v>0</v>
      </c>
      <c r="AD97" s="8">
        <f t="shared" si="127"/>
        <v>0</v>
      </c>
      <c r="AE97" s="71"/>
      <c r="AF97" s="71"/>
      <c r="AG97" s="71"/>
      <c r="AH97" s="71"/>
      <c r="AI97" s="122"/>
      <c r="AJ97" s="122"/>
      <c r="AK97" s="349"/>
      <c r="AL97" s="350"/>
      <c r="AM97" s="289"/>
      <c r="AN97" s="289"/>
      <c r="AO97" s="290"/>
      <c r="AP97" s="290"/>
      <c r="AQ97" s="290"/>
      <c r="AR97" s="290"/>
      <c r="AS97" s="290"/>
      <c r="AT97" s="290"/>
      <c r="AU97" s="4">
        <f t="shared" si="110"/>
        <v>0</v>
      </c>
      <c r="AV97" s="4">
        <f t="shared" si="111"/>
        <v>0</v>
      </c>
      <c r="AW97" s="78">
        <v>0</v>
      </c>
      <c r="AX97" s="78">
        <v>0</v>
      </c>
      <c r="AY97" s="310"/>
      <c r="AZ97" s="8"/>
      <c r="BA97" s="8"/>
      <c r="BB97" s="8"/>
      <c r="BC97" s="8">
        <f t="shared" si="112"/>
        <v>0</v>
      </c>
      <c r="BD97" s="8">
        <f t="shared" si="113"/>
        <v>0</v>
      </c>
      <c r="BE97" s="8">
        <v>10</v>
      </c>
      <c r="BF97" s="8">
        <v>1.4239999999999999</v>
      </c>
      <c r="BG97" s="291">
        <v>7</v>
      </c>
      <c r="BH97" s="292">
        <v>0.99680000000000002</v>
      </c>
      <c r="BI97" s="291"/>
      <c r="BJ97" s="292"/>
      <c r="BK97" s="293">
        <v>3</v>
      </c>
      <c r="BL97" s="8">
        <v>0.42720000000000002</v>
      </c>
      <c r="BM97" s="8"/>
      <c r="BN97" s="8"/>
      <c r="BO97" s="8"/>
      <c r="BP97" s="8"/>
      <c r="BQ97" s="8"/>
      <c r="BR97" s="8"/>
      <c r="BS97" s="2">
        <f t="shared" si="128"/>
        <v>20</v>
      </c>
      <c r="BT97" s="8">
        <f t="shared" si="129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4"/>
      <c r="CH97" s="319"/>
      <c r="CI97" s="91">
        <v>0</v>
      </c>
      <c r="CJ97" s="319">
        <v>0</v>
      </c>
      <c r="CK97" s="294"/>
      <c r="CL97" s="294"/>
      <c r="CM97" s="320">
        <v>0</v>
      </c>
      <c r="CN97" s="321">
        <v>0</v>
      </c>
      <c r="CO97" s="8">
        <f t="shared" si="130"/>
        <v>0</v>
      </c>
      <c r="CP97" s="8">
        <f t="shared" si="131"/>
        <v>0</v>
      </c>
      <c r="CQ97" s="336">
        <v>247.40625</v>
      </c>
      <c r="CR97" s="336"/>
      <c r="CS97" s="336"/>
      <c r="CT97" s="346"/>
      <c r="CU97" s="337">
        <v>18.556701030927837</v>
      </c>
      <c r="CV97" s="196"/>
      <c r="CW97" s="338">
        <v>63.814432989690722</v>
      </c>
      <c r="CX97" s="295"/>
      <c r="CY97" s="295"/>
      <c r="CZ97" s="295"/>
      <c r="DA97" s="7">
        <f t="shared" si="132"/>
        <v>329.77738402061857</v>
      </c>
      <c r="DB97" s="4">
        <f t="shared" si="133"/>
        <v>0</v>
      </c>
      <c r="DC97" s="8"/>
      <c r="DD97" s="8"/>
      <c r="DE97" s="4"/>
      <c r="DF97" s="8"/>
      <c r="DG97" s="8"/>
      <c r="DH97" s="8"/>
      <c r="DI97" s="8">
        <f t="shared" si="134"/>
        <v>0</v>
      </c>
      <c r="DJ97" s="8">
        <f t="shared" si="135"/>
        <v>0</v>
      </c>
      <c r="DK97" s="322">
        <v>41.103092783505154</v>
      </c>
      <c r="DL97" s="322">
        <v>13.701030927835051</v>
      </c>
      <c r="DM97" s="320">
        <f t="shared" si="136"/>
        <v>41.103092783505154</v>
      </c>
      <c r="DN97" s="320">
        <f t="shared" si="137"/>
        <v>13.701030927835051</v>
      </c>
      <c r="DO97" s="322">
        <v>39.869999999999997</v>
      </c>
      <c r="DP97" s="322">
        <v>13.29</v>
      </c>
      <c r="DQ97" s="323"/>
      <c r="DR97" s="323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8"/>
        <v>0</v>
      </c>
      <c r="ED97" s="8">
        <f t="shared" si="138"/>
        <v>0</v>
      </c>
      <c r="EE97" s="4"/>
      <c r="EF97" s="4"/>
      <c r="EG97" s="324">
        <v>31.96</v>
      </c>
      <c r="EH97" s="325">
        <v>7.99</v>
      </c>
      <c r="EI97" s="94">
        <v>116.36</v>
      </c>
      <c r="EJ97" s="94">
        <v>29.09</v>
      </c>
      <c r="EK97" s="320">
        <v>40.340000000000003</v>
      </c>
      <c r="EL97" s="326">
        <v>10.085000000000001</v>
      </c>
      <c r="EM97" s="327"/>
      <c r="EN97" s="327"/>
      <c r="EO97" s="327"/>
      <c r="EP97" s="327"/>
      <c r="EQ97" s="8">
        <f t="shared" si="139"/>
        <v>188.66</v>
      </c>
      <c r="ER97" s="8">
        <f t="shared" si="140"/>
        <v>47.164999999999999</v>
      </c>
      <c r="ES97" s="296"/>
      <c r="ET97" s="296"/>
      <c r="EU97" s="6"/>
      <c r="EV97" s="6"/>
      <c r="EW97" s="4">
        <f t="shared" si="141"/>
        <v>0</v>
      </c>
      <c r="EX97" s="4">
        <f t="shared" si="142"/>
        <v>0</v>
      </c>
      <c r="EY97" s="8"/>
      <c r="EZ97" s="8"/>
      <c r="FA97" s="351">
        <v>31</v>
      </c>
      <c r="FB97" s="328"/>
      <c r="FC97" s="114">
        <v>32</v>
      </c>
      <c r="FD97" s="321"/>
      <c r="FE97" s="8"/>
      <c r="FF97" s="8"/>
      <c r="FG97" s="300"/>
      <c r="FH97" s="301"/>
      <c r="FI97" s="8"/>
      <c r="FJ97" s="8"/>
      <c r="FK97" s="8"/>
      <c r="FL97" s="8"/>
      <c r="FM97" s="321"/>
      <c r="FN97" s="321"/>
      <c r="FO97" s="4"/>
      <c r="FP97" s="8"/>
      <c r="FQ97" s="302">
        <f t="shared" si="143"/>
        <v>0</v>
      </c>
      <c r="FR97" s="8">
        <f t="shared" si="144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5"/>
        <v>0</v>
      </c>
      <c r="GH97" s="8">
        <f t="shared" si="146"/>
        <v>0</v>
      </c>
      <c r="GI97" s="303"/>
      <c r="GJ97" s="303"/>
      <c r="GK97" s="321">
        <v>6</v>
      </c>
      <c r="GL97" s="321"/>
      <c r="GM97" s="304"/>
      <c r="GN97" s="305"/>
      <c r="GO97" s="329">
        <v>5</v>
      </c>
      <c r="GP97" s="365"/>
      <c r="GQ97" s="306"/>
      <c r="GR97" s="306"/>
      <c r="GS97" s="305"/>
      <c r="GT97" s="305"/>
      <c r="GU97" s="93">
        <v>5</v>
      </c>
      <c r="GV97" s="93"/>
      <c r="GW97" s="93">
        <v>2</v>
      </c>
      <c r="GX97" s="93"/>
      <c r="GY97" s="93">
        <v>2.4</v>
      </c>
      <c r="GZ97" s="93"/>
      <c r="HA97" s="8">
        <f t="shared" si="147"/>
        <v>20.399999999999999</v>
      </c>
      <c r="HB97" s="8">
        <f t="shared" si="148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98"/>
      <c r="HO97" s="8">
        <f t="shared" si="149"/>
        <v>0</v>
      </c>
      <c r="HP97" s="8">
        <f t="shared" si="150"/>
        <v>0</v>
      </c>
      <c r="HQ97" s="91">
        <v>565</v>
      </c>
      <c r="HR97" s="284"/>
      <c r="HS97" s="91">
        <v>565</v>
      </c>
      <c r="HT97" s="8"/>
      <c r="HU97" s="8">
        <f t="shared" si="151"/>
        <v>565</v>
      </c>
      <c r="HV97" s="8">
        <f t="shared" si="152"/>
        <v>0</v>
      </c>
      <c r="HW97" s="8"/>
      <c r="HX97" s="8"/>
      <c r="HY97" s="376"/>
      <c r="HZ97" s="376"/>
      <c r="IA97" s="307"/>
      <c r="IB97" s="299"/>
      <c r="IC97" s="196">
        <v>8.5</v>
      </c>
      <c r="ID97" s="329">
        <v>2.125</v>
      </c>
      <c r="IE97" s="308"/>
      <c r="IF97" s="308"/>
      <c r="IG97" s="8">
        <f t="shared" si="153"/>
        <v>8.5</v>
      </c>
      <c r="IH97" s="8">
        <f t="shared" si="154"/>
        <v>2.125</v>
      </c>
      <c r="II97" s="8">
        <v>205</v>
      </c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284"/>
      <c r="JD97" s="284"/>
      <c r="JE97" s="378">
        <v>10.31</v>
      </c>
      <c r="JF97" s="378">
        <v>0</v>
      </c>
      <c r="JG97" s="8">
        <f t="shared" si="155"/>
        <v>20.62</v>
      </c>
      <c r="JH97" s="8">
        <f t="shared" si="156"/>
        <v>0</v>
      </c>
      <c r="JI97" s="329">
        <v>6.5372000000000003</v>
      </c>
      <c r="JJ97" s="329">
        <v>1</v>
      </c>
      <c r="JK97" s="329">
        <v>6.5373000000000001</v>
      </c>
      <c r="JL97" s="329">
        <v>1</v>
      </c>
      <c r="JM97" s="329">
        <v>0</v>
      </c>
      <c r="JN97" s="329">
        <v>0</v>
      </c>
      <c r="JO97" s="91">
        <v>51.55</v>
      </c>
      <c r="JP97" s="329">
        <v>11</v>
      </c>
      <c r="JQ97" s="91">
        <v>44.33</v>
      </c>
      <c r="JR97" s="329">
        <v>9</v>
      </c>
      <c r="JS97" s="71">
        <v>0</v>
      </c>
      <c r="JT97" s="71">
        <v>0</v>
      </c>
      <c r="JU97" s="8"/>
      <c r="JV97" s="8"/>
      <c r="JW97" s="8">
        <f t="shared" si="157"/>
        <v>108.9545</v>
      </c>
      <c r="JX97" s="8">
        <f t="shared" si="158"/>
        <v>22</v>
      </c>
      <c r="JY97" s="8"/>
      <c r="JZ97" s="8"/>
      <c r="KA97" s="284"/>
      <c r="KB97" s="284"/>
      <c r="KC97" s="8">
        <f t="shared" si="159"/>
        <v>0</v>
      </c>
      <c r="KD97" s="8">
        <f t="shared" si="160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1"/>
        <v>0</v>
      </c>
      <c r="KP97" s="4">
        <f t="shared" si="161"/>
        <v>0</v>
      </c>
      <c r="KQ97" s="320">
        <v>6.19</v>
      </c>
      <c r="KR97" s="4"/>
      <c r="KS97" s="4"/>
      <c r="KT97" s="4"/>
      <c r="KU97" s="1">
        <f t="shared" si="162"/>
        <v>6.19</v>
      </c>
      <c r="KV97" s="1">
        <f t="shared" si="163"/>
        <v>0</v>
      </c>
      <c r="KW97" s="4"/>
      <c r="KX97" s="4"/>
      <c r="KY97" s="4">
        <f t="shared" si="164"/>
        <v>0</v>
      </c>
      <c r="KZ97" s="4">
        <f t="shared" si="165"/>
        <v>0</v>
      </c>
      <c r="LA97" s="4"/>
      <c r="LB97" s="4"/>
      <c r="LC97" s="4"/>
      <c r="LD97" s="4"/>
      <c r="LE97" s="4">
        <f t="shared" si="166"/>
        <v>0</v>
      </c>
      <c r="LF97" s="4">
        <f t="shared" si="167"/>
        <v>0</v>
      </c>
      <c r="LG97" s="4"/>
      <c r="LH97" s="4"/>
      <c r="LI97" s="4">
        <f t="shared" si="168"/>
        <v>0</v>
      </c>
      <c r="LJ97" s="4">
        <f t="shared" si="169"/>
        <v>0</v>
      </c>
      <c r="LK97" s="71">
        <v>24.2</v>
      </c>
      <c r="LL97" s="329">
        <v>0</v>
      </c>
      <c r="LM97" s="79">
        <v>3.09</v>
      </c>
      <c r="LN97" s="348">
        <v>0</v>
      </c>
      <c r="LO97" s="79">
        <v>3.7210000000000001</v>
      </c>
      <c r="LP97" s="332">
        <v>0</v>
      </c>
      <c r="LQ97" s="75"/>
      <c r="LR97" s="342"/>
      <c r="LS97" s="317"/>
      <c r="LT97" s="317"/>
      <c r="LU97" s="4">
        <f t="shared" si="170"/>
        <v>31.010999999999999</v>
      </c>
      <c r="LV97" s="4">
        <f t="shared" si="171"/>
        <v>0</v>
      </c>
      <c r="LW97" s="318"/>
      <c r="LX97" s="4"/>
      <c r="LY97" s="4"/>
      <c r="LZ97" s="4"/>
      <c r="MA97" s="4">
        <f t="shared" si="172"/>
        <v>0</v>
      </c>
      <c r="MB97" s="4">
        <f t="shared" si="173"/>
        <v>0</v>
      </c>
      <c r="MC97" s="114"/>
      <c r="MD97" s="4"/>
      <c r="ME97" s="339">
        <v>25.75</v>
      </c>
      <c r="MF97" s="366"/>
      <c r="MG97" s="75">
        <v>35.020000000000003</v>
      </c>
      <c r="MH97" s="4"/>
      <c r="MI97" s="9"/>
      <c r="MJ97" s="4"/>
      <c r="MK97" s="4">
        <f t="shared" si="174"/>
        <v>60.77</v>
      </c>
      <c r="ML97" s="4">
        <f t="shared" si="175"/>
        <v>0</v>
      </c>
      <c r="MM97" s="333">
        <v>0</v>
      </c>
      <c r="MN97" s="92"/>
      <c r="MO97" s="114">
        <v>0</v>
      </c>
      <c r="MP97" s="334"/>
      <c r="MQ97" s="4">
        <f t="shared" si="176"/>
        <v>0</v>
      </c>
      <c r="MR97" s="4">
        <f t="shared" si="177"/>
        <v>0</v>
      </c>
      <c r="MS97" s="4"/>
      <c r="MT97" s="4"/>
      <c r="MU97" s="4">
        <f t="shared" si="178"/>
        <v>0</v>
      </c>
      <c r="MV97" s="4">
        <f t="shared" si="179"/>
        <v>0</v>
      </c>
      <c r="MW97" s="4"/>
      <c r="MX97" s="4"/>
      <c r="MY97" s="4">
        <f t="shared" si="180"/>
        <v>0</v>
      </c>
      <c r="MZ97" s="4">
        <f t="shared" si="181"/>
        <v>0</v>
      </c>
      <c r="NA97" s="92">
        <v>6.65</v>
      </c>
      <c r="NB97" s="335">
        <v>0.9</v>
      </c>
      <c r="NC97" s="4">
        <f t="shared" si="182"/>
        <v>6.65</v>
      </c>
      <c r="ND97" s="4">
        <f t="shared" si="183"/>
        <v>0.9</v>
      </c>
      <c r="NE97" s="296"/>
      <c r="NF97" s="296"/>
      <c r="NG97" s="296">
        <f t="shared" si="184"/>
        <v>0</v>
      </c>
      <c r="NH97" s="296">
        <f t="shared" si="185"/>
        <v>0</v>
      </c>
      <c r="NI97" s="296"/>
      <c r="NJ97" s="296"/>
      <c r="NK97" s="296">
        <f t="shared" si="186"/>
        <v>0</v>
      </c>
      <c r="NL97" s="296">
        <f t="shared" si="187"/>
        <v>0</v>
      </c>
      <c r="NM97" s="293"/>
      <c r="NN97" s="296"/>
      <c r="NO97" s="296">
        <f t="shared" si="188"/>
        <v>0</v>
      </c>
      <c r="NP97" s="296">
        <f t="shared" si="189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41">
        <v>0</v>
      </c>
      <c r="NX97" s="341"/>
      <c r="NY97" s="341">
        <v>0</v>
      </c>
      <c r="NZ97" s="341"/>
      <c r="OA97" s="4">
        <f t="shared" si="190"/>
        <v>0</v>
      </c>
      <c r="OB97" s="4">
        <f t="shared" si="121"/>
        <v>0</v>
      </c>
      <c r="OC97" s="74">
        <v>0</v>
      </c>
      <c r="OD97" s="74"/>
      <c r="OE97" s="347">
        <v>0</v>
      </c>
      <c r="OF97" s="74"/>
      <c r="OG97" s="347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196">
        <v>0</v>
      </c>
      <c r="ON97" s="296"/>
      <c r="OO97" s="340">
        <v>0</v>
      </c>
      <c r="OP97" s="296"/>
      <c r="OQ97" s="196">
        <v>0</v>
      </c>
      <c r="OR97" s="296"/>
      <c r="OS97" s="296">
        <f t="shared" si="193"/>
        <v>0</v>
      </c>
      <c r="OT97" s="296">
        <f t="shared" si="194"/>
        <v>0</v>
      </c>
      <c r="OU97" s="296"/>
      <c r="OV97" s="296"/>
      <c r="OW97" s="296">
        <f t="shared" si="122"/>
        <v>0</v>
      </c>
      <c r="OX97" s="296">
        <f t="shared" si="123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/>
      <c r="N98" s="71"/>
      <c r="O98" s="75"/>
      <c r="P98" s="71"/>
      <c r="Q98" s="122"/>
      <c r="R98" s="78"/>
      <c r="S98" s="320"/>
      <c r="T98" s="320"/>
      <c r="U98" s="78"/>
      <c r="V98" s="78"/>
      <c r="W98" s="78">
        <f t="shared" si="124"/>
        <v>0</v>
      </c>
      <c r="X98" s="78">
        <f t="shared" si="125"/>
        <v>0</v>
      </c>
      <c r="Y98" s="78"/>
      <c r="Z98" s="78"/>
      <c r="AA98" s="75"/>
      <c r="AB98" s="71"/>
      <c r="AC98" s="8">
        <f t="shared" si="126"/>
        <v>0</v>
      </c>
      <c r="AD98" s="8">
        <f t="shared" si="127"/>
        <v>0</v>
      </c>
      <c r="AE98" s="71"/>
      <c r="AF98" s="71"/>
      <c r="AG98" s="71"/>
      <c r="AH98" s="71"/>
      <c r="AI98" s="122"/>
      <c r="AJ98" s="122"/>
      <c r="AK98" s="349"/>
      <c r="AL98" s="350"/>
      <c r="AM98" s="289"/>
      <c r="AN98" s="289"/>
      <c r="AO98" s="290"/>
      <c r="AP98" s="290"/>
      <c r="AQ98" s="290"/>
      <c r="AR98" s="290"/>
      <c r="AS98" s="290"/>
      <c r="AT98" s="290"/>
      <c r="AU98" s="4">
        <f t="shared" si="110"/>
        <v>0</v>
      </c>
      <c r="AV98" s="4">
        <f t="shared" si="111"/>
        <v>0</v>
      </c>
      <c r="AW98" s="78">
        <v>0</v>
      </c>
      <c r="AX98" s="78">
        <v>0</v>
      </c>
      <c r="AY98" s="310"/>
      <c r="AZ98" s="8"/>
      <c r="BA98" s="8"/>
      <c r="BB98" s="8"/>
      <c r="BC98" s="8">
        <f t="shared" si="112"/>
        <v>0</v>
      </c>
      <c r="BD98" s="8">
        <f t="shared" si="113"/>
        <v>0</v>
      </c>
      <c r="BE98" s="8">
        <v>10</v>
      </c>
      <c r="BF98" s="8">
        <v>1.4239999999999999</v>
      </c>
      <c r="BG98" s="291">
        <v>7</v>
      </c>
      <c r="BH98" s="292">
        <v>0.99680000000000002</v>
      </c>
      <c r="BI98" s="291"/>
      <c r="BJ98" s="292"/>
      <c r="BK98" s="293">
        <v>3</v>
      </c>
      <c r="BL98" s="8">
        <v>0.42720000000000002</v>
      </c>
      <c r="BM98" s="8"/>
      <c r="BN98" s="8"/>
      <c r="BO98" s="8"/>
      <c r="BP98" s="8"/>
      <c r="BQ98" s="8"/>
      <c r="BR98" s="8"/>
      <c r="BS98" s="2">
        <f t="shared" si="128"/>
        <v>20</v>
      </c>
      <c r="BT98" s="8">
        <f t="shared" si="129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4"/>
      <c r="CH98" s="319"/>
      <c r="CI98" s="91">
        <v>0</v>
      </c>
      <c r="CJ98" s="319">
        <v>0</v>
      </c>
      <c r="CK98" s="294"/>
      <c r="CL98" s="294"/>
      <c r="CM98" s="320">
        <v>0</v>
      </c>
      <c r="CN98" s="321">
        <v>0</v>
      </c>
      <c r="CO98" s="8">
        <f t="shared" si="130"/>
        <v>0</v>
      </c>
      <c r="CP98" s="8">
        <f t="shared" si="131"/>
        <v>0</v>
      </c>
      <c r="CQ98" s="336">
        <v>247.40625</v>
      </c>
      <c r="CR98" s="336"/>
      <c r="CS98" s="336"/>
      <c r="CT98" s="346"/>
      <c r="CU98" s="337">
        <v>18.556701030927837</v>
      </c>
      <c r="CV98" s="196"/>
      <c r="CW98" s="338">
        <v>63.814432989690722</v>
      </c>
      <c r="CX98" s="295"/>
      <c r="CY98" s="295"/>
      <c r="CZ98" s="295"/>
      <c r="DA98" s="7">
        <f t="shared" si="132"/>
        <v>329.77738402061857</v>
      </c>
      <c r="DB98" s="4">
        <f t="shared" si="133"/>
        <v>0</v>
      </c>
      <c r="DC98" s="8"/>
      <c r="DD98" s="8"/>
      <c r="DE98" s="4"/>
      <c r="DF98" s="8"/>
      <c r="DG98" s="8"/>
      <c r="DH98" s="8"/>
      <c r="DI98" s="8">
        <f t="shared" si="134"/>
        <v>0</v>
      </c>
      <c r="DJ98" s="8">
        <f t="shared" si="135"/>
        <v>0</v>
      </c>
      <c r="DK98" s="322">
        <v>41.103092783505154</v>
      </c>
      <c r="DL98" s="322">
        <v>13.701030927835051</v>
      </c>
      <c r="DM98" s="320">
        <f t="shared" si="136"/>
        <v>41.103092783505154</v>
      </c>
      <c r="DN98" s="320">
        <f t="shared" si="137"/>
        <v>13.701030927835051</v>
      </c>
      <c r="DO98" s="322">
        <v>39.869999999999997</v>
      </c>
      <c r="DP98" s="322">
        <v>13.29</v>
      </c>
      <c r="DQ98" s="323"/>
      <c r="DR98" s="323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8"/>
        <v>0</v>
      </c>
      <c r="ED98" s="8">
        <f t="shared" si="138"/>
        <v>0</v>
      </c>
      <c r="EE98" s="4"/>
      <c r="EF98" s="4"/>
      <c r="EG98" s="324">
        <v>31.96</v>
      </c>
      <c r="EH98" s="325">
        <v>7.99</v>
      </c>
      <c r="EI98" s="94">
        <v>116.36</v>
      </c>
      <c r="EJ98" s="94">
        <v>29.09</v>
      </c>
      <c r="EK98" s="320">
        <v>40.340000000000003</v>
      </c>
      <c r="EL98" s="326">
        <v>10.085000000000001</v>
      </c>
      <c r="EM98" s="327"/>
      <c r="EN98" s="327"/>
      <c r="EO98" s="327"/>
      <c r="EP98" s="327"/>
      <c r="EQ98" s="8">
        <f t="shared" si="139"/>
        <v>188.66</v>
      </c>
      <c r="ER98" s="8">
        <f t="shared" si="140"/>
        <v>47.164999999999999</v>
      </c>
      <c r="ES98" s="296"/>
      <c r="ET98" s="296"/>
      <c r="EU98" s="6"/>
      <c r="EV98" s="6"/>
      <c r="EW98" s="4">
        <f t="shared" si="141"/>
        <v>0</v>
      </c>
      <c r="EX98" s="4">
        <f t="shared" si="142"/>
        <v>0</v>
      </c>
      <c r="EY98" s="8"/>
      <c r="EZ98" s="8"/>
      <c r="FA98" s="351">
        <v>31</v>
      </c>
      <c r="FB98" s="328"/>
      <c r="FC98" s="114">
        <v>32</v>
      </c>
      <c r="FD98" s="321"/>
      <c r="FE98" s="8"/>
      <c r="FF98" s="8"/>
      <c r="FG98" s="300"/>
      <c r="FH98" s="301"/>
      <c r="FI98" s="8"/>
      <c r="FJ98" s="8"/>
      <c r="FK98" s="8"/>
      <c r="FL98" s="8"/>
      <c r="FM98" s="321"/>
      <c r="FN98" s="321"/>
      <c r="FO98" s="4"/>
      <c r="FP98" s="8"/>
      <c r="FQ98" s="302">
        <f t="shared" si="143"/>
        <v>0</v>
      </c>
      <c r="FR98" s="8">
        <f t="shared" si="144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5"/>
        <v>0</v>
      </c>
      <c r="GH98" s="8">
        <f t="shared" si="146"/>
        <v>0</v>
      </c>
      <c r="GI98" s="303"/>
      <c r="GJ98" s="303"/>
      <c r="GK98" s="321">
        <v>6</v>
      </c>
      <c r="GL98" s="321"/>
      <c r="GM98" s="304"/>
      <c r="GN98" s="305"/>
      <c r="GO98" s="329">
        <v>5</v>
      </c>
      <c r="GP98" s="365"/>
      <c r="GQ98" s="306"/>
      <c r="GR98" s="306"/>
      <c r="GS98" s="305"/>
      <c r="GT98" s="305"/>
      <c r="GU98" s="93">
        <v>5</v>
      </c>
      <c r="GV98" s="93"/>
      <c r="GW98" s="93">
        <v>2</v>
      </c>
      <c r="GX98" s="93"/>
      <c r="GY98" s="93">
        <v>2.4</v>
      </c>
      <c r="GZ98" s="93"/>
      <c r="HA98" s="8">
        <f t="shared" si="147"/>
        <v>20.399999999999999</v>
      </c>
      <c r="HB98" s="8">
        <f t="shared" si="148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98"/>
      <c r="HO98" s="8">
        <f t="shared" si="149"/>
        <v>0</v>
      </c>
      <c r="HP98" s="8">
        <f t="shared" si="150"/>
        <v>0</v>
      </c>
      <c r="HQ98" s="91">
        <v>565</v>
      </c>
      <c r="HR98" s="284"/>
      <c r="HS98" s="91">
        <v>565</v>
      </c>
      <c r="HT98" s="8"/>
      <c r="HU98" s="8">
        <f t="shared" si="151"/>
        <v>565</v>
      </c>
      <c r="HV98" s="8">
        <f t="shared" si="152"/>
        <v>0</v>
      </c>
      <c r="HW98" s="8"/>
      <c r="HX98" s="8"/>
      <c r="HY98" s="376"/>
      <c r="HZ98" s="376"/>
      <c r="IA98" s="307"/>
      <c r="IB98" s="299"/>
      <c r="IC98" s="196">
        <v>8.5</v>
      </c>
      <c r="ID98" s="329">
        <v>2.125</v>
      </c>
      <c r="IE98" s="308"/>
      <c r="IF98" s="308"/>
      <c r="IG98" s="8">
        <f t="shared" si="153"/>
        <v>8.5</v>
      </c>
      <c r="IH98" s="8">
        <f t="shared" si="154"/>
        <v>2.125</v>
      </c>
      <c r="II98" s="8">
        <v>205</v>
      </c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284"/>
      <c r="JD98" s="284"/>
      <c r="JE98" s="378">
        <v>10.31</v>
      </c>
      <c r="JF98" s="378">
        <v>0</v>
      </c>
      <c r="JG98" s="8">
        <f t="shared" si="155"/>
        <v>20.62</v>
      </c>
      <c r="JH98" s="8">
        <f t="shared" si="156"/>
        <v>0</v>
      </c>
      <c r="JI98" s="329">
        <v>6.5372000000000003</v>
      </c>
      <c r="JJ98" s="329">
        <v>1</v>
      </c>
      <c r="JK98" s="329">
        <v>6.5373000000000001</v>
      </c>
      <c r="JL98" s="329">
        <v>1</v>
      </c>
      <c r="JM98" s="329">
        <v>0</v>
      </c>
      <c r="JN98" s="329">
        <v>0</v>
      </c>
      <c r="JO98" s="91">
        <v>51.55</v>
      </c>
      <c r="JP98" s="329">
        <v>11</v>
      </c>
      <c r="JQ98" s="91">
        <v>44.33</v>
      </c>
      <c r="JR98" s="329">
        <v>9</v>
      </c>
      <c r="JS98" s="71">
        <v>0</v>
      </c>
      <c r="JT98" s="71">
        <v>0</v>
      </c>
      <c r="JU98" s="8"/>
      <c r="JV98" s="8"/>
      <c r="JW98" s="8">
        <f t="shared" si="157"/>
        <v>108.9545</v>
      </c>
      <c r="JX98" s="8">
        <f t="shared" si="158"/>
        <v>22</v>
      </c>
      <c r="JY98" s="8"/>
      <c r="JZ98" s="8"/>
      <c r="KA98" s="284"/>
      <c r="KB98" s="284"/>
      <c r="KC98" s="8">
        <f t="shared" si="159"/>
        <v>0</v>
      </c>
      <c r="KD98" s="8">
        <f t="shared" si="160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1"/>
        <v>0</v>
      </c>
      <c r="KP98" s="4">
        <f t="shared" si="161"/>
        <v>0</v>
      </c>
      <c r="KQ98" s="320">
        <v>6.19</v>
      </c>
      <c r="KR98" s="4"/>
      <c r="KS98" s="4"/>
      <c r="KT98" s="4"/>
      <c r="KU98" s="1">
        <f t="shared" si="162"/>
        <v>6.19</v>
      </c>
      <c r="KV98" s="1">
        <f t="shared" si="163"/>
        <v>0</v>
      </c>
      <c r="KW98" s="4"/>
      <c r="KX98" s="4"/>
      <c r="KY98" s="4">
        <f t="shared" si="164"/>
        <v>0</v>
      </c>
      <c r="KZ98" s="4">
        <f t="shared" si="165"/>
        <v>0</v>
      </c>
      <c r="LA98" s="4"/>
      <c r="LB98" s="4"/>
      <c r="LC98" s="4"/>
      <c r="LD98" s="4"/>
      <c r="LE98" s="4">
        <f t="shared" si="166"/>
        <v>0</v>
      </c>
      <c r="LF98" s="4">
        <f t="shared" si="167"/>
        <v>0</v>
      </c>
      <c r="LG98" s="4"/>
      <c r="LH98" s="4"/>
      <c r="LI98" s="4">
        <f t="shared" si="168"/>
        <v>0</v>
      </c>
      <c r="LJ98" s="4">
        <f t="shared" si="169"/>
        <v>0</v>
      </c>
      <c r="LK98" s="71">
        <v>24.2</v>
      </c>
      <c r="LL98" s="329">
        <v>0</v>
      </c>
      <c r="LM98" s="79">
        <v>3.09</v>
      </c>
      <c r="LN98" s="348">
        <v>0</v>
      </c>
      <c r="LO98" s="79">
        <v>3.7210000000000001</v>
      </c>
      <c r="LP98" s="332">
        <v>0</v>
      </c>
      <c r="LQ98" s="75"/>
      <c r="LR98" s="342"/>
      <c r="LS98" s="317"/>
      <c r="LT98" s="317"/>
      <c r="LU98" s="4">
        <f t="shared" si="170"/>
        <v>31.010999999999999</v>
      </c>
      <c r="LV98" s="4">
        <f t="shared" si="171"/>
        <v>0</v>
      </c>
      <c r="LW98" s="318"/>
      <c r="LX98" s="4"/>
      <c r="LY98" s="4"/>
      <c r="LZ98" s="4"/>
      <c r="MA98" s="4">
        <f t="shared" si="172"/>
        <v>0</v>
      </c>
      <c r="MB98" s="4">
        <f t="shared" si="173"/>
        <v>0</v>
      </c>
      <c r="MC98" s="114"/>
      <c r="MD98" s="4"/>
      <c r="ME98" s="339">
        <v>25.75</v>
      </c>
      <c r="MF98" s="366"/>
      <c r="MG98" s="75">
        <v>35.020000000000003</v>
      </c>
      <c r="MH98" s="4"/>
      <c r="MI98" s="9"/>
      <c r="MJ98" s="4"/>
      <c r="MK98" s="4">
        <f t="shared" si="174"/>
        <v>60.77</v>
      </c>
      <c r="ML98" s="4">
        <f t="shared" si="175"/>
        <v>0</v>
      </c>
      <c r="MM98" s="333">
        <v>0</v>
      </c>
      <c r="MN98" s="92"/>
      <c r="MO98" s="114">
        <v>0</v>
      </c>
      <c r="MP98" s="334"/>
      <c r="MQ98" s="4">
        <f t="shared" si="176"/>
        <v>0</v>
      </c>
      <c r="MR98" s="4">
        <f t="shared" si="177"/>
        <v>0</v>
      </c>
      <c r="MS98" s="4"/>
      <c r="MT98" s="4"/>
      <c r="MU98" s="4">
        <f t="shared" si="178"/>
        <v>0</v>
      </c>
      <c r="MV98" s="4">
        <f t="shared" si="179"/>
        <v>0</v>
      </c>
      <c r="MW98" s="4"/>
      <c r="MX98" s="4"/>
      <c r="MY98" s="4">
        <f t="shared" si="180"/>
        <v>0</v>
      </c>
      <c r="MZ98" s="4">
        <f t="shared" si="181"/>
        <v>0</v>
      </c>
      <c r="NA98" s="92">
        <v>6.65</v>
      </c>
      <c r="NB98" s="335">
        <v>0.9</v>
      </c>
      <c r="NC98" s="4">
        <f t="shared" si="182"/>
        <v>6.65</v>
      </c>
      <c r="ND98" s="4">
        <f t="shared" si="183"/>
        <v>0.9</v>
      </c>
      <c r="NE98" s="296"/>
      <c r="NF98" s="296"/>
      <c r="NG98" s="296">
        <f t="shared" si="184"/>
        <v>0</v>
      </c>
      <c r="NH98" s="296">
        <f t="shared" si="185"/>
        <v>0</v>
      </c>
      <c r="NI98" s="296"/>
      <c r="NJ98" s="296"/>
      <c r="NK98" s="296">
        <f t="shared" si="186"/>
        <v>0</v>
      </c>
      <c r="NL98" s="296">
        <f t="shared" si="187"/>
        <v>0</v>
      </c>
      <c r="NM98" s="293"/>
      <c r="NN98" s="296"/>
      <c r="NO98" s="296">
        <f t="shared" si="188"/>
        <v>0</v>
      </c>
      <c r="NP98" s="296">
        <f t="shared" si="189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41">
        <v>0</v>
      </c>
      <c r="NX98" s="341"/>
      <c r="NY98" s="341">
        <v>0</v>
      </c>
      <c r="NZ98" s="341"/>
      <c r="OA98" s="4">
        <f t="shared" si="190"/>
        <v>0</v>
      </c>
      <c r="OB98" s="4">
        <f t="shared" si="121"/>
        <v>0</v>
      </c>
      <c r="OC98" s="74">
        <v>0</v>
      </c>
      <c r="OD98" s="74"/>
      <c r="OE98" s="347">
        <v>0</v>
      </c>
      <c r="OF98" s="74"/>
      <c r="OG98" s="347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196">
        <v>0</v>
      </c>
      <c r="ON98" s="296"/>
      <c r="OO98" s="340">
        <v>0</v>
      </c>
      <c r="OP98" s="296"/>
      <c r="OQ98" s="196">
        <v>0</v>
      </c>
      <c r="OR98" s="296"/>
      <c r="OS98" s="296">
        <f t="shared" si="193"/>
        <v>0</v>
      </c>
      <c r="OT98" s="296">
        <f t="shared" si="194"/>
        <v>0</v>
      </c>
      <c r="OU98" s="296"/>
      <c r="OV98" s="296"/>
      <c r="OW98" s="296">
        <f t="shared" si="122"/>
        <v>0</v>
      </c>
      <c r="OX98" s="296">
        <f t="shared" si="123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/>
      <c r="N99" s="71"/>
      <c r="O99" s="75"/>
      <c r="P99" s="71"/>
      <c r="Q99" s="122"/>
      <c r="R99" s="78"/>
      <c r="S99" s="320"/>
      <c r="T99" s="320"/>
      <c r="U99" s="78"/>
      <c r="V99" s="78"/>
      <c r="W99" s="78">
        <f t="shared" si="124"/>
        <v>0</v>
      </c>
      <c r="X99" s="78">
        <f t="shared" si="125"/>
        <v>0</v>
      </c>
      <c r="Y99" s="78"/>
      <c r="Z99" s="78"/>
      <c r="AA99" s="75"/>
      <c r="AB99" s="71"/>
      <c r="AC99" s="8">
        <f t="shared" si="126"/>
        <v>0</v>
      </c>
      <c r="AD99" s="8">
        <f t="shared" si="127"/>
        <v>0</v>
      </c>
      <c r="AE99" s="71"/>
      <c r="AF99" s="71"/>
      <c r="AG99" s="71"/>
      <c r="AH99" s="71"/>
      <c r="AI99" s="122"/>
      <c r="AJ99" s="122"/>
      <c r="AK99" s="349"/>
      <c r="AL99" s="350"/>
      <c r="AM99" s="289"/>
      <c r="AN99" s="289"/>
      <c r="AO99" s="290"/>
      <c r="AP99" s="290"/>
      <c r="AQ99" s="290"/>
      <c r="AR99" s="290"/>
      <c r="AS99" s="290"/>
      <c r="AT99" s="290"/>
      <c r="AU99" s="4">
        <f t="shared" si="110"/>
        <v>0</v>
      </c>
      <c r="AV99" s="4">
        <f t="shared" si="111"/>
        <v>0</v>
      </c>
      <c r="AW99" s="78">
        <v>0</v>
      </c>
      <c r="AX99" s="78">
        <v>0</v>
      </c>
      <c r="AY99" s="310"/>
      <c r="AZ99" s="8"/>
      <c r="BA99" s="8"/>
      <c r="BB99" s="8"/>
      <c r="BC99" s="8">
        <f t="shared" si="112"/>
        <v>0</v>
      </c>
      <c r="BD99" s="8">
        <f t="shared" si="113"/>
        <v>0</v>
      </c>
      <c r="BE99" s="8">
        <v>10</v>
      </c>
      <c r="BF99" s="8">
        <v>1.4239999999999999</v>
      </c>
      <c r="BG99" s="291">
        <v>7</v>
      </c>
      <c r="BH99" s="292">
        <v>0.99680000000000002</v>
      </c>
      <c r="BI99" s="291"/>
      <c r="BJ99" s="292"/>
      <c r="BK99" s="293">
        <v>3</v>
      </c>
      <c r="BL99" s="8">
        <v>0.42720000000000002</v>
      </c>
      <c r="BM99" s="8"/>
      <c r="BN99" s="8"/>
      <c r="BO99" s="8"/>
      <c r="BP99" s="8"/>
      <c r="BQ99" s="8"/>
      <c r="BR99" s="8"/>
      <c r="BS99" s="2">
        <f t="shared" si="128"/>
        <v>20</v>
      </c>
      <c r="BT99" s="8">
        <f t="shared" si="129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4"/>
      <c r="CH99" s="319"/>
      <c r="CI99" s="91">
        <v>0</v>
      </c>
      <c r="CJ99" s="319">
        <v>0</v>
      </c>
      <c r="CK99" s="294"/>
      <c r="CL99" s="294"/>
      <c r="CM99" s="320">
        <v>0</v>
      </c>
      <c r="CN99" s="321">
        <v>0</v>
      </c>
      <c r="CO99" s="8">
        <f t="shared" si="130"/>
        <v>0</v>
      </c>
      <c r="CP99" s="8">
        <f t="shared" si="131"/>
        <v>0</v>
      </c>
      <c r="CQ99" s="336">
        <v>247.40625</v>
      </c>
      <c r="CR99" s="336"/>
      <c r="CS99" s="336"/>
      <c r="CT99" s="346"/>
      <c r="CU99" s="337">
        <v>18.556701030927837</v>
      </c>
      <c r="CV99" s="196"/>
      <c r="CW99" s="338">
        <v>63.814432989690722</v>
      </c>
      <c r="CX99" s="295"/>
      <c r="CY99" s="295"/>
      <c r="CZ99" s="295"/>
      <c r="DA99" s="7">
        <f t="shared" si="132"/>
        <v>329.77738402061857</v>
      </c>
      <c r="DB99" s="4">
        <f t="shared" si="133"/>
        <v>0</v>
      </c>
      <c r="DC99" s="8"/>
      <c r="DD99" s="8"/>
      <c r="DE99" s="4"/>
      <c r="DF99" s="8"/>
      <c r="DG99" s="8"/>
      <c r="DH99" s="8"/>
      <c r="DI99" s="8">
        <f t="shared" si="134"/>
        <v>0</v>
      </c>
      <c r="DJ99" s="8">
        <f t="shared" si="135"/>
        <v>0</v>
      </c>
      <c r="DK99" s="322">
        <v>41.103092783505154</v>
      </c>
      <c r="DL99" s="322">
        <v>13.701030927835051</v>
      </c>
      <c r="DM99" s="320">
        <f t="shared" si="136"/>
        <v>41.103092783505154</v>
      </c>
      <c r="DN99" s="320">
        <f t="shared" si="137"/>
        <v>13.701030927835051</v>
      </c>
      <c r="DO99" s="322">
        <v>39.869999999999997</v>
      </c>
      <c r="DP99" s="322">
        <v>13.29</v>
      </c>
      <c r="DQ99" s="323"/>
      <c r="DR99" s="323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8"/>
        <v>0</v>
      </c>
      <c r="ED99" s="8">
        <f t="shared" si="138"/>
        <v>0</v>
      </c>
      <c r="EE99" s="4"/>
      <c r="EF99" s="4"/>
      <c r="EG99" s="324">
        <v>31.96</v>
      </c>
      <c r="EH99" s="325">
        <v>7.99</v>
      </c>
      <c r="EI99" s="94">
        <v>116.36</v>
      </c>
      <c r="EJ99" s="94">
        <v>29.09</v>
      </c>
      <c r="EK99" s="320">
        <v>40.340000000000003</v>
      </c>
      <c r="EL99" s="326">
        <v>10.085000000000001</v>
      </c>
      <c r="EM99" s="327"/>
      <c r="EN99" s="327"/>
      <c r="EO99" s="327"/>
      <c r="EP99" s="327"/>
      <c r="EQ99" s="8">
        <f t="shared" si="139"/>
        <v>188.66</v>
      </c>
      <c r="ER99" s="8">
        <f t="shared" si="140"/>
        <v>47.164999999999999</v>
      </c>
      <c r="ES99" s="296"/>
      <c r="ET99" s="296"/>
      <c r="EU99" s="6"/>
      <c r="EV99" s="6"/>
      <c r="EW99" s="4">
        <f t="shared" si="141"/>
        <v>0</v>
      </c>
      <c r="EX99" s="4">
        <f t="shared" si="142"/>
        <v>0</v>
      </c>
      <c r="EY99" s="8"/>
      <c r="EZ99" s="8"/>
      <c r="FA99" s="351">
        <v>29</v>
      </c>
      <c r="FB99" s="328"/>
      <c r="FC99" s="114">
        <v>0</v>
      </c>
      <c r="FD99" s="321"/>
      <c r="FE99" s="8"/>
      <c r="FF99" s="8"/>
      <c r="FG99" s="300"/>
      <c r="FH99" s="301"/>
      <c r="FI99" s="8"/>
      <c r="FJ99" s="8"/>
      <c r="FK99" s="8"/>
      <c r="FL99" s="8"/>
      <c r="FM99" s="321"/>
      <c r="FN99" s="321"/>
      <c r="FO99" s="4"/>
      <c r="FP99" s="8"/>
      <c r="FQ99" s="302">
        <f t="shared" si="143"/>
        <v>0</v>
      </c>
      <c r="FR99" s="8">
        <f t="shared" si="144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5"/>
        <v>0</v>
      </c>
      <c r="GH99" s="8">
        <f t="shared" si="146"/>
        <v>0</v>
      </c>
      <c r="GI99" s="303"/>
      <c r="GJ99" s="303"/>
      <c r="GK99" s="321">
        <v>6</v>
      </c>
      <c r="GL99" s="321"/>
      <c r="GM99" s="304"/>
      <c r="GN99" s="305"/>
      <c r="GO99" s="329">
        <v>5</v>
      </c>
      <c r="GP99" s="365"/>
      <c r="GQ99" s="306"/>
      <c r="GR99" s="306"/>
      <c r="GS99" s="305"/>
      <c r="GT99" s="305"/>
      <c r="GU99" s="93">
        <v>5</v>
      </c>
      <c r="GV99" s="93"/>
      <c r="GW99" s="93">
        <v>2</v>
      </c>
      <c r="GX99" s="93"/>
      <c r="GY99" s="93">
        <v>2.4</v>
      </c>
      <c r="GZ99" s="93"/>
      <c r="HA99" s="8">
        <f t="shared" si="147"/>
        <v>20.399999999999999</v>
      </c>
      <c r="HB99" s="8">
        <f t="shared" si="148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98"/>
      <c r="HO99" s="8">
        <f t="shared" si="149"/>
        <v>0</v>
      </c>
      <c r="HP99" s="8">
        <f t="shared" si="150"/>
        <v>0</v>
      </c>
      <c r="HQ99" s="91">
        <v>565</v>
      </c>
      <c r="HR99" s="284"/>
      <c r="HS99" s="91">
        <v>565</v>
      </c>
      <c r="HT99" s="8"/>
      <c r="HU99" s="8">
        <f t="shared" si="151"/>
        <v>565</v>
      </c>
      <c r="HV99" s="8">
        <f t="shared" si="152"/>
        <v>0</v>
      </c>
      <c r="HW99" s="8"/>
      <c r="HX99" s="8"/>
      <c r="HY99" s="376"/>
      <c r="HZ99" s="376"/>
      <c r="IA99" s="307"/>
      <c r="IB99" s="299"/>
      <c r="IC99" s="196">
        <v>8.5</v>
      </c>
      <c r="ID99" s="329">
        <v>2.125</v>
      </c>
      <c r="IE99" s="308"/>
      <c r="IF99" s="308"/>
      <c r="IG99" s="8">
        <f t="shared" si="153"/>
        <v>8.5</v>
      </c>
      <c r="IH99" s="8">
        <f t="shared" si="154"/>
        <v>2.125</v>
      </c>
      <c r="II99" s="8">
        <v>205</v>
      </c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284"/>
      <c r="JD99" s="284"/>
      <c r="JE99" s="378">
        <v>10.31</v>
      </c>
      <c r="JF99" s="378">
        <v>0</v>
      </c>
      <c r="JG99" s="8">
        <f t="shared" si="155"/>
        <v>20.62</v>
      </c>
      <c r="JH99" s="8">
        <f t="shared" si="156"/>
        <v>0</v>
      </c>
      <c r="JI99" s="329">
        <v>6.5372000000000003</v>
      </c>
      <c r="JJ99" s="329">
        <v>1</v>
      </c>
      <c r="JK99" s="329">
        <v>6.5373000000000001</v>
      </c>
      <c r="JL99" s="329">
        <v>1</v>
      </c>
      <c r="JM99" s="329">
        <v>0</v>
      </c>
      <c r="JN99" s="329">
        <v>0</v>
      </c>
      <c r="JO99" s="91">
        <v>51.55</v>
      </c>
      <c r="JP99" s="329">
        <v>11</v>
      </c>
      <c r="JQ99" s="91">
        <v>44.33</v>
      </c>
      <c r="JR99" s="329">
        <v>9</v>
      </c>
      <c r="JS99" s="71">
        <v>0</v>
      </c>
      <c r="JT99" s="71">
        <v>0</v>
      </c>
      <c r="JU99" s="8"/>
      <c r="JV99" s="8"/>
      <c r="JW99" s="8">
        <f t="shared" si="157"/>
        <v>108.9545</v>
      </c>
      <c r="JX99" s="8">
        <f t="shared" si="158"/>
        <v>22</v>
      </c>
      <c r="JY99" s="8"/>
      <c r="JZ99" s="8"/>
      <c r="KA99" s="284"/>
      <c r="KB99" s="284"/>
      <c r="KC99" s="8">
        <f t="shared" si="159"/>
        <v>0</v>
      </c>
      <c r="KD99" s="8">
        <f t="shared" si="160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1"/>
        <v>0</v>
      </c>
      <c r="KP99" s="4">
        <f t="shared" si="161"/>
        <v>0</v>
      </c>
      <c r="KQ99" s="320">
        <v>6.19</v>
      </c>
      <c r="KR99" s="4"/>
      <c r="KS99" s="4"/>
      <c r="KT99" s="4"/>
      <c r="KU99" s="1">
        <f t="shared" si="162"/>
        <v>6.19</v>
      </c>
      <c r="KV99" s="1">
        <f t="shared" si="163"/>
        <v>0</v>
      </c>
      <c r="KW99" s="4"/>
      <c r="KX99" s="4"/>
      <c r="KY99" s="4">
        <f t="shared" si="164"/>
        <v>0</v>
      </c>
      <c r="KZ99" s="4">
        <f t="shared" si="165"/>
        <v>0</v>
      </c>
      <c r="LA99" s="4"/>
      <c r="LB99" s="4"/>
      <c r="LC99" s="4"/>
      <c r="LD99" s="4"/>
      <c r="LE99" s="4">
        <f t="shared" si="166"/>
        <v>0</v>
      </c>
      <c r="LF99" s="4">
        <f t="shared" si="167"/>
        <v>0</v>
      </c>
      <c r="LG99" s="4"/>
      <c r="LH99" s="4"/>
      <c r="LI99" s="4">
        <f t="shared" si="168"/>
        <v>0</v>
      </c>
      <c r="LJ99" s="4">
        <f t="shared" si="169"/>
        <v>0</v>
      </c>
      <c r="LK99" s="71">
        <v>24.2</v>
      </c>
      <c r="LL99" s="329">
        <v>0</v>
      </c>
      <c r="LM99" s="79">
        <v>3.09</v>
      </c>
      <c r="LN99" s="348">
        <v>0</v>
      </c>
      <c r="LO99" s="79">
        <v>3.7210000000000001</v>
      </c>
      <c r="LP99" s="332">
        <v>0</v>
      </c>
      <c r="LQ99" s="75"/>
      <c r="LR99" s="342"/>
      <c r="LS99" s="317"/>
      <c r="LT99" s="317"/>
      <c r="LU99" s="4">
        <f t="shared" si="170"/>
        <v>31.010999999999999</v>
      </c>
      <c r="LV99" s="4">
        <f t="shared" si="171"/>
        <v>0</v>
      </c>
      <c r="LW99" s="318"/>
      <c r="LX99" s="4"/>
      <c r="LY99" s="4"/>
      <c r="LZ99" s="4"/>
      <c r="MA99" s="4">
        <f t="shared" si="172"/>
        <v>0</v>
      </c>
      <c r="MB99" s="4">
        <f t="shared" si="173"/>
        <v>0</v>
      </c>
      <c r="MC99" s="114"/>
      <c r="MD99" s="4"/>
      <c r="ME99" s="339">
        <v>25.75</v>
      </c>
      <c r="MF99" s="366"/>
      <c r="MG99" s="75">
        <v>35.020000000000003</v>
      </c>
      <c r="MH99" s="4"/>
      <c r="MI99" s="9"/>
      <c r="MJ99" s="4"/>
      <c r="MK99" s="4">
        <f t="shared" si="174"/>
        <v>60.77</v>
      </c>
      <c r="ML99" s="4">
        <f t="shared" si="175"/>
        <v>0</v>
      </c>
      <c r="MM99" s="333">
        <v>0</v>
      </c>
      <c r="MN99" s="92"/>
      <c r="MO99" s="114">
        <v>0</v>
      </c>
      <c r="MP99" s="334"/>
      <c r="MQ99" s="4">
        <f t="shared" si="176"/>
        <v>0</v>
      </c>
      <c r="MR99" s="4">
        <f t="shared" si="177"/>
        <v>0</v>
      </c>
      <c r="MS99" s="4"/>
      <c r="MT99" s="4"/>
      <c r="MU99" s="4">
        <f t="shared" si="178"/>
        <v>0</v>
      </c>
      <c r="MV99" s="4">
        <f t="shared" si="179"/>
        <v>0</v>
      </c>
      <c r="MW99" s="4"/>
      <c r="MX99" s="4"/>
      <c r="MY99" s="4">
        <f t="shared" si="180"/>
        <v>0</v>
      </c>
      <c r="MZ99" s="4">
        <f t="shared" si="181"/>
        <v>0</v>
      </c>
      <c r="NA99" s="92">
        <v>6.65</v>
      </c>
      <c r="NB99" s="335">
        <v>0.9</v>
      </c>
      <c r="NC99" s="4">
        <f t="shared" si="182"/>
        <v>6.65</v>
      </c>
      <c r="ND99" s="4">
        <f t="shared" si="183"/>
        <v>0.9</v>
      </c>
      <c r="NE99" s="296"/>
      <c r="NF99" s="296"/>
      <c r="NG99" s="296">
        <f t="shared" si="184"/>
        <v>0</v>
      </c>
      <c r="NH99" s="296">
        <f t="shared" si="185"/>
        <v>0</v>
      </c>
      <c r="NI99" s="296"/>
      <c r="NJ99" s="296"/>
      <c r="NK99" s="296">
        <f t="shared" si="186"/>
        <v>0</v>
      </c>
      <c r="NL99" s="296">
        <f t="shared" si="187"/>
        <v>0</v>
      </c>
      <c r="NM99" s="293"/>
      <c r="NN99" s="296"/>
      <c r="NO99" s="296">
        <f t="shared" si="188"/>
        <v>0</v>
      </c>
      <c r="NP99" s="296">
        <f t="shared" si="189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41">
        <v>0</v>
      </c>
      <c r="NX99" s="341"/>
      <c r="NY99" s="341">
        <v>0</v>
      </c>
      <c r="NZ99" s="341"/>
      <c r="OA99" s="4">
        <f t="shared" si="190"/>
        <v>0</v>
      </c>
      <c r="OB99" s="4">
        <f t="shared" si="121"/>
        <v>0</v>
      </c>
      <c r="OC99" s="74">
        <v>0</v>
      </c>
      <c r="OD99" s="74"/>
      <c r="OE99" s="347">
        <v>0</v>
      </c>
      <c r="OF99" s="74"/>
      <c r="OG99" s="347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196">
        <v>0</v>
      </c>
      <c r="ON99" s="296"/>
      <c r="OO99" s="340">
        <v>0</v>
      </c>
      <c r="OP99" s="296"/>
      <c r="OQ99" s="196">
        <v>0</v>
      </c>
      <c r="OR99" s="296"/>
      <c r="OS99" s="296">
        <f t="shared" si="193"/>
        <v>0</v>
      </c>
      <c r="OT99" s="296">
        <f t="shared" si="194"/>
        <v>0</v>
      </c>
      <c r="OU99" s="296"/>
      <c r="OV99" s="296"/>
      <c r="OW99" s="296">
        <f t="shared" si="122"/>
        <v>0</v>
      </c>
      <c r="OX99" s="296">
        <f t="shared" si="123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/>
      <c r="N100" s="71"/>
      <c r="O100" s="75"/>
      <c r="P100" s="71"/>
      <c r="Q100" s="122"/>
      <c r="R100" s="78"/>
      <c r="S100" s="320"/>
      <c r="T100" s="320"/>
      <c r="U100" s="78"/>
      <c r="V100" s="78"/>
      <c r="W100" s="78">
        <f t="shared" si="124"/>
        <v>0</v>
      </c>
      <c r="X100" s="78">
        <f t="shared" si="125"/>
        <v>0</v>
      </c>
      <c r="Y100" s="78"/>
      <c r="Z100" s="78"/>
      <c r="AA100" s="75"/>
      <c r="AB100" s="71"/>
      <c r="AC100" s="8">
        <f t="shared" si="126"/>
        <v>0</v>
      </c>
      <c r="AD100" s="8">
        <f t="shared" si="127"/>
        <v>0</v>
      </c>
      <c r="AE100" s="71"/>
      <c r="AF100" s="71"/>
      <c r="AG100" s="71"/>
      <c r="AH100" s="71"/>
      <c r="AI100" s="122"/>
      <c r="AJ100" s="122"/>
      <c r="AK100" s="349"/>
      <c r="AL100" s="350"/>
      <c r="AM100" s="289"/>
      <c r="AN100" s="289"/>
      <c r="AO100" s="290"/>
      <c r="AP100" s="290"/>
      <c r="AQ100" s="290"/>
      <c r="AR100" s="290"/>
      <c r="AS100" s="290"/>
      <c r="AT100" s="290"/>
      <c r="AU100" s="4">
        <f t="shared" si="110"/>
        <v>0</v>
      </c>
      <c r="AV100" s="4">
        <f t="shared" si="111"/>
        <v>0</v>
      </c>
      <c r="AW100" s="78">
        <v>0</v>
      </c>
      <c r="AX100" s="78">
        <v>0</v>
      </c>
      <c r="AY100" s="310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8">
        <v>10</v>
      </c>
      <c r="BF100" s="8">
        <v>1.4239999999999999</v>
      </c>
      <c r="BG100" s="291">
        <v>7</v>
      </c>
      <c r="BH100" s="292">
        <v>0.99680000000000002</v>
      </c>
      <c r="BI100" s="291"/>
      <c r="BJ100" s="292"/>
      <c r="BK100" s="293">
        <v>3</v>
      </c>
      <c r="BL100" s="8">
        <v>0.42720000000000002</v>
      </c>
      <c r="BM100" s="8"/>
      <c r="BN100" s="8"/>
      <c r="BO100" s="8"/>
      <c r="BP100" s="8"/>
      <c r="BQ100" s="8"/>
      <c r="BR100" s="8"/>
      <c r="BS100" s="2">
        <f t="shared" si="128"/>
        <v>20</v>
      </c>
      <c r="BT100" s="8">
        <f t="shared" si="129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4"/>
      <c r="CH100" s="319"/>
      <c r="CI100" s="91">
        <v>0</v>
      </c>
      <c r="CJ100" s="319">
        <v>0</v>
      </c>
      <c r="CK100" s="294"/>
      <c r="CL100" s="294"/>
      <c r="CM100" s="320">
        <v>0</v>
      </c>
      <c r="CN100" s="321">
        <v>0</v>
      </c>
      <c r="CO100" s="8">
        <f t="shared" si="130"/>
        <v>0</v>
      </c>
      <c r="CP100" s="8">
        <f t="shared" si="131"/>
        <v>0</v>
      </c>
      <c r="CQ100" s="336">
        <v>247.40625</v>
      </c>
      <c r="CR100" s="336"/>
      <c r="CS100" s="336"/>
      <c r="CT100" s="346"/>
      <c r="CU100" s="337">
        <v>18.556701030927837</v>
      </c>
      <c r="CV100" s="196"/>
      <c r="CW100" s="338">
        <v>63.814432989690722</v>
      </c>
      <c r="CX100" s="295"/>
      <c r="CY100" s="295"/>
      <c r="CZ100" s="295"/>
      <c r="DA100" s="7">
        <f t="shared" si="132"/>
        <v>329.77738402061857</v>
      </c>
      <c r="DB100" s="4">
        <f t="shared" si="133"/>
        <v>0</v>
      </c>
      <c r="DC100" s="8"/>
      <c r="DD100" s="8"/>
      <c r="DE100" s="4"/>
      <c r="DF100" s="8"/>
      <c r="DG100" s="8"/>
      <c r="DH100" s="8"/>
      <c r="DI100" s="8">
        <f t="shared" si="134"/>
        <v>0</v>
      </c>
      <c r="DJ100" s="8">
        <f t="shared" si="135"/>
        <v>0</v>
      </c>
      <c r="DK100" s="322">
        <v>41.103092783505154</v>
      </c>
      <c r="DL100" s="322">
        <v>13.701030927835051</v>
      </c>
      <c r="DM100" s="320">
        <f t="shared" si="136"/>
        <v>41.103092783505154</v>
      </c>
      <c r="DN100" s="320">
        <f t="shared" si="137"/>
        <v>13.701030927835051</v>
      </c>
      <c r="DO100" s="322">
        <v>39.869999999999997</v>
      </c>
      <c r="DP100" s="322">
        <v>13.29</v>
      </c>
      <c r="DQ100" s="323"/>
      <c r="DR100" s="323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8"/>
        <v>0</v>
      </c>
      <c r="ED100" s="8">
        <f t="shared" si="138"/>
        <v>0</v>
      </c>
      <c r="EE100" s="4"/>
      <c r="EF100" s="4"/>
      <c r="EG100" s="324">
        <v>31.96</v>
      </c>
      <c r="EH100" s="325">
        <v>7.99</v>
      </c>
      <c r="EI100" s="94">
        <v>116.36</v>
      </c>
      <c r="EJ100" s="94">
        <v>29.09</v>
      </c>
      <c r="EK100" s="320">
        <v>40.340000000000003</v>
      </c>
      <c r="EL100" s="326">
        <v>10.085000000000001</v>
      </c>
      <c r="EM100" s="327"/>
      <c r="EN100" s="327"/>
      <c r="EO100" s="327"/>
      <c r="EP100" s="327"/>
      <c r="EQ100" s="8">
        <f t="shared" si="139"/>
        <v>188.66</v>
      </c>
      <c r="ER100" s="8">
        <f t="shared" si="140"/>
        <v>47.164999999999999</v>
      </c>
      <c r="ES100" s="296"/>
      <c r="ET100" s="296"/>
      <c r="EU100" s="6"/>
      <c r="EV100" s="6"/>
      <c r="EW100" s="4">
        <f t="shared" si="141"/>
        <v>0</v>
      </c>
      <c r="EX100" s="4">
        <f t="shared" si="142"/>
        <v>0</v>
      </c>
      <c r="EY100" s="8"/>
      <c r="EZ100" s="8"/>
      <c r="FA100" s="351">
        <v>29</v>
      </c>
      <c r="FB100" s="328"/>
      <c r="FC100" s="114">
        <v>0</v>
      </c>
      <c r="FD100" s="321"/>
      <c r="FE100" s="8"/>
      <c r="FF100" s="8"/>
      <c r="FG100" s="300"/>
      <c r="FH100" s="301"/>
      <c r="FI100" s="8"/>
      <c r="FJ100" s="8"/>
      <c r="FK100" s="8"/>
      <c r="FL100" s="8"/>
      <c r="FM100" s="321"/>
      <c r="FN100" s="321"/>
      <c r="FO100" s="4"/>
      <c r="FP100" s="8"/>
      <c r="FQ100" s="302">
        <f t="shared" si="143"/>
        <v>0</v>
      </c>
      <c r="FR100" s="8">
        <f t="shared" si="144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5"/>
        <v>0</v>
      </c>
      <c r="GH100" s="8">
        <f t="shared" si="146"/>
        <v>0</v>
      </c>
      <c r="GI100" s="303"/>
      <c r="GJ100" s="303"/>
      <c r="GK100" s="321">
        <v>6</v>
      </c>
      <c r="GL100" s="321"/>
      <c r="GM100" s="304"/>
      <c r="GN100" s="305"/>
      <c r="GO100" s="329">
        <v>5</v>
      </c>
      <c r="GP100" s="365"/>
      <c r="GQ100" s="306"/>
      <c r="GR100" s="306"/>
      <c r="GS100" s="305"/>
      <c r="GT100" s="305"/>
      <c r="GU100" s="93">
        <v>5</v>
      </c>
      <c r="GV100" s="93"/>
      <c r="GW100" s="93">
        <v>2</v>
      </c>
      <c r="GX100" s="93"/>
      <c r="GY100" s="93">
        <v>2.4</v>
      </c>
      <c r="GZ100" s="93"/>
      <c r="HA100" s="8">
        <f t="shared" si="147"/>
        <v>20.399999999999999</v>
      </c>
      <c r="HB100" s="8">
        <f t="shared" si="148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98"/>
      <c r="HO100" s="8">
        <f t="shared" si="149"/>
        <v>0</v>
      </c>
      <c r="HP100" s="8">
        <f t="shared" si="150"/>
        <v>0</v>
      </c>
      <c r="HQ100" s="91">
        <v>565</v>
      </c>
      <c r="HR100" s="284"/>
      <c r="HS100" s="91">
        <v>565</v>
      </c>
      <c r="HT100" s="8"/>
      <c r="HU100" s="8">
        <f t="shared" si="151"/>
        <v>565</v>
      </c>
      <c r="HV100" s="8">
        <f t="shared" si="152"/>
        <v>0</v>
      </c>
      <c r="HW100" s="8"/>
      <c r="HX100" s="8"/>
      <c r="HY100" s="376"/>
      <c r="HZ100" s="376"/>
      <c r="IA100" s="307"/>
      <c r="IB100" s="299"/>
      <c r="IC100" s="196">
        <v>8.5</v>
      </c>
      <c r="ID100" s="329">
        <v>2.125</v>
      </c>
      <c r="IE100" s="308"/>
      <c r="IF100" s="308"/>
      <c r="IG100" s="8">
        <f t="shared" si="153"/>
        <v>8.5</v>
      </c>
      <c r="IH100" s="8">
        <f t="shared" si="154"/>
        <v>2.125</v>
      </c>
      <c r="II100" s="8">
        <v>205</v>
      </c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4"/>
      <c r="JD100" s="284"/>
      <c r="JE100" s="378">
        <v>10.31</v>
      </c>
      <c r="JF100" s="378">
        <v>0</v>
      </c>
      <c r="JG100" s="8">
        <f t="shared" si="155"/>
        <v>20.62</v>
      </c>
      <c r="JH100" s="8">
        <f t="shared" si="156"/>
        <v>0</v>
      </c>
      <c r="JI100" s="329">
        <v>6.5372000000000003</v>
      </c>
      <c r="JJ100" s="329">
        <v>1</v>
      </c>
      <c r="JK100" s="329">
        <v>6.5373000000000001</v>
      </c>
      <c r="JL100" s="329">
        <v>1</v>
      </c>
      <c r="JM100" s="329">
        <v>0</v>
      </c>
      <c r="JN100" s="329">
        <v>0</v>
      </c>
      <c r="JO100" s="91">
        <v>51.55</v>
      </c>
      <c r="JP100" s="329">
        <v>11</v>
      </c>
      <c r="JQ100" s="91">
        <v>44.33</v>
      </c>
      <c r="JR100" s="329">
        <v>9</v>
      </c>
      <c r="JS100" s="71">
        <v>0</v>
      </c>
      <c r="JT100" s="71">
        <v>0</v>
      </c>
      <c r="JU100" s="8"/>
      <c r="JV100" s="8"/>
      <c r="JW100" s="8">
        <f t="shared" si="157"/>
        <v>108.9545</v>
      </c>
      <c r="JX100" s="8">
        <f t="shared" si="158"/>
        <v>22</v>
      </c>
      <c r="JY100" s="8"/>
      <c r="JZ100" s="8"/>
      <c r="KA100" s="284"/>
      <c r="KB100" s="284"/>
      <c r="KC100" s="8">
        <f t="shared" si="159"/>
        <v>0</v>
      </c>
      <c r="KD100" s="8">
        <f t="shared" si="160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1"/>
        <v>0</v>
      </c>
      <c r="KP100" s="4">
        <f t="shared" si="161"/>
        <v>0</v>
      </c>
      <c r="KQ100" s="320">
        <v>6.19</v>
      </c>
      <c r="KR100" s="4"/>
      <c r="KS100" s="4"/>
      <c r="KT100" s="4"/>
      <c r="KU100" s="1">
        <f t="shared" si="162"/>
        <v>6.19</v>
      </c>
      <c r="KV100" s="1">
        <f t="shared" si="163"/>
        <v>0</v>
      </c>
      <c r="KW100" s="4"/>
      <c r="KX100" s="4"/>
      <c r="KY100" s="4">
        <f t="shared" si="164"/>
        <v>0</v>
      </c>
      <c r="KZ100" s="4">
        <f t="shared" si="165"/>
        <v>0</v>
      </c>
      <c r="LA100" s="4"/>
      <c r="LB100" s="4"/>
      <c r="LC100" s="4"/>
      <c r="LD100" s="4"/>
      <c r="LE100" s="4">
        <f t="shared" si="166"/>
        <v>0</v>
      </c>
      <c r="LF100" s="4">
        <f t="shared" si="167"/>
        <v>0</v>
      </c>
      <c r="LG100" s="4"/>
      <c r="LH100" s="4"/>
      <c r="LI100" s="4">
        <f t="shared" si="168"/>
        <v>0</v>
      </c>
      <c r="LJ100" s="4">
        <f t="shared" si="169"/>
        <v>0</v>
      </c>
      <c r="LK100" s="71">
        <v>24.2</v>
      </c>
      <c r="LL100" s="329">
        <v>0</v>
      </c>
      <c r="LM100" s="79">
        <v>3.09</v>
      </c>
      <c r="LN100" s="348">
        <v>0</v>
      </c>
      <c r="LO100" s="79">
        <v>3.7210000000000001</v>
      </c>
      <c r="LP100" s="332">
        <v>0</v>
      </c>
      <c r="LQ100" s="75"/>
      <c r="LR100" s="342"/>
      <c r="LS100" s="317"/>
      <c r="LT100" s="317"/>
      <c r="LU100" s="4">
        <f t="shared" si="170"/>
        <v>31.010999999999999</v>
      </c>
      <c r="LV100" s="4">
        <f t="shared" si="171"/>
        <v>0</v>
      </c>
      <c r="LW100" s="318"/>
      <c r="LX100" s="4"/>
      <c r="LY100" s="4"/>
      <c r="LZ100" s="4"/>
      <c r="MA100" s="4">
        <f t="shared" si="172"/>
        <v>0</v>
      </c>
      <c r="MB100" s="4">
        <f t="shared" si="173"/>
        <v>0</v>
      </c>
      <c r="MC100" s="114"/>
      <c r="MD100" s="4"/>
      <c r="ME100" s="339">
        <v>25.75</v>
      </c>
      <c r="MF100" s="366"/>
      <c r="MG100" s="75">
        <v>35.020000000000003</v>
      </c>
      <c r="MH100" s="4"/>
      <c r="MI100" s="9"/>
      <c r="MJ100" s="4"/>
      <c r="MK100" s="4">
        <f t="shared" si="174"/>
        <v>60.77</v>
      </c>
      <c r="ML100" s="4">
        <f t="shared" si="175"/>
        <v>0</v>
      </c>
      <c r="MM100" s="333">
        <v>0</v>
      </c>
      <c r="MN100" s="92"/>
      <c r="MO100" s="114">
        <v>0</v>
      </c>
      <c r="MP100" s="334"/>
      <c r="MQ100" s="4">
        <f t="shared" si="176"/>
        <v>0</v>
      </c>
      <c r="MR100" s="4">
        <f t="shared" si="177"/>
        <v>0</v>
      </c>
      <c r="MS100" s="4"/>
      <c r="MT100" s="4"/>
      <c r="MU100" s="4">
        <f t="shared" si="178"/>
        <v>0</v>
      </c>
      <c r="MV100" s="4">
        <f t="shared" si="179"/>
        <v>0</v>
      </c>
      <c r="MW100" s="4"/>
      <c r="MX100" s="4"/>
      <c r="MY100" s="4">
        <f t="shared" si="180"/>
        <v>0</v>
      </c>
      <c r="MZ100" s="4">
        <f t="shared" si="181"/>
        <v>0</v>
      </c>
      <c r="NA100" s="92">
        <v>6.65</v>
      </c>
      <c r="NB100" s="335">
        <v>0.9</v>
      </c>
      <c r="NC100" s="4">
        <f t="shared" si="182"/>
        <v>6.65</v>
      </c>
      <c r="ND100" s="4">
        <f t="shared" si="183"/>
        <v>0.9</v>
      </c>
      <c r="NE100" s="296"/>
      <c r="NF100" s="296"/>
      <c r="NG100" s="296">
        <f t="shared" si="184"/>
        <v>0</v>
      </c>
      <c r="NH100" s="296">
        <f t="shared" si="185"/>
        <v>0</v>
      </c>
      <c r="NI100" s="296"/>
      <c r="NJ100" s="296"/>
      <c r="NK100" s="296">
        <f t="shared" si="186"/>
        <v>0</v>
      </c>
      <c r="NL100" s="296">
        <f t="shared" si="187"/>
        <v>0</v>
      </c>
      <c r="NM100" s="293"/>
      <c r="NN100" s="296"/>
      <c r="NO100" s="296">
        <f t="shared" si="188"/>
        <v>0</v>
      </c>
      <c r="NP100" s="296">
        <f t="shared" si="189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41">
        <v>0</v>
      </c>
      <c r="NX100" s="341"/>
      <c r="NY100" s="341">
        <v>0</v>
      </c>
      <c r="NZ100" s="341"/>
      <c r="OA100" s="4">
        <f t="shared" si="190"/>
        <v>0</v>
      </c>
      <c r="OB100" s="4">
        <f t="shared" si="121"/>
        <v>0</v>
      </c>
      <c r="OC100" s="74">
        <v>0</v>
      </c>
      <c r="OD100" s="74"/>
      <c r="OE100" s="347">
        <v>0</v>
      </c>
      <c r="OF100" s="74"/>
      <c r="OG100" s="347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196">
        <v>0</v>
      </c>
      <c r="ON100" s="296"/>
      <c r="OO100" s="340">
        <v>0</v>
      </c>
      <c r="OP100" s="296"/>
      <c r="OQ100" s="196">
        <v>0</v>
      </c>
      <c r="OR100" s="296"/>
      <c r="OS100" s="296">
        <f t="shared" si="193"/>
        <v>0</v>
      </c>
      <c r="OT100" s="296">
        <f t="shared" si="194"/>
        <v>0</v>
      </c>
      <c r="OU100" s="296"/>
      <c r="OV100" s="296"/>
      <c r="OW100" s="296">
        <f t="shared" si="122"/>
        <v>0</v>
      </c>
      <c r="OX100" s="296">
        <f t="shared" si="123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/>
      <c r="N101" s="71"/>
      <c r="O101" s="75"/>
      <c r="P101" s="71"/>
      <c r="Q101" s="122"/>
      <c r="R101" s="78"/>
      <c r="S101" s="320"/>
      <c r="T101" s="320"/>
      <c r="U101" s="78"/>
      <c r="V101" s="78"/>
      <c r="W101" s="78">
        <f t="shared" si="124"/>
        <v>0</v>
      </c>
      <c r="X101" s="78">
        <f t="shared" si="125"/>
        <v>0</v>
      </c>
      <c r="Y101" s="78"/>
      <c r="Z101" s="78"/>
      <c r="AA101" s="75"/>
      <c r="AB101" s="71"/>
      <c r="AC101" s="8">
        <f t="shared" si="126"/>
        <v>0</v>
      </c>
      <c r="AD101" s="8">
        <f t="shared" si="127"/>
        <v>0</v>
      </c>
      <c r="AE101" s="71"/>
      <c r="AF101" s="71"/>
      <c r="AG101" s="71"/>
      <c r="AH101" s="71"/>
      <c r="AI101" s="122"/>
      <c r="AJ101" s="122"/>
      <c r="AK101" s="349"/>
      <c r="AL101" s="350"/>
      <c r="AM101" s="289"/>
      <c r="AN101" s="289"/>
      <c r="AO101" s="290"/>
      <c r="AP101" s="290"/>
      <c r="AQ101" s="290"/>
      <c r="AR101" s="290"/>
      <c r="AS101" s="290"/>
      <c r="AT101" s="290"/>
      <c r="AU101" s="4">
        <f t="shared" si="110"/>
        <v>0</v>
      </c>
      <c r="AV101" s="4">
        <f t="shared" si="111"/>
        <v>0</v>
      </c>
      <c r="AW101" s="78">
        <v>0</v>
      </c>
      <c r="AX101" s="78">
        <v>0</v>
      </c>
      <c r="AY101" s="310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8">
        <v>10</v>
      </c>
      <c r="BF101" s="8">
        <v>1.4239999999999999</v>
      </c>
      <c r="BG101" s="291">
        <v>7</v>
      </c>
      <c r="BH101" s="292">
        <v>0.99680000000000002</v>
      </c>
      <c r="BI101" s="291"/>
      <c r="BJ101" s="292"/>
      <c r="BK101" s="293">
        <v>3</v>
      </c>
      <c r="BL101" s="8">
        <v>0.42720000000000002</v>
      </c>
      <c r="BM101" s="8"/>
      <c r="BN101" s="8"/>
      <c r="BO101" s="8"/>
      <c r="BP101" s="8"/>
      <c r="BQ101" s="8"/>
      <c r="BR101" s="8"/>
      <c r="BS101" s="2">
        <f t="shared" si="128"/>
        <v>20</v>
      </c>
      <c r="BT101" s="8">
        <f t="shared" si="129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4"/>
      <c r="CH101" s="319"/>
      <c r="CI101" s="91">
        <v>0</v>
      </c>
      <c r="CJ101" s="319">
        <v>0</v>
      </c>
      <c r="CK101" s="294"/>
      <c r="CL101" s="294"/>
      <c r="CM101" s="320">
        <v>0</v>
      </c>
      <c r="CN101" s="321">
        <v>0</v>
      </c>
      <c r="CO101" s="8">
        <f t="shared" si="130"/>
        <v>0</v>
      </c>
      <c r="CP101" s="8">
        <f t="shared" si="131"/>
        <v>0</v>
      </c>
      <c r="CQ101" s="336">
        <v>247.40625</v>
      </c>
      <c r="CR101" s="336"/>
      <c r="CS101" s="336"/>
      <c r="CT101" s="346"/>
      <c r="CU101" s="337">
        <v>18.556701030927837</v>
      </c>
      <c r="CV101" s="196"/>
      <c r="CW101" s="338">
        <v>63.814432989690722</v>
      </c>
      <c r="CX101" s="295"/>
      <c r="CY101" s="295"/>
      <c r="CZ101" s="295"/>
      <c r="DA101" s="7">
        <f t="shared" si="132"/>
        <v>329.77738402061857</v>
      </c>
      <c r="DB101" s="4">
        <f t="shared" si="133"/>
        <v>0</v>
      </c>
      <c r="DC101" s="8"/>
      <c r="DD101" s="8"/>
      <c r="DE101" s="4"/>
      <c r="DF101" s="8"/>
      <c r="DG101" s="8"/>
      <c r="DH101" s="8"/>
      <c r="DI101" s="8">
        <f t="shared" si="134"/>
        <v>0</v>
      </c>
      <c r="DJ101" s="8">
        <f t="shared" si="135"/>
        <v>0</v>
      </c>
      <c r="DK101" s="322">
        <v>41.103092783505154</v>
      </c>
      <c r="DL101" s="322">
        <v>13.701030927835051</v>
      </c>
      <c r="DM101" s="320">
        <f t="shared" si="136"/>
        <v>41.103092783505154</v>
      </c>
      <c r="DN101" s="320">
        <f t="shared" si="137"/>
        <v>13.701030927835051</v>
      </c>
      <c r="DO101" s="322">
        <v>39.869999999999997</v>
      </c>
      <c r="DP101" s="322">
        <v>13.29</v>
      </c>
      <c r="DQ101" s="323"/>
      <c r="DR101" s="323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8"/>
        <v>0</v>
      </c>
      <c r="ED101" s="8">
        <f t="shared" si="138"/>
        <v>0</v>
      </c>
      <c r="EE101" s="4"/>
      <c r="EF101" s="4"/>
      <c r="EG101" s="324">
        <v>31.96</v>
      </c>
      <c r="EH101" s="325">
        <v>7.99</v>
      </c>
      <c r="EI101" s="94">
        <v>116.36</v>
      </c>
      <c r="EJ101" s="94">
        <v>29.09</v>
      </c>
      <c r="EK101" s="320">
        <v>40.340000000000003</v>
      </c>
      <c r="EL101" s="326">
        <v>10.085000000000001</v>
      </c>
      <c r="EM101" s="327"/>
      <c r="EN101" s="327"/>
      <c r="EO101" s="327"/>
      <c r="EP101" s="327"/>
      <c r="EQ101" s="8">
        <f t="shared" si="139"/>
        <v>188.66</v>
      </c>
      <c r="ER101" s="8">
        <f t="shared" si="140"/>
        <v>47.164999999999999</v>
      </c>
      <c r="ES101" s="296"/>
      <c r="ET101" s="296"/>
      <c r="EU101" s="6"/>
      <c r="EV101" s="6"/>
      <c r="EW101" s="4">
        <f t="shared" si="141"/>
        <v>0</v>
      </c>
      <c r="EX101" s="4">
        <f t="shared" si="142"/>
        <v>0</v>
      </c>
      <c r="EY101" s="8"/>
      <c r="EZ101" s="8"/>
      <c r="FA101" s="351">
        <v>29</v>
      </c>
      <c r="FB101" s="328"/>
      <c r="FC101" s="114">
        <v>0</v>
      </c>
      <c r="FD101" s="321"/>
      <c r="FE101" s="8"/>
      <c r="FF101" s="8"/>
      <c r="FG101" s="300"/>
      <c r="FH101" s="301"/>
      <c r="FI101" s="8"/>
      <c r="FJ101" s="8"/>
      <c r="FK101" s="8"/>
      <c r="FL101" s="8"/>
      <c r="FM101" s="321"/>
      <c r="FN101" s="321"/>
      <c r="FO101" s="4"/>
      <c r="FP101" s="8"/>
      <c r="FQ101" s="302">
        <f t="shared" si="143"/>
        <v>0</v>
      </c>
      <c r="FR101" s="8">
        <f t="shared" si="144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5"/>
        <v>0</v>
      </c>
      <c r="GH101" s="8">
        <f t="shared" si="146"/>
        <v>0</v>
      </c>
      <c r="GI101" s="303"/>
      <c r="GJ101" s="303"/>
      <c r="GK101" s="321">
        <v>6</v>
      </c>
      <c r="GL101" s="321"/>
      <c r="GM101" s="304"/>
      <c r="GN101" s="305"/>
      <c r="GO101" s="329">
        <v>5</v>
      </c>
      <c r="GP101" s="365"/>
      <c r="GQ101" s="306"/>
      <c r="GR101" s="306"/>
      <c r="GS101" s="305"/>
      <c r="GT101" s="305"/>
      <c r="GU101" s="93">
        <v>5</v>
      </c>
      <c r="GV101" s="93"/>
      <c r="GW101" s="93">
        <v>2</v>
      </c>
      <c r="GX101" s="93"/>
      <c r="GY101" s="93">
        <v>2.4</v>
      </c>
      <c r="GZ101" s="93"/>
      <c r="HA101" s="8">
        <f t="shared" si="147"/>
        <v>20.399999999999999</v>
      </c>
      <c r="HB101" s="8">
        <f t="shared" si="148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98"/>
      <c r="HO101" s="8">
        <f t="shared" si="149"/>
        <v>0</v>
      </c>
      <c r="HP101" s="8">
        <f t="shared" si="150"/>
        <v>0</v>
      </c>
      <c r="HQ101" s="91">
        <v>565</v>
      </c>
      <c r="HR101" s="284"/>
      <c r="HS101" s="91">
        <v>565</v>
      </c>
      <c r="HT101" s="8"/>
      <c r="HU101" s="8">
        <f t="shared" si="151"/>
        <v>565</v>
      </c>
      <c r="HV101" s="8">
        <f t="shared" si="152"/>
        <v>0</v>
      </c>
      <c r="HW101" s="8"/>
      <c r="HX101" s="8"/>
      <c r="HY101" s="376"/>
      <c r="HZ101" s="376"/>
      <c r="IA101" s="307"/>
      <c r="IB101" s="299"/>
      <c r="IC101" s="196">
        <v>8.5</v>
      </c>
      <c r="ID101" s="329">
        <v>2.125</v>
      </c>
      <c r="IE101" s="308"/>
      <c r="IF101" s="308"/>
      <c r="IG101" s="8">
        <f t="shared" si="153"/>
        <v>8.5</v>
      </c>
      <c r="IH101" s="8">
        <f t="shared" si="154"/>
        <v>2.125</v>
      </c>
      <c r="II101" s="8">
        <v>205</v>
      </c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4"/>
      <c r="JD101" s="284"/>
      <c r="JE101" s="378">
        <v>10.31</v>
      </c>
      <c r="JF101" s="378">
        <v>0</v>
      </c>
      <c r="JG101" s="8">
        <f t="shared" si="155"/>
        <v>20.62</v>
      </c>
      <c r="JH101" s="8">
        <f t="shared" si="156"/>
        <v>0</v>
      </c>
      <c r="JI101" s="329">
        <v>6.5372000000000003</v>
      </c>
      <c r="JJ101" s="329">
        <v>1</v>
      </c>
      <c r="JK101" s="329">
        <v>6.5373000000000001</v>
      </c>
      <c r="JL101" s="329">
        <v>1</v>
      </c>
      <c r="JM101" s="329">
        <v>0</v>
      </c>
      <c r="JN101" s="329">
        <v>0</v>
      </c>
      <c r="JO101" s="91">
        <v>51.55</v>
      </c>
      <c r="JP101" s="329">
        <v>11</v>
      </c>
      <c r="JQ101" s="91">
        <v>44.33</v>
      </c>
      <c r="JR101" s="329">
        <v>9</v>
      </c>
      <c r="JS101" s="71">
        <v>0</v>
      </c>
      <c r="JT101" s="71">
        <v>0</v>
      </c>
      <c r="JU101" s="8"/>
      <c r="JV101" s="8"/>
      <c r="JW101" s="8">
        <f t="shared" si="157"/>
        <v>108.9545</v>
      </c>
      <c r="JX101" s="8">
        <f t="shared" si="158"/>
        <v>22</v>
      </c>
      <c r="JY101" s="8"/>
      <c r="JZ101" s="8"/>
      <c r="KA101" s="284"/>
      <c r="KB101" s="284"/>
      <c r="KC101" s="8">
        <f t="shared" si="159"/>
        <v>0</v>
      </c>
      <c r="KD101" s="8">
        <f t="shared" si="160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1"/>
        <v>0</v>
      </c>
      <c r="KP101" s="4">
        <f t="shared" si="161"/>
        <v>0</v>
      </c>
      <c r="KQ101" s="320">
        <v>6.19</v>
      </c>
      <c r="KR101" s="4"/>
      <c r="KS101" s="4"/>
      <c r="KT101" s="4"/>
      <c r="KU101" s="1">
        <f t="shared" si="162"/>
        <v>6.19</v>
      </c>
      <c r="KV101" s="1">
        <f t="shared" si="163"/>
        <v>0</v>
      </c>
      <c r="KW101" s="4"/>
      <c r="KX101" s="4"/>
      <c r="KY101" s="4">
        <f t="shared" si="164"/>
        <v>0</v>
      </c>
      <c r="KZ101" s="4">
        <f t="shared" si="165"/>
        <v>0</v>
      </c>
      <c r="LA101" s="4"/>
      <c r="LB101" s="4"/>
      <c r="LC101" s="4"/>
      <c r="LD101" s="4"/>
      <c r="LE101" s="4">
        <f t="shared" si="166"/>
        <v>0</v>
      </c>
      <c r="LF101" s="4">
        <f t="shared" si="167"/>
        <v>0</v>
      </c>
      <c r="LG101" s="4"/>
      <c r="LH101" s="4"/>
      <c r="LI101" s="4">
        <f t="shared" si="168"/>
        <v>0</v>
      </c>
      <c r="LJ101" s="4">
        <f t="shared" si="169"/>
        <v>0</v>
      </c>
      <c r="LK101" s="71">
        <v>24.2</v>
      </c>
      <c r="LL101" s="329">
        <v>0</v>
      </c>
      <c r="LM101" s="79">
        <v>3.09</v>
      </c>
      <c r="LN101" s="348">
        <v>0</v>
      </c>
      <c r="LO101" s="79">
        <v>3.7210000000000001</v>
      </c>
      <c r="LP101" s="332">
        <v>0</v>
      </c>
      <c r="LQ101" s="75"/>
      <c r="LR101" s="342"/>
      <c r="LS101" s="317"/>
      <c r="LT101" s="317"/>
      <c r="LU101" s="4">
        <f t="shared" si="170"/>
        <v>31.010999999999999</v>
      </c>
      <c r="LV101" s="4">
        <f t="shared" si="171"/>
        <v>0</v>
      </c>
      <c r="LW101" s="318"/>
      <c r="LX101" s="4"/>
      <c r="LY101" s="4"/>
      <c r="LZ101" s="4"/>
      <c r="MA101" s="4">
        <f t="shared" si="172"/>
        <v>0</v>
      </c>
      <c r="MB101" s="4">
        <f t="shared" si="173"/>
        <v>0</v>
      </c>
      <c r="MC101" s="114"/>
      <c r="MD101" s="4"/>
      <c r="ME101" s="339">
        <v>25.75</v>
      </c>
      <c r="MF101" s="366"/>
      <c r="MG101" s="75">
        <v>35.020000000000003</v>
      </c>
      <c r="MH101" s="4"/>
      <c r="MI101" s="9"/>
      <c r="MJ101" s="4"/>
      <c r="MK101" s="4">
        <f t="shared" si="174"/>
        <v>60.77</v>
      </c>
      <c r="ML101" s="4">
        <f t="shared" si="175"/>
        <v>0</v>
      </c>
      <c r="MM101" s="333">
        <v>0</v>
      </c>
      <c r="MN101" s="92"/>
      <c r="MO101" s="114">
        <v>0</v>
      </c>
      <c r="MP101" s="334"/>
      <c r="MQ101" s="4">
        <f t="shared" si="176"/>
        <v>0</v>
      </c>
      <c r="MR101" s="4">
        <f t="shared" si="177"/>
        <v>0</v>
      </c>
      <c r="MS101" s="4"/>
      <c r="MT101" s="4"/>
      <c r="MU101" s="4">
        <f t="shared" si="178"/>
        <v>0</v>
      </c>
      <c r="MV101" s="4">
        <f t="shared" si="179"/>
        <v>0</v>
      </c>
      <c r="MW101" s="4"/>
      <c r="MX101" s="4"/>
      <c r="MY101" s="4">
        <f t="shared" si="180"/>
        <v>0</v>
      </c>
      <c r="MZ101" s="4">
        <f t="shared" si="181"/>
        <v>0</v>
      </c>
      <c r="NA101" s="92">
        <v>6.65</v>
      </c>
      <c r="NB101" s="335">
        <v>0.9</v>
      </c>
      <c r="NC101" s="4">
        <f t="shared" si="182"/>
        <v>6.65</v>
      </c>
      <c r="ND101" s="4">
        <f t="shared" si="183"/>
        <v>0.9</v>
      </c>
      <c r="NE101" s="296"/>
      <c r="NF101" s="296"/>
      <c r="NG101" s="296">
        <f t="shared" si="184"/>
        <v>0</v>
      </c>
      <c r="NH101" s="296">
        <f t="shared" si="185"/>
        <v>0</v>
      </c>
      <c r="NI101" s="296"/>
      <c r="NJ101" s="296"/>
      <c r="NK101" s="296">
        <f t="shared" si="186"/>
        <v>0</v>
      </c>
      <c r="NL101" s="296">
        <f t="shared" si="187"/>
        <v>0</v>
      </c>
      <c r="NM101" s="293"/>
      <c r="NN101" s="296"/>
      <c r="NO101" s="296">
        <f t="shared" si="188"/>
        <v>0</v>
      </c>
      <c r="NP101" s="296">
        <f t="shared" si="189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41">
        <v>0</v>
      </c>
      <c r="NX101" s="341"/>
      <c r="NY101" s="341">
        <v>0</v>
      </c>
      <c r="NZ101" s="341"/>
      <c r="OA101" s="4">
        <f t="shared" si="190"/>
        <v>0</v>
      </c>
      <c r="OB101" s="4">
        <f t="shared" si="121"/>
        <v>0</v>
      </c>
      <c r="OC101" s="74">
        <v>0</v>
      </c>
      <c r="OD101" s="74"/>
      <c r="OE101" s="347">
        <v>0</v>
      </c>
      <c r="OF101" s="74"/>
      <c r="OG101" s="347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196">
        <v>0</v>
      </c>
      <c r="ON101" s="296"/>
      <c r="OO101" s="340">
        <v>0</v>
      </c>
      <c r="OP101" s="296"/>
      <c r="OQ101" s="196">
        <v>0</v>
      </c>
      <c r="OR101" s="296"/>
      <c r="OS101" s="296">
        <f t="shared" si="193"/>
        <v>0</v>
      </c>
      <c r="OT101" s="296">
        <f t="shared" si="194"/>
        <v>0</v>
      </c>
      <c r="OU101" s="296"/>
      <c r="OV101" s="296"/>
      <c r="OW101" s="296">
        <f t="shared" si="122"/>
        <v>0</v>
      </c>
      <c r="OX101" s="296">
        <f t="shared" si="123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/>
      <c r="N102" s="71"/>
      <c r="O102" s="75"/>
      <c r="P102" s="71"/>
      <c r="Q102" s="122"/>
      <c r="R102" s="78"/>
      <c r="S102" s="320"/>
      <c r="T102" s="320"/>
      <c r="U102" s="78"/>
      <c r="V102" s="78"/>
      <c r="W102" s="78">
        <f t="shared" si="124"/>
        <v>0</v>
      </c>
      <c r="X102" s="78">
        <f t="shared" si="125"/>
        <v>0</v>
      </c>
      <c r="Y102" s="78"/>
      <c r="Z102" s="78"/>
      <c r="AA102" s="75"/>
      <c r="AB102" s="71"/>
      <c r="AC102" s="8">
        <f t="shared" si="126"/>
        <v>0</v>
      </c>
      <c r="AD102" s="8">
        <f t="shared" si="127"/>
        <v>0</v>
      </c>
      <c r="AE102" s="71"/>
      <c r="AF102" s="71"/>
      <c r="AG102" s="71"/>
      <c r="AH102" s="71"/>
      <c r="AI102" s="122"/>
      <c r="AJ102" s="122"/>
      <c r="AK102" s="349"/>
      <c r="AL102" s="350"/>
      <c r="AM102" s="289"/>
      <c r="AN102" s="289"/>
      <c r="AO102" s="290"/>
      <c r="AP102" s="290"/>
      <c r="AQ102" s="290"/>
      <c r="AR102" s="290"/>
      <c r="AS102" s="290"/>
      <c r="AT102" s="290"/>
      <c r="AU102" s="4">
        <f t="shared" si="110"/>
        <v>0</v>
      </c>
      <c r="AV102" s="4">
        <f t="shared" si="111"/>
        <v>0</v>
      </c>
      <c r="AW102" s="78">
        <v>0</v>
      </c>
      <c r="AX102" s="78">
        <v>0</v>
      </c>
      <c r="AY102" s="310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8">
        <v>10</v>
      </c>
      <c r="BF102" s="8">
        <v>1.4239999999999999</v>
      </c>
      <c r="BG102" s="291">
        <v>7</v>
      </c>
      <c r="BH102" s="292">
        <v>0.99680000000000002</v>
      </c>
      <c r="BI102" s="291"/>
      <c r="BJ102" s="292"/>
      <c r="BK102" s="293">
        <v>3</v>
      </c>
      <c r="BL102" s="8">
        <v>0.42720000000000002</v>
      </c>
      <c r="BM102" s="8"/>
      <c r="BN102" s="8"/>
      <c r="BO102" s="8"/>
      <c r="BP102" s="8"/>
      <c r="BQ102" s="8"/>
      <c r="BR102" s="8"/>
      <c r="BS102" s="2">
        <f t="shared" si="128"/>
        <v>20</v>
      </c>
      <c r="BT102" s="8">
        <f t="shared" si="129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4"/>
      <c r="CH102" s="319"/>
      <c r="CI102" s="91">
        <v>0</v>
      </c>
      <c r="CJ102" s="319">
        <v>0</v>
      </c>
      <c r="CK102" s="294"/>
      <c r="CL102" s="294"/>
      <c r="CM102" s="320">
        <v>0</v>
      </c>
      <c r="CN102" s="321">
        <v>0</v>
      </c>
      <c r="CO102" s="8">
        <f t="shared" si="130"/>
        <v>0</v>
      </c>
      <c r="CP102" s="8">
        <f t="shared" si="131"/>
        <v>0</v>
      </c>
      <c r="CQ102" s="336">
        <v>247.40625</v>
      </c>
      <c r="CR102" s="336"/>
      <c r="CS102" s="336"/>
      <c r="CT102" s="346"/>
      <c r="CU102" s="337">
        <v>18.556701030927837</v>
      </c>
      <c r="CV102" s="196"/>
      <c r="CW102" s="338">
        <v>63.814432989690722</v>
      </c>
      <c r="CX102" s="295"/>
      <c r="CY102" s="295"/>
      <c r="CZ102" s="295"/>
      <c r="DA102" s="7">
        <f t="shared" si="132"/>
        <v>329.77738402061857</v>
      </c>
      <c r="DB102" s="4">
        <f t="shared" si="133"/>
        <v>0</v>
      </c>
      <c r="DC102" s="8"/>
      <c r="DD102" s="8"/>
      <c r="DE102" s="4"/>
      <c r="DF102" s="8"/>
      <c r="DG102" s="8"/>
      <c r="DH102" s="8"/>
      <c r="DI102" s="8">
        <f t="shared" si="134"/>
        <v>0</v>
      </c>
      <c r="DJ102" s="8">
        <f t="shared" si="135"/>
        <v>0</v>
      </c>
      <c r="DK102" s="322">
        <v>41.103092783505154</v>
      </c>
      <c r="DL102" s="322">
        <v>13.701030927835051</v>
      </c>
      <c r="DM102" s="320">
        <f t="shared" si="136"/>
        <v>41.103092783505154</v>
      </c>
      <c r="DN102" s="320">
        <f t="shared" si="137"/>
        <v>13.701030927835051</v>
      </c>
      <c r="DO102" s="322">
        <v>39.869999999999997</v>
      </c>
      <c r="DP102" s="322">
        <v>13.29</v>
      </c>
      <c r="DQ102" s="323"/>
      <c r="DR102" s="323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8"/>
        <v>0</v>
      </c>
      <c r="ED102" s="8">
        <f t="shared" si="138"/>
        <v>0</v>
      </c>
      <c r="EE102" s="4"/>
      <c r="EF102" s="4"/>
      <c r="EG102" s="324">
        <v>31.96</v>
      </c>
      <c r="EH102" s="325">
        <v>7.99</v>
      </c>
      <c r="EI102" s="94">
        <v>116.36</v>
      </c>
      <c r="EJ102" s="94">
        <v>29.09</v>
      </c>
      <c r="EK102" s="320">
        <v>40.340000000000003</v>
      </c>
      <c r="EL102" s="326">
        <v>10.085000000000001</v>
      </c>
      <c r="EM102" s="327"/>
      <c r="EN102" s="327"/>
      <c r="EO102" s="327"/>
      <c r="EP102" s="327"/>
      <c r="EQ102" s="8">
        <f t="shared" si="139"/>
        <v>188.66</v>
      </c>
      <c r="ER102" s="8">
        <f t="shared" si="140"/>
        <v>47.164999999999999</v>
      </c>
      <c r="ES102" s="296"/>
      <c r="ET102" s="296"/>
      <c r="EU102" s="6"/>
      <c r="EV102" s="6"/>
      <c r="EW102" s="4">
        <f t="shared" si="141"/>
        <v>0</v>
      </c>
      <c r="EX102" s="4">
        <f t="shared" si="142"/>
        <v>0</v>
      </c>
      <c r="EY102" s="8"/>
      <c r="EZ102" s="8"/>
      <c r="FA102" s="351">
        <v>29</v>
      </c>
      <c r="FB102" s="328"/>
      <c r="FC102" s="114">
        <v>0</v>
      </c>
      <c r="FD102" s="321"/>
      <c r="FE102" s="8"/>
      <c r="FF102" s="8"/>
      <c r="FG102" s="300"/>
      <c r="FH102" s="301"/>
      <c r="FI102" s="8"/>
      <c r="FJ102" s="8"/>
      <c r="FK102" s="8"/>
      <c r="FL102" s="8"/>
      <c r="FM102" s="321"/>
      <c r="FN102" s="321"/>
      <c r="FO102" s="4"/>
      <c r="FP102" s="8"/>
      <c r="FQ102" s="302">
        <f t="shared" si="143"/>
        <v>0</v>
      </c>
      <c r="FR102" s="8">
        <f t="shared" si="144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5"/>
        <v>0</v>
      </c>
      <c r="GH102" s="8">
        <f t="shared" si="146"/>
        <v>0</v>
      </c>
      <c r="GI102" s="303"/>
      <c r="GJ102" s="303"/>
      <c r="GK102" s="321">
        <v>6</v>
      </c>
      <c r="GL102" s="321"/>
      <c r="GM102" s="304"/>
      <c r="GN102" s="305"/>
      <c r="GO102" s="329">
        <v>5</v>
      </c>
      <c r="GP102" s="365"/>
      <c r="GQ102" s="306"/>
      <c r="GR102" s="306"/>
      <c r="GS102" s="305"/>
      <c r="GT102" s="305"/>
      <c r="GU102" s="93">
        <v>5</v>
      </c>
      <c r="GV102" s="93"/>
      <c r="GW102" s="93">
        <v>2</v>
      </c>
      <c r="GX102" s="93"/>
      <c r="GY102" s="93">
        <v>2.4</v>
      </c>
      <c r="GZ102" s="93"/>
      <c r="HA102" s="8">
        <f t="shared" si="147"/>
        <v>20.399999999999999</v>
      </c>
      <c r="HB102" s="8">
        <f t="shared" si="148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98"/>
      <c r="HO102" s="8">
        <f t="shared" si="149"/>
        <v>0</v>
      </c>
      <c r="HP102" s="8">
        <f t="shared" si="150"/>
        <v>0</v>
      </c>
      <c r="HQ102" s="91">
        <v>565</v>
      </c>
      <c r="HR102" s="284"/>
      <c r="HS102" s="91">
        <v>565</v>
      </c>
      <c r="HT102" s="8"/>
      <c r="HU102" s="8">
        <f t="shared" si="151"/>
        <v>565</v>
      </c>
      <c r="HV102" s="8">
        <f t="shared" si="152"/>
        <v>0</v>
      </c>
      <c r="HW102" s="8"/>
      <c r="HX102" s="8"/>
      <c r="HY102" s="376"/>
      <c r="HZ102" s="376"/>
      <c r="IA102" s="307"/>
      <c r="IB102" s="299"/>
      <c r="IC102" s="196">
        <v>8.5</v>
      </c>
      <c r="ID102" s="329">
        <v>2.125</v>
      </c>
      <c r="IE102" s="308"/>
      <c r="IF102" s="308"/>
      <c r="IG102" s="8">
        <f t="shared" si="153"/>
        <v>8.5</v>
      </c>
      <c r="IH102" s="8">
        <f t="shared" si="154"/>
        <v>2.125</v>
      </c>
      <c r="II102" s="8">
        <v>205</v>
      </c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4"/>
      <c r="JD102" s="284"/>
      <c r="JE102" s="378">
        <v>10.31</v>
      </c>
      <c r="JF102" s="378">
        <v>0</v>
      </c>
      <c r="JG102" s="8">
        <f t="shared" si="155"/>
        <v>20.62</v>
      </c>
      <c r="JH102" s="8">
        <f t="shared" si="156"/>
        <v>0</v>
      </c>
      <c r="JI102" s="329">
        <v>6.5372000000000003</v>
      </c>
      <c r="JJ102" s="329">
        <v>1</v>
      </c>
      <c r="JK102" s="329">
        <v>6.5373000000000001</v>
      </c>
      <c r="JL102" s="329">
        <v>1</v>
      </c>
      <c r="JM102" s="329">
        <v>0</v>
      </c>
      <c r="JN102" s="329">
        <v>0</v>
      </c>
      <c r="JO102" s="91">
        <v>51.55</v>
      </c>
      <c r="JP102" s="329">
        <v>11</v>
      </c>
      <c r="JQ102" s="91">
        <v>44.33</v>
      </c>
      <c r="JR102" s="329">
        <v>9</v>
      </c>
      <c r="JS102" s="71">
        <v>0</v>
      </c>
      <c r="JT102" s="71">
        <v>0</v>
      </c>
      <c r="JU102" s="8"/>
      <c r="JV102" s="8"/>
      <c r="JW102" s="8">
        <f t="shared" si="157"/>
        <v>108.9545</v>
      </c>
      <c r="JX102" s="8">
        <f t="shared" si="158"/>
        <v>22</v>
      </c>
      <c r="JY102" s="8"/>
      <c r="JZ102" s="8"/>
      <c r="KA102" s="284"/>
      <c r="KB102" s="284"/>
      <c r="KC102" s="8">
        <f t="shared" si="159"/>
        <v>0</v>
      </c>
      <c r="KD102" s="8">
        <f t="shared" si="160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1"/>
        <v>0</v>
      </c>
      <c r="KP102" s="4">
        <f t="shared" si="161"/>
        <v>0</v>
      </c>
      <c r="KQ102" s="320">
        <v>6.19</v>
      </c>
      <c r="KR102" s="4"/>
      <c r="KS102" s="4"/>
      <c r="KT102" s="4"/>
      <c r="KU102" s="1">
        <f t="shared" si="162"/>
        <v>6.19</v>
      </c>
      <c r="KV102" s="1">
        <f t="shared" si="163"/>
        <v>0</v>
      </c>
      <c r="KW102" s="4"/>
      <c r="KX102" s="4"/>
      <c r="KY102" s="4">
        <f t="shared" si="164"/>
        <v>0</v>
      </c>
      <c r="KZ102" s="4">
        <f t="shared" si="165"/>
        <v>0</v>
      </c>
      <c r="LA102" s="4"/>
      <c r="LB102" s="4"/>
      <c r="LC102" s="4"/>
      <c r="LD102" s="4"/>
      <c r="LE102" s="4">
        <f t="shared" si="166"/>
        <v>0</v>
      </c>
      <c r="LF102" s="4">
        <f t="shared" si="167"/>
        <v>0</v>
      </c>
      <c r="LG102" s="4"/>
      <c r="LH102" s="4"/>
      <c r="LI102" s="4">
        <f t="shared" si="168"/>
        <v>0</v>
      </c>
      <c r="LJ102" s="4">
        <f t="shared" si="169"/>
        <v>0</v>
      </c>
      <c r="LK102" s="71">
        <v>24.2</v>
      </c>
      <c r="LL102" s="329">
        <v>0</v>
      </c>
      <c r="LM102" s="79">
        <v>3.09</v>
      </c>
      <c r="LN102" s="348">
        <v>0</v>
      </c>
      <c r="LO102" s="79">
        <v>3.7210000000000001</v>
      </c>
      <c r="LP102" s="332">
        <v>0</v>
      </c>
      <c r="LQ102" s="75"/>
      <c r="LR102" s="342"/>
      <c r="LS102" s="317"/>
      <c r="LT102" s="317"/>
      <c r="LU102" s="4">
        <f t="shared" si="170"/>
        <v>31.010999999999999</v>
      </c>
      <c r="LV102" s="4">
        <f t="shared" si="171"/>
        <v>0</v>
      </c>
      <c r="LW102" s="318"/>
      <c r="LX102" s="4"/>
      <c r="LY102" s="4"/>
      <c r="LZ102" s="4"/>
      <c r="MA102" s="4">
        <f t="shared" si="172"/>
        <v>0</v>
      </c>
      <c r="MB102" s="4">
        <f t="shared" si="173"/>
        <v>0</v>
      </c>
      <c r="MC102" s="114"/>
      <c r="MD102" s="4"/>
      <c r="ME102" s="339">
        <v>25.75</v>
      </c>
      <c r="MF102" s="366"/>
      <c r="MG102" s="75">
        <v>35.020000000000003</v>
      </c>
      <c r="MH102" s="4"/>
      <c r="MI102" s="9"/>
      <c r="MJ102" s="4"/>
      <c r="MK102" s="4">
        <f t="shared" si="174"/>
        <v>60.77</v>
      </c>
      <c r="ML102" s="4">
        <f t="shared" si="175"/>
        <v>0</v>
      </c>
      <c r="MM102" s="333">
        <v>0</v>
      </c>
      <c r="MN102" s="92"/>
      <c r="MO102" s="114">
        <v>0</v>
      </c>
      <c r="MP102" s="334"/>
      <c r="MQ102" s="4">
        <f t="shared" si="176"/>
        <v>0</v>
      </c>
      <c r="MR102" s="4">
        <f t="shared" si="177"/>
        <v>0</v>
      </c>
      <c r="MS102" s="4"/>
      <c r="MT102" s="4"/>
      <c r="MU102" s="4">
        <f t="shared" si="178"/>
        <v>0</v>
      </c>
      <c r="MV102" s="4">
        <f t="shared" si="179"/>
        <v>0</v>
      </c>
      <c r="MW102" s="4"/>
      <c r="MX102" s="4"/>
      <c r="MY102" s="4">
        <f t="shared" si="180"/>
        <v>0</v>
      </c>
      <c r="MZ102" s="4">
        <f t="shared" si="181"/>
        <v>0</v>
      </c>
      <c r="NA102" s="92">
        <v>6.65</v>
      </c>
      <c r="NB102" s="335">
        <v>0.9</v>
      </c>
      <c r="NC102" s="4">
        <f t="shared" si="182"/>
        <v>6.65</v>
      </c>
      <c r="ND102" s="4">
        <f t="shared" si="183"/>
        <v>0.9</v>
      </c>
      <c r="NE102" s="296"/>
      <c r="NF102" s="296"/>
      <c r="NG102" s="296">
        <f t="shared" si="184"/>
        <v>0</v>
      </c>
      <c r="NH102" s="296">
        <f t="shared" si="185"/>
        <v>0</v>
      </c>
      <c r="NI102" s="296"/>
      <c r="NJ102" s="296"/>
      <c r="NK102" s="296">
        <f t="shared" si="186"/>
        <v>0</v>
      </c>
      <c r="NL102" s="296">
        <f t="shared" si="187"/>
        <v>0</v>
      </c>
      <c r="NM102" s="293"/>
      <c r="NN102" s="296"/>
      <c r="NO102" s="296">
        <f t="shared" si="188"/>
        <v>0</v>
      </c>
      <c r="NP102" s="296">
        <f t="shared" si="189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41">
        <v>0</v>
      </c>
      <c r="NX102" s="341"/>
      <c r="NY102" s="341">
        <v>0</v>
      </c>
      <c r="NZ102" s="341"/>
      <c r="OA102" s="4">
        <f t="shared" si="190"/>
        <v>0</v>
      </c>
      <c r="OB102" s="4">
        <f t="shared" si="121"/>
        <v>0</v>
      </c>
      <c r="OC102" s="74">
        <v>0</v>
      </c>
      <c r="OD102" s="74"/>
      <c r="OE102" s="347">
        <v>0</v>
      </c>
      <c r="OF102" s="74"/>
      <c r="OG102" s="347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196">
        <v>0</v>
      </c>
      <c r="ON102" s="296"/>
      <c r="OO102" s="340">
        <v>0</v>
      </c>
      <c r="OP102" s="296"/>
      <c r="OQ102" s="196">
        <v>0</v>
      </c>
      <c r="OR102" s="296"/>
      <c r="OS102" s="296">
        <f t="shared" si="193"/>
        <v>0</v>
      </c>
      <c r="OT102" s="296">
        <f t="shared" si="194"/>
        <v>0</v>
      </c>
      <c r="OU102" s="296"/>
      <c r="OV102" s="296"/>
      <c r="OW102" s="296">
        <f t="shared" si="122"/>
        <v>0</v>
      </c>
      <c r="OX102" s="296">
        <f t="shared" si="123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/>
      <c r="N103" s="71"/>
      <c r="O103" s="75"/>
      <c r="P103" s="71"/>
      <c r="Q103" s="122"/>
      <c r="R103" s="78"/>
      <c r="S103" s="320"/>
      <c r="T103" s="320"/>
      <c r="U103" s="78"/>
      <c r="V103" s="78"/>
      <c r="W103" s="78">
        <f t="shared" si="124"/>
        <v>0</v>
      </c>
      <c r="X103" s="78">
        <f t="shared" si="125"/>
        <v>0</v>
      </c>
      <c r="Y103" s="78"/>
      <c r="Z103" s="78"/>
      <c r="AA103" s="75"/>
      <c r="AB103" s="71"/>
      <c r="AC103" s="8">
        <f t="shared" si="126"/>
        <v>0</v>
      </c>
      <c r="AD103" s="8">
        <f t="shared" si="127"/>
        <v>0</v>
      </c>
      <c r="AE103" s="71"/>
      <c r="AF103" s="71"/>
      <c r="AG103" s="71"/>
      <c r="AH103" s="71"/>
      <c r="AI103" s="122"/>
      <c r="AJ103" s="122"/>
      <c r="AK103" s="349"/>
      <c r="AL103" s="350"/>
      <c r="AM103" s="289"/>
      <c r="AN103" s="289"/>
      <c r="AO103" s="290"/>
      <c r="AP103" s="290"/>
      <c r="AQ103" s="290"/>
      <c r="AR103" s="290"/>
      <c r="AS103" s="290"/>
      <c r="AT103" s="290"/>
      <c r="AU103" s="4">
        <f t="shared" si="110"/>
        <v>0</v>
      </c>
      <c r="AV103" s="4">
        <f t="shared" si="111"/>
        <v>0</v>
      </c>
      <c r="AW103" s="78">
        <v>0</v>
      </c>
      <c r="AX103" s="78">
        <v>0</v>
      </c>
      <c r="AY103" s="310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8">
        <v>10</v>
      </c>
      <c r="BF103" s="8">
        <v>1.4239999999999999</v>
      </c>
      <c r="BG103" s="291">
        <v>7</v>
      </c>
      <c r="BH103" s="292">
        <v>0.99680000000000002</v>
      </c>
      <c r="BI103" s="291"/>
      <c r="BJ103" s="292"/>
      <c r="BK103" s="293">
        <v>3</v>
      </c>
      <c r="BL103" s="8">
        <v>0.42720000000000002</v>
      </c>
      <c r="BM103" s="8"/>
      <c r="BN103" s="8"/>
      <c r="BO103" s="8"/>
      <c r="BP103" s="8"/>
      <c r="BQ103" s="8"/>
      <c r="BR103" s="8"/>
      <c r="BS103" s="2">
        <f t="shared" si="128"/>
        <v>20</v>
      </c>
      <c r="BT103" s="8">
        <f t="shared" si="129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4"/>
      <c r="CH103" s="319"/>
      <c r="CI103" s="91">
        <v>0</v>
      </c>
      <c r="CJ103" s="319">
        <v>0</v>
      </c>
      <c r="CK103" s="294"/>
      <c r="CL103" s="294"/>
      <c r="CM103" s="320">
        <v>0</v>
      </c>
      <c r="CN103" s="321">
        <v>0</v>
      </c>
      <c r="CO103" s="8">
        <f t="shared" si="130"/>
        <v>0</v>
      </c>
      <c r="CP103" s="8">
        <f t="shared" si="131"/>
        <v>0</v>
      </c>
      <c r="CQ103" s="336">
        <v>247.40625</v>
      </c>
      <c r="CR103" s="336"/>
      <c r="CS103" s="336"/>
      <c r="CT103" s="346"/>
      <c r="CU103" s="337">
        <v>18.556701030927837</v>
      </c>
      <c r="CV103" s="196"/>
      <c r="CW103" s="338">
        <v>63.814432989690722</v>
      </c>
      <c r="CX103" s="295"/>
      <c r="CY103" s="295"/>
      <c r="CZ103" s="295"/>
      <c r="DA103" s="7">
        <f t="shared" si="132"/>
        <v>329.77738402061857</v>
      </c>
      <c r="DB103" s="4">
        <f t="shared" si="133"/>
        <v>0</v>
      </c>
      <c r="DC103" s="8"/>
      <c r="DD103" s="8"/>
      <c r="DE103" s="4"/>
      <c r="DF103" s="8"/>
      <c r="DG103" s="8"/>
      <c r="DH103" s="8"/>
      <c r="DI103" s="8">
        <f t="shared" si="134"/>
        <v>0</v>
      </c>
      <c r="DJ103" s="8">
        <f t="shared" si="135"/>
        <v>0</v>
      </c>
      <c r="DK103" s="322">
        <v>41.103092783505154</v>
      </c>
      <c r="DL103" s="322">
        <v>13.701030927835051</v>
      </c>
      <c r="DM103" s="320">
        <f t="shared" si="136"/>
        <v>41.103092783505154</v>
      </c>
      <c r="DN103" s="320">
        <f t="shared" si="137"/>
        <v>13.701030927835051</v>
      </c>
      <c r="DO103" s="322">
        <v>39.869999999999997</v>
      </c>
      <c r="DP103" s="322">
        <v>13.29</v>
      </c>
      <c r="DQ103" s="323"/>
      <c r="DR103" s="323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8"/>
        <v>0</v>
      </c>
      <c r="ED103" s="8">
        <f t="shared" si="138"/>
        <v>0</v>
      </c>
      <c r="EE103" s="4"/>
      <c r="EF103" s="4"/>
      <c r="EG103" s="324">
        <v>31.96</v>
      </c>
      <c r="EH103" s="325">
        <v>7.99</v>
      </c>
      <c r="EI103" s="94">
        <v>116.36</v>
      </c>
      <c r="EJ103" s="94">
        <v>29.09</v>
      </c>
      <c r="EK103" s="320">
        <v>40.340000000000003</v>
      </c>
      <c r="EL103" s="326">
        <v>10.085000000000001</v>
      </c>
      <c r="EM103" s="327"/>
      <c r="EN103" s="327"/>
      <c r="EO103" s="327"/>
      <c r="EP103" s="327"/>
      <c r="EQ103" s="8">
        <f t="shared" si="139"/>
        <v>188.66</v>
      </c>
      <c r="ER103" s="8">
        <f t="shared" si="140"/>
        <v>47.164999999999999</v>
      </c>
      <c r="ES103" s="296"/>
      <c r="ET103" s="296"/>
      <c r="EU103" s="6"/>
      <c r="EV103" s="6"/>
      <c r="EW103" s="4">
        <f t="shared" si="141"/>
        <v>0</v>
      </c>
      <c r="EX103" s="4">
        <f t="shared" si="142"/>
        <v>0</v>
      </c>
      <c r="EY103" s="8"/>
      <c r="EZ103" s="8"/>
      <c r="FA103" s="351">
        <v>29</v>
      </c>
      <c r="FB103" s="328"/>
      <c r="FC103" s="114">
        <v>0</v>
      </c>
      <c r="FD103" s="321"/>
      <c r="FE103" s="8"/>
      <c r="FF103" s="8"/>
      <c r="FG103" s="300"/>
      <c r="FH103" s="301"/>
      <c r="FI103" s="8"/>
      <c r="FJ103" s="8"/>
      <c r="FK103" s="8"/>
      <c r="FL103" s="8"/>
      <c r="FM103" s="321"/>
      <c r="FN103" s="321"/>
      <c r="FO103" s="4"/>
      <c r="FP103" s="8"/>
      <c r="FQ103" s="302">
        <f t="shared" si="143"/>
        <v>0</v>
      </c>
      <c r="FR103" s="8">
        <f t="shared" si="144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5"/>
        <v>0</v>
      </c>
      <c r="GH103" s="8">
        <f t="shared" si="146"/>
        <v>0</v>
      </c>
      <c r="GI103" s="303"/>
      <c r="GJ103" s="303"/>
      <c r="GK103" s="321">
        <v>6</v>
      </c>
      <c r="GL103" s="321"/>
      <c r="GM103" s="304"/>
      <c r="GN103" s="305"/>
      <c r="GO103" s="329">
        <v>5</v>
      </c>
      <c r="GP103" s="365"/>
      <c r="GQ103" s="306"/>
      <c r="GR103" s="306"/>
      <c r="GS103" s="305"/>
      <c r="GT103" s="305"/>
      <c r="GU103" s="93">
        <v>5</v>
      </c>
      <c r="GV103" s="93"/>
      <c r="GW103" s="93">
        <v>2</v>
      </c>
      <c r="GX103" s="93"/>
      <c r="GY103" s="93">
        <v>2.4</v>
      </c>
      <c r="GZ103" s="93"/>
      <c r="HA103" s="8">
        <f t="shared" si="147"/>
        <v>20.399999999999999</v>
      </c>
      <c r="HB103" s="8">
        <f t="shared" si="148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98"/>
      <c r="HO103" s="8">
        <f t="shared" si="149"/>
        <v>0</v>
      </c>
      <c r="HP103" s="8">
        <f t="shared" si="150"/>
        <v>0</v>
      </c>
      <c r="HQ103" s="91">
        <v>565</v>
      </c>
      <c r="HR103" s="284"/>
      <c r="HS103" s="91">
        <v>565</v>
      </c>
      <c r="HT103" s="8"/>
      <c r="HU103" s="8">
        <f t="shared" si="151"/>
        <v>565</v>
      </c>
      <c r="HV103" s="8">
        <f t="shared" si="152"/>
        <v>0</v>
      </c>
      <c r="HW103" s="8"/>
      <c r="HX103" s="8"/>
      <c r="HY103" s="376"/>
      <c r="HZ103" s="376"/>
      <c r="IA103" s="307"/>
      <c r="IB103" s="299"/>
      <c r="IC103" s="196">
        <v>8.5</v>
      </c>
      <c r="ID103" s="329">
        <v>2.125</v>
      </c>
      <c r="IE103" s="308"/>
      <c r="IF103" s="308"/>
      <c r="IG103" s="8">
        <f t="shared" si="153"/>
        <v>8.5</v>
      </c>
      <c r="IH103" s="8">
        <f t="shared" si="154"/>
        <v>2.125</v>
      </c>
      <c r="II103" s="8">
        <v>205</v>
      </c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4"/>
      <c r="JD103" s="284"/>
      <c r="JE103" s="378">
        <v>10.31</v>
      </c>
      <c r="JF103" s="378">
        <v>0</v>
      </c>
      <c r="JG103" s="8">
        <f t="shared" si="155"/>
        <v>20.62</v>
      </c>
      <c r="JH103" s="8">
        <f t="shared" si="156"/>
        <v>0</v>
      </c>
      <c r="JI103" s="329">
        <v>6.5372000000000003</v>
      </c>
      <c r="JJ103" s="329">
        <v>1</v>
      </c>
      <c r="JK103" s="329">
        <v>6.5373000000000001</v>
      </c>
      <c r="JL103" s="329">
        <v>1</v>
      </c>
      <c r="JM103" s="329">
        <v>0</v>
      </c>
      <c r="JN103" s="329">
        <v>0</v>
      </c>
      <c r="JO103" s="91">
        <v>51.55</v>
      </c>
      <c r="JP103" s="329">
        <v>11</v>
      </c>
      <c r="JQ103" s="91">
        <v>44.33</v>
      </c>
      <c r="JR103" s="329">
        <v>9</v>
      </c>
      <c r="JS103" s="71">
        <v>0</v>
      </c>
      <c r="JT103" s="71">
        <v>0</v>
      </c>
      <c r="JU103" s="8"/>
      <c r="JV103" s="8"/>
      <c r="JW103" s="8">
        <f t="shared" si="157"/>
        <v>108.9545</v>
      </c>
      <c r="JX103" s="8">
        <f t="shared" si="158"/>
        <v>22</v>
      </c>
      <c r="JY103" s="8"/>
      <c r="JZ103" s="8"/>
      <c r="KA103" s="284"/>
      <c r="KB103" s="284"/>
      <c r="KC103" s="8">
        <f t="shared" si="159"/>
        <v>0</v>
      </c>
      <c r="KD103" s="8">
        <f t="shared" si="160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1"/>
        <v>0</v>
      </c>
      <c r="KP103" s="4">
        <f t="shared" si="161"/>
        <v>0</v>
      </c>
      <c r="KQ103" s="320">
        <v>6.19</v>
      </c>
      <c r="KR103" s="4"/>
      <c r="KS103" s="4"/>
      <c r="KT103" s="4"/>
      <c r="KU103" s="1">
        <f t="shared" si="162"/>
        <v>6.19</v>
      </c>
      <c r="KV103" s="1">
        <f t="shared" si="163"/>
        <v>0</v>
      </c>
      <c r="KW103" s="4"/>
      <c r="KX103" s="4"/>
      <c r="KY103" s="4">
        <f t="shared" si="164"/>
        <v>0</v>
      </c>
      <c r="KZ103" s="4">
        <f t="shared" si="165"/>
        <v>0</v>
      </c>
      <c r="LA103" s="4"/>
      <c r="LB103" s="4"/>
      <c r="LC103" s="4"/>
      <c r="LD103" s="4"/>
      <c r="LE103" s="4">
        <f t="shared" si="166"/>
        <v>0</v>
      </c>
      <c r="LF103" s="4">
        <f t="shared" si="167"/>
        <v>0</v>
      </c>
      <c r="LG103" s="4"/>
      <c r="LH103" s="4"/>
      <c r="LI103" s="4">
        <f t="shared" si="168"/>
        <v>0</v>
      </c>
      <c r="LJ103" s="4">
        <f t="shared" si="169"/>
        <v>0</v>
      </c>
      <c r="LK103" s="71">
        <v>24.2</v>
      </c>
      <c r="LL103" s="329">
        <v>0</v>
      </c>
      <c r="LM103" s="79">
        <v>3.09</v>
      </c>
      <c r="LN103" s="348">
        <v>0</v>
      </c>
      <c r="LO103" s="79">
        <v>3.7210000000000001</v>
      </c>
      <c r="LP103" s="332">
        <v>0</v>
      </c>
      <c r="LQ103" s="75"/>
      <c r="LR103" s="342"/>
      <c r="LS103" s="317"/>
      <c r="LT103" s="317"/>
      <c r="LU103" s="4">
        <f t="shared" si="170"/>
        <v>31.010999999999999</v>
      </c>
      <c r="LV103" s="4">
        <f t="shared" si="171"/>
        <v>0</v>
      </c>
      <c r="LW103" s="318"/>
      <c r="LX103" s="4"/>
      <c r="LY103" s="4"/>
      <c r="LZ103" s="4"/>
      <c r="MA103" s="4">
        <f t="shared" si="172"/>
        <v>0</v>
      </c>
      <c r="MB103" s="4">
        <f t="shared" si="173"/>
        <v>0</v>
      </c>
      <c r="MC103" s="114"/>
      <c r="MD103" s="4"/>
      <c r="ME103" s="339">
        <v>25.75</v>
      </c>
      <c r="MF103" s="366"/>
      <c r="MG103" s="75">
        <v>35.020000000000003</v>
      </c>
      <c r="MH103" s="4"/>
      <c r="MI103" s="9"/>
      <c r="MJ103" s="4"/>
      <c r="MK103" s="4">
        <f t="shared" si="174"/>
        <v>60.77</v>
      </c>
      <c r="ML103" s="4">
        <f t="shared" si="175"/>
        <v>0</v>
      </c>
      <c r="MM103" s="333">
        <v>0</v>
      </c>
      <c r="MN103" s="92"/>
      <c r="MO103" s="114">
        <v>0</v>
      </c>
      <c r="MP103" s="334"/>
      <c r="MQ103" s="4">
        <f t="shared" si="176"/>
        <v>0</v>
      </c>
      <c r="MR103" s="4">
        <f t="shared" si="177"/>
        <v>0</v>
      </c>
      <c r="MS103" s="4"/>
      <c r="MT103" s="4"/>
      <c r="MU103" s="4">
        <f t="shared" si="178"/>
        <v>0</v>
      </c>
      <c r="MV103" s="4">
        <f t="shared" si="179"/>
        <v>0</v>
      </c>
      <c r="MW103" s="4"/>
      <c r="MX103" s="4"/>
      <c r="MY103" s="4">
        <f t="shared" si="180"/>
        <v>0</v>
      </c>
      <c r="MZ103" s="4">
        <f t="shared" si="181"/>
        <v>0</v>
      </c>
      <c r="NA103" s="92">
        <v>6.65</v>
      </c>
      <c r="NB103" s="335">
        <v>0.9</v>
      </c>
      <c r="NC103" s="4">
        <f t="shared" si="182"/>
        <v>6.65</v>
      </c>
      <c r="ND103" s="4">
        <f t="shared" si="183"/>
        <v>0.9</v>
      </c>
      <c r="NE103" s="296"/>
      <c r="NF103" s="296"/>
      <c r="NG103" s="296">
        <f t="shared" si="184"/>
        <v>0</v>
      </c>
      <c r="NH103" s="296">
        <f t="shared" si="185"/>
        <v>0</v>
      </c>
      <c r="NI103" s="296"/>
      <c r="NJ103" s="296"/>
      <c r="NK103" s="296">
        <f t="shared" si="186"/>
        <v>0</v>
      </c>
      <c r="NL103" s="296">
        <f t="shared" si="187"/>
        <v>0</v>
      </c>
      <c r="NM103" s="293"/>
      <c r="NN103" s="296"/>
      <c r="NO103" s="296">
        <f t="shared" si="188"/>
        <v>0</v>
      </c>
      <c r="NP103" s="296">
        <f t="shared" si="189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41">
        <v>0</v>
      </c>
      <c r="NX103" s="341"/>
      <c r="NY103" s="341">
        <v>0</v>
      </c>
      <c r="NZ103" s="341"/>
      <c r="OA103" s="4">
        <f t="shared" si="190"/>
        <v>0</v>
      </c>
      <c r="OB103" s="4">
        <f t="shared" si="121"/>
        <v>0</v>
      </c>
      <c r="OC103" s="74">
        <v>0</v>
      </c>
      <c r="OD103" s="74"/>
      <c r="OE103" s="347">
        <v>0</v>
      </c>
      <c r="OF103" s="74"/>
      <c r="OG103" s="347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196">
        <v>0</v>
      </c>
      <c r="ON103" s="296"/>
      <c r="OO103" s="340">
        <v>0</v>
      </c>
      <c r="OP103" s="296"/>
      <c r="OQ103" s="196">
        <v>0</v>
      </c>
      <c r="OR103" s="296"/>
      <c r="OS103" s="296">
        <f t="shared" si="193"/>
        <v>0</v>
      </c>
      <c r="OT103" s="296">
        <f t="shared" si="194"/>
        <v>0</v>
      </c>
      <c r="OU103" s="296"/>
      <c r="OV103" s="296"/>
      <c r="OW103" s="296">
        <f t="shared" si="122"/>
        <v>0</v>
      </c>
      <c r="OX103" s="296">
        <f t="shared" si="123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/>
      <c r="N104" s="71"/>
      <c r="O104" s="75"/>
      <c r="P104" s="71"/>
      <c r="Q104" s="122"/>
      <c r="R104" s="78"/>
      <c r="S104" s="320"/>
      <c r="T104" s="320"/>
      <c r="U104" s="78"/>
      <c r="V104" s="78"/>
      <c r="W104" s="78">
        <f t="shared" si="124"/>
        <v>0</v>
      </c>
      <c r="X104" s="78">
        <f t="shared" si="125"/>
        <v>0</v>
      </c>
      <c r="Y104" s="78"/>
      <c r="Z104" s="78"/>
      <c r="AA104" s="75"/>
      <c r="AB104" s="71"/>
      <c r="AC104" s="8">
        <f t="shared" si="126"/>
        <v>0</v>
      </c>
      <c r="AD104" s="8">
        <f t="shared" si="127"/>
        <v>0</v>
      </c>
      <c r="AE104" s="71"/>
      <c r="AF104" s="71"/>
      <c r="AG104" s="71"/>
      <c r="AH104" s="71"/>
      <c r="AI104" s="122"/>
      <c r="AJ104" s="122"/>
      <c r="AK104" s="349"/>
      <c r="AL104" s="350"/>
      <c r="AM104" s="289"/>
      <c r="AN104" s="289"/>
      <c r="AO104" s="290"/>
      <c r="AP104" s="290"/>
      <c r="AQ104" s="290"/>
      <c r="AR104" s="290"/>
      <c r="AS104" s="290"/>
      <c r="AT104" s="290"/>
      <c r="AU104" s="4">
        <f t="shared" si="110"/>
        <v>0</v>
      </c>
      <c r="AV104" s="4">
        <f t="shared" si="111"/>
        <v>0</v>
      </c>
      <c r="AW104" s="78">
        <v>0</v>
      </c>
      <c r="AX104" s="78">
        <v>0</v>
      </c>
      <c r="AY104" s="310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8">
        <v>10</v>
      </c>
      <c r="BF104" s="8">
        <v>1.4239999999999999</v>
      </c>
      <c r="BG104" s="291">
        <v>7</v>
      </c>
      <c r="BH104" s="292">
        <v>0.99680000000000002</v>
      </c>
      <c r="BI104" s="291"/>
      <c r="BJ104" s="292"/>
      <c r="BK104" s="293">
        <v>3</v>
      </c>
      <c r="BL104" s="8">
        <v>0.42720000000000002</v>
      </c>
      <c r="BM104" s="8"/>
      <c r="BN104" s="8"/>
      <c r="BO104" s="8"/>
      <c r="BP104" s="8"/>
      <c r="BQ104" s="8"/>
      <c r="BR104" s="8"/>
      <c r="BS104" s="2">
        <f t="shared" si="128"/>
        <v>20</v>
      </c>
      <c r="BT104" s="8">
        <f t="shared" si="129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4"/>
      <c r="CH104" s="319"/>
      <c r="CI104" s="91">
        <v>0</v>
      </c>
      <c r="CJ104" s="319">
        <v>0</v>
      </c>
      <c r="CK104" s="294"/>
      <c r="CL104" s="294"/>
      <c r="CM104" s="320">
        <v>0</v>
      </c>
      <c r="CN104" s="321">
        <v>0</v>
      </c>
      <c r="CO104" s="8">
        <f t="shared" si="130"/>
        <v>0</v>
      </c>
      <c r="CP104" s="8">
        <f t="shared" si="131"/>
        <v>0</v>
      </c>
      <c r="CQ104" s="336">
        <v>247.40625</v>
      </c>
      <c r="CR104" s="336"/>
      <c r="CS104" s="336"/>
      <c r="CT104" s="346"/>
      <c r="CU104" s="337">
        <v>18.556701030927837</v>
      </c>
      <c r="CV104" s="196"/>
      <c r="CW104" s="338">
        <v>63.814432989690722</v>
      </c>
      <c r="CX104" s="295"/>
      <c r="CY104" s="295"/>
      <c r="CZ104" s="295"/>
      <c r="DA104" s="7">
        <f t="shared" si="132"/>
        <v>329.77738402061857</v>
      </c>
      <c r="DB104" s="4">
        <f t="shared" si="133"/>
        <v>0</v>
      </c>
      <c r="DC104" s="8"/>
      <c r="DD104" s="8"/>
      <c r="DE104" s="4"/>
      <c r="DF104" s="8"/>
      <c r="DG104" s="8"/>
      <c r="DH104" s="8"/>
      <c r="DI104" s="8">
        <f t="shared" si="134"/>
        <v>0</v>
      </c>
      <c r="DJ104" s="8">
        <f t="shared" si="135"/>
        <v>0</v>
      </c>
      <c r="DK104" s="322">
        <v>41.103092783505154</v>
      </c>
      <c r="DL104" s="322">
        <v>13.701030927835051</v>
      </c>
      <c r="DM104" s="320">
        <f t="shared" si="136"/>
        <v>41.103092783505154</v>
      </c>
      <c r="DN104" s="320">
        <f t="shared" si="137"/>
        <v>13.701030927835051</v>
      </c>
      <c r="DO104" s="322">
        <v>39.869999999999997</v>
      </c>
      <c r="DP104" s="322">
        <v>13.29</v>
      </c>
      <c r="DQ104" s="323"/>
      <c r="DR104" s="323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8"/>
        <v>0</v>
      </c>
      <c r="ED104" s="8">
        <f t="shared" si="138"/>
        <v>0</v>
      </c>
      <c r="EE104" s="4"/>
      <c r="EF104" s="4"/>
      <c r="EG104" s="324">
        <v>31.96</v>
      </c>
      <c r="EH104" s="325">
        <v>7.99</v>
      </c>
      <c r="EI104" s="94">
        <v>116.36</v>
      </c>
      <c r="EJ104" s="94">
        <v>29.09</v>
      </c>
      <c r="EK104" s="320">
        <v>40.340000000000003</v>
      </c>
      <c r="EL104" s="326">
        <v>10.085000000000001</v>
      </c>
      <c r="EM104" s="327"/>
      <c r="EN104" s="327"/>
      <c r="EO104" s="327"/>
      <c r="EP104" s="327"/>
      <c r="EQ104" s="8">
        <f t="shared" si="139"/>
        <v>188.66</v>
      </c>
      <c r="ER104" s="8">
        <f t="shared" si="140"/>
        <v>47.164999999999999</v>
      </c>
      <c r="ES104" s="296"/>
      <c r="ET104" s="296"/>
      <c r="EU104" s="6"/>
      <c r="EV104" s="6"/>
      <c r="EW104" s="4">
        <f t="shared" si="141"/>
        <v>0</v>
      </c>
      <c r="EX104" s="4">
        <f t="shared" si="142"/>
        <v>0</v>
      </c>
      <c r="EY104" s="8"/>
      <c r="EZ104" s="8"/>
      <c r="FA104" s="351">
        <v>29</v>
      </c>
      <c r="FB104" s="328"/>
      <c r="FC104" s="114">
        <v>0</v>
      </c>
      <c r="FD104" s="321"/>
      <c r="FE104" s="8"/>
      <c r="FF104" s="8"/>
      <c r="FG104" s="300"/>
      <c r="FH104" s="301"/>
      <c r="FI104" s="8"/>
      <c r="FJ104" s="8"/>
      <c r="FK104" s="8"/>
      <c r="FL104" s="8"/>
      <c r="FM104" s="321"/>
      <c r="FN104" s="321"/>
      <c r="FO104" s="4"/>
      <c r="FP104" s="8"/>
      <c r="FQ104" s="302">
        <f t="shared" si="143"/>
        <v>0</v>
      </c>
      <c r="FR104" s="8">
        <f t="shared" si="144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5"/>
        <v>0</v>
      </c>
      <c r="GH104" s="8">
        <f t="shared" si="146"/>
        <v>0</v>
      </c>
      <c r="GI104" s="303"/>
      <c r="GJ104" s="303"/>
      <c r="GK104" s="321">
        <v>6</v>
      </c>
      <c r="GL104" s="321"/>
      <c r="GM104" s="304"/>
      <c r="GN104" s="305"/>
      <c r="GO104" s="329">
        <v>5</v>
      </c>
      <c r="GP104" s="365"/>
      <c r="GQ104" s="306"/>
      <c r="GR104" s="306"/>
      <c r="GS104" s="305"/>
      <c r="GT104" s="305"/>
      <c r="GU104" s="93">
        <v>5</v>
      </c>
      <c r="GV104" s="93"/>
      <c r="GW104" s="93">
        <v>2</v>
      </c>
      <c r="GX104" s="93"/>
      <c r="GY104" s="93">
        <v>2.4</v>
      </c>
      <c r="GZ104" s="93"/>
      <c r="HA104" s="8">
        <f t="shared" si="147"/>
        <v>20.399999999999999</v>
      </c>
      <c r="HB104" s="8">
        <f t="shared" si="148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98"/>
      <c r="HO104" s="8">
        <f t="shared" si="149"/>
        <v>0</v>
      </c>
      <c r="HP104" s="8">
        <f t="shared" si="150"/>
        <v>0</v>
      </c>
      <c r="HQ104" s="91">
        <v>565</v>
      </c>
      <c r="HR104" s="284"/>
      <c r="HS104" s="91">
        <v>565</v>
      </c>
      <c r="HT104" s="8"/>
      <c r="HU104" s="8">
        <f t="shared" si="151"/>
        <v>565</v>
      </c>
      <c r="HV104" s="8">
        <f t="shared" si="152"/>
        <v>0</v>
      </c>
      <c r="HW104" s="8"/>
      <c r="HX104" s="8"/>
      <c r="HY104" s="376"/>
      <c r="HZ104" s="376"/>
      <c r="IA104" s="307"/>
      <c r="IB104" s="299"/>
      <c r="IC104" s="196">
        <v>8.5</v>
      </c>
      <c r="ID104" s="329">
        <v>2.125</v>
      </c>
      <c r="IE104" s="308"/>
      <c r="IF104" s="308"/>
      <c r="IG104" s="8">
        <f t="shared" si="153"/>
        <v>8.5</v>
      </c>
      <c r="IH104" s="8">
        <f t="shared" si="154"/>
        <v>2.125</v>
      </c>
      <c r="II104" s="8">
        <v>205</v>
      </c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4"/>
      <c r="JD104" s="284"/>
      <c r="JE104" s="378">
        <v>10.31</v>
      </c>
      <c r="JF104" s="378">
        <v>0</v>
      </c>
      <c r="JG104" s="8">
        <f t="shared" si="155"/>
        <v>20.62</v>
      </c>
      <c r="JH104" s="8">
        <f t="shared" si="156"/>
        <v>0</v>
      </c>
      <c r="JI104" s="329">
        <v>6.5372000000000003</v>
      </c>
      <c r="JJ104" s="329">
        <v>1</v>
      </c>
      <c r="JK104" s="329">
        <v>6.5373000000000001</v>
      </c>
      <c r="JL104" s="329">
        <v>1</v>
      </c>
      <c r="JM104" s="329">
        <v>0</v>
      </c>
      <c r="JN104" s="329">
        <v>0</v>
      </c>
      <c r="JO104" s="91">
        <v>51.55</v>
      </c>
      <c r="JP104" s="329">
        <v>11</v>
      </c>
      <c r="JQ104" s="91">
        <v>44.33</v>
      </c>
      <c r="JR104" s="329">
        <v>9</v>
      </c>
      <c r="JS104" s="71">
        <v>0</v>
      </c>
      <c r="JT104" s="71">
        <v>0</v>
      </c>
      <c r="JU104" s="8"/>
      <c r="JV104" s="8"/>
      <c r="JW104" s="8">
        <f t="shared" si="157"/>
        <v>108.9545</v>
      </c>
      <c r="JX104" s="8">
        <f t="shared" si="158"/>
        <v>22</v>
      </c>
      <c r="JY104" s="8"/>
      <c r="JZ104" s="8"/>
      <c r="KA104" s="284"/>
      <c r="KB104" s="284"/>
      <c r="KC104" s="8">
        <f t="shared" si="159"/>
        <v>0</v>
      </c>
      <c r="KD104" s="8">
        <f t="shared" si="160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1"/>
        <v>0</v>
      </c>
      <c r="KP104" s="4">
        <f t="shared" si="161"/>
        <v>0</v>
      </c>
      <c r="KQ104" s="320">
        <v>6.19</v>
      </c>
      <c r="KR104" s="4"/>
      <c r="KS104" s="4"/>
      <c r="KT104" s="4"/>
      <c r="KU104" s="1">
        <f t="shared" si="162"/>
        <v>6.19</v>
      </c>
      <c r="KV104" s="1">
        <f t="shared" si="163"/>
        <v>0</v>
      </c>
      <c r="KW104" s="4"/>
      <c r="KX104" s="4"/>
      <c r="KY104" s="4">
        <f t="shared" si="164"/>
        <v>0</v>
      </c>
      <c r="KZ104" s="4">
        <f t="shared" si="165"/>
        <v>0</v>
      </c>
      <c r="LA104" s="4"/>
      <c r="LB104" s="4"/>
      <c r="LC104" s="4"/>
      <c r="LD104" s="4"/>
      <c r="LE104" s="4">
        <f t="shared" si="166"/>
        <v>0</v>
      </c>
      <c r="LF104" s="4">
        <f t="shared" si="167"/>
        <v>0</v>
      </c>
      <c r="LG104" s="4"/>
      <c r="LH104" s="4"/>
      <c r="LI104" s="4">
        <f t="shared" si="168"/>
        <v>0</v>
      </c>
      <c r="LJ104" s="4">
        <f t="shared" si="169"/>
        <v>0</v>
      </c>
      <c r="LK104" s="71">
        <v>24.2</v>
      </c>
      <c r="LL104" s="329">
        <v>0</v>
      </c>
      <c r="LM104" s="79">
        <v>3.09</v>
      </c>
      <c r="LN104" s="348">
        <v>0</v>
      </c>
      <c r="LO104" s="79">
        <v>3.7210000000000001</v>
      </c>
      <c r="LP104" s="332">
        <v>0</v>
      </c>
      <c r="LQ104" s="75"/>
      <c r="LR104" s="342"/>
      <c r="LS104" s="317"/>
      <c r="LT104" s="317"/>
      <c r="LU104" s="4">
        <f t="shared" si="170"/>
        <v>31.010999999999999</v>
      </c>
      <c r="LV104" s="4">
        <f t="shared" si="171"/>
        <v>0</v>
      </c>
      <c r="LW104" s="318"/>
      <c r="LX104" s="4"/>
      <c r="LY104" s="4"/>
      <c r="LZ104" s="4"/>
      <c r="MA104" s="4">
        <f t="shared" si="172"/>
        <v>0</v>
      </c>
      <c r="MB104" s="4">
        <f t="shared" si="173"/>
        <v>0</v>
      </c>
      <c r="MC104" s="114"/>
      <c r="MD104" s="4"/>
      <c r="ME104" s="339">
        <v>25.75</v>
      </c>
      <c r="MF104" s="366"/>
      <c r="MG104" s="75">
        <v>35.020000000000003</v>
      </c>
      <c r="MH104" s="4"/>
      <c r="MI104" s="9"/>
      <c r="MJ104" s="4"/>
      <c r="MK104" s="4">
        <f t="shared" si="174"/>
        <v>60.77</v>
      </c>
      <c r="ML104" s="4">
        <f t="shared" si="175"/>
        <v>0</v>
      </c>
      <c r="MM104" s="333">
        <v>0</v>
      </c>
      <c r="MN104" s="92"/>
      <c r="MO104" s="114">
        <v>0</v>
      </c>
      <c r="MP104" s="334"/>
      <c r="MQ104" s="4">
        <f t="shared" si="176"/>
        <v>0</v>
      </c>
      <c r="MR104" s="4">
        <f t="shared" si="177"/>
        <v>0</v>
      </c>
      <c r="MS104" s="4"/>
      <c r="MT104" s="4"/>
      <c r="MU104" s="4">
        <f t="shared" si="178"/>
        <v>0</v>
      </c>
      <c r="MV104" s="4">
        <f t="shared" si="179"/>
        <v>0</v>
      </c>
      <c r="MW104" s="4"/>
      <c r="MX104" s="4"/>
      <c r="MY104" s="4">
        <f t="shared" si="180"/>
        <v>0</v>
      </c>
      <c r="MZ104" s="4">
        <f t="shared" si="181"/>
        <v>0</v>
      </c>
      <c r="NA104" s="92">
        <v>6.65</v>
      </c>
      <c r="NB104" s="335">
        <v>0.9</v>
      </c>
      <c r="NC104" s="4">
        <f t="shared" si="182"/>
        <v>6.65</v>
      </c>
      <c r="ND104" s="4">
        <f t="shared" si="183"/>
        <v>0.9</v>
      </c>
      <c r="NE104" s="296"/>
      <c r="NF104" s="296"/>
      <c r="NG104" s="296">
        <f t="shared" si="184"/>
        <v>0</v>
      </c>
      <c r="NH104" s="296">
        <f t="shared" si="185"/>
        <v>0</v>
      </c>
      <c r="NI104" s="296"/>
      <c r="NJ104" s="296"/>
      <c r="NK104" s="296">
        <f t="shared" si="186"/>
        <v>0</v>
      </c>
      <c r="NL104" s="296">
        <f t="shared" si="187"/>
        <v>0</v>
      </c>
      <c r="NM104" s="293"/>
      <c r="NN104" s="296"/>
      <c r="NO104" s="296">
        <f t="shared" si="188"/>
        <v>0</v>
      </c>
      <c r="NP104" s="296">
        <f t="shared" si="189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41">
        <v>0</v>
      </c>
      <c r="NX104" s="341"/>
      <c r="NY104" s="341">
        <v>0</v>
      </c>
      <c r="NZ104" s="341"/>
      <c r="OA104" s="4">
        <f t="shared" si="190"/>
        <v>0</v>
      </c>
      <c r="OB104" s="4">
        <f t="shared" si="121"/>
        <v>0</v>
      </c>
      <c r="OC104" s="74">
        <v>0</v>
      </c>
      <c r="OD104" s="74"/>
      <c r="OE104" s="347">
        <v>0</v>
      </c>
      <c r="OF104" s="74"/>
      <c r="OG104" s="347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196">
        <v>0</v>
      </c>
      <c r="ON104" s="296"/>
      <c r="OO104" s="340">
        <v>0</v>
      </c>
      <c r="OP104" s="296"/>
      <c r="OQ104" s="196">
        <v>0</v>
      </c>
      <c r="OR104" s="296"/>
      <c r="OS104" s="296">
        <f t="shared" si="193"/>
        <v>0</v>
      </c>
      <c r="OT104" s="296">
        <f t="shared" si="194"/>
        <v>0</v>
      </c>
      <c r="OU104" s="296"/>
      <c r="OV104" s="296"/>
      <c r="OW104" s="296">
        <f t="shared" si="122"/>
        <v>0</v>
      </c>
      <c r="OX104" s="296">
        <f t="shared" si="123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/>
      <c r="N105" s="71"/>
      <c r="O105" s="75"/>
      <c r="P105" s="71"/>
      <c r="Q105" s="122"/>
      <c r="R105" s="78"/>
      <c r="S105" s="320"/>
      <c r="T105" s="320"/>
      <c r="U105" s="78"/>
      <c r="V105" s="78"/>
      <c r="W105" s="78">
        <f t="shared" si="124"/>
        <v>0</v>
      </c>
      <c r="X105" s="78">
        <f t="shared" si="125"/>
        <v>0</v>
      </c>
      <c r="Y105" s="78"/>
      <c r="Z105" s="78"/>
      <c r="AA105" s="75"/>
      <c r="AB105" s="71"/>
      <c r="AC105" s="8">
        <f t="shared" si="126"/>
        <v>0</v>
      </c>
      <c r="AD105" s="8">
        <f t="shared" si="127"/>
        <v>0</v>
      </c>
      <c r="AE105" s="71"/>
      <c r="AF105" s="71"/>
      <c r="AG105" s="71"/>
      <c r="AH105" s="71"/>
      <c r="AI105" s="122"/>
      <c r="AJ105" s="122"/>
      <c r="AK105" s="349"/>
      <c r="AL105" s="350"/>
      <c r="AM105" s="289"/>
      <c r="AN105" s="289"/>
      <c r="AO105" s="290"/>
      <c r="AP105" s="290"/>
      <c r="AQ105" s="290"/>
      <c r="AR105" s="290"/>
      <c r="AS105" s="290"/>
      <c r="AT105" s="290"/>
      <c r="AU105" s="4">
        <f t="shared" si="110"/>
        <v>0</v>
      </c>
      <c r="AV105" s="4">
        <f t="shared" si="111"/>
        <v>0</v>
      </c>
      <c r="AW105" s="78">
        <v>0</v>
      </c>
      <c r="AX105" s="78">
        <v>0</v>
      </c>
      <c r="AY105" s="310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8">
        <v>10</v>
      </c>
      <c r="BF105" s="8">
        <v>1.4239999999999999</v>
      </c>
      <c r="BG105" s="291">
        <v>7</v>
      </c>
      <c r="BH105" s="311">
        <v>0.99680000000000002</v>
      </c>
      <c r="BI105" s="291"/>
      <c r="BJ105" s="292"/>
      <c r="BK105" s="293">
        <v>3</v>
      </c>
      <c r="BL105" s="8">
        <v>0.42720000000000002</v>
      </c>
      <c r="BM105" s="8"/>
      <c r="BN105" s="8"/>
      <c r="BO105" s="8"/>
      <c r="BP105" s="8"/>
      <c r="BQ105" s="8"/>
      <c r="BR105" s="8"/>
      <c r="BS105" s="2">
        <f t="shared" si="128"/>
        <v>20</v>
      </c>
      <c r="BT105" s="8">
        <f t="shared" si="129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4"/>
      <c r="CH105" s="319"/>
      <c r="CI105" s="91">
        <v>0</v>
      </c>
      <c r="CJ105" s="319">
        <v>0</v>
      </c>
      <c r="CK105" s="294"/>
      <c r="CL105" s="294"/>
      <c r="CM105" s="320">
        <v>0</v>
      </c>
      <c r="CN105" s="321">
        <v>0</v>
      </c>
      <c r="CO105" s="8">
        <f t="shared" si="130"/>
        <v>0</v>
      </c>
      <c r="CP105" s="8">
        <f t="shared" si="131"/>
        <v>0</v>
      </c>
      <c r="CQ105" s="336">
        <v>247.40625</v>
      </c>
      <c r="CR105" s="336"/>
      <c r="CS105" s="336"/>
      <c r="CT105" s="346"/>
      <c r="CU105" s="337">
        <v>18.556701030927837</v>
      </c>
      <c r="CV105" s="196"/>
      <c r="CW105" s="338">
        <v>63.814432989690722</v>
      </c>
      <c r="CX105" s="295"/>
      <c r="CY105" s="295"/>
      <c r="CZ105" s="295"/>
      <c r="DA105" s="7">
        <f t="shared" si="132"/>
        <v>329.77738402061857</v>
      </c>
      <c r="DB105" s="4">
        <f t="shared" si="133"/>
        <v>0</v>
      </c>
      <c r="DC105" s="8"/>
      <c r="DD105" s="8"/>
      <c r="DE105" s="4"/>
      <c r="DF105" s="8"/>
      <c r="DG105" s="8"/>
      <c r="DH105" s="8"/>
      <c r="DI105" s="8">
        <f t="shared" si="134"/>
        <v>0</v>
      </c>
      <c r="DJ105" s="8">
        <f t="shared" si="135"/>
        <v>0</v>
      </c>
      <c r="DK105" s="322">
        <v>41.103092783505154</v>
      </c>
      <c r="DL105" s="322">
        <v>13.701030927835051</v>
      </c>
      <c r="DM105" s="320">
        <f t="shared" si="136"/>
        <v>41.103092783505154</v>
      </c>
      <c r="DN105" s="320">
        <f t="shared" si="137"/>
        <v>13.701030927835051</v>
      </c>
      <c r="DO105" s="322">
        <v>39.869999999999997</v>
      </c>
      <c r="DP105" s="322">
        <v>13.29</v>
      </c>
      <c r="DQ105" s="323"/>
      <c r="DR105" s="323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8"/>
        <v>0</v>
      </c>
      <c r="ED105" s="8">
        <f t="shared" si="138"/>
        <v>0</v>
      </c>
      <c r="EE105" s="4"/>
      <c r="EF105" s="4"/>
      <c r="EG105" s="324">
        <v>31.96</v>
      </c>
      <c r="EH105" s="325">
        <v>7.99</v>
      </c>
      <c r="EI105" s="94">
        <v>116.36</v>
      </c>
      <c r="EJ105" s="94">
        <v>29.09</v>
      </c>
      <c r="EK105" s="320">
        <v>40.340000000000003</v>
      </c>
      <c r="EL105" s="326">
        <v>10.085000000000001</v>
      </c>
      <c r="EM105" s="327"/>
      <c r="EN105" s="327"/>
      <c r="EO105" s="327"/>
      <c r="EP105" s="327"/>
      <c r="EQ105" s="8">
        <f t="shared" si="139"/>
        <v>188.66</v>
      </c>
      <c r="ER105" s="8">
        <f t="shared" si="140"/>
        <v>47.164999999999999</v>
      </c>
      <c r="ES105" s="296"/>
      <c r="ET105" s="296"/>
      <c r="EU105" s="6"/>
      <c r="EV105" s="6"/>
      <c r="EW105" s="4">
        <f t="shared" si="141"/>
        <v>0</v>
      </c>
      <c r="EX105" s="4">
        <f t="shared" si="142"/>
        <v>0</v>
      </c>
      <c r="EY105" s="8"/>
      <c r="EZ105" s="8"/>
      <c r="FA105" s="351">
        <v>29</v>
      </c>
      <c r="FB105" s="328"/>
      <c r="FC105" s="114">
        <v>0</v>
      </c>
      <c r="FD105" s="343"/>
      <c r="FE105" s="8"/>
      <c r="FF105" s="8"/>
      <c r="FG105" s="300"/>
      <c r="FH105" s="301"/>
      <c r="FI105" s="8"/>
      <c r="FJ105" s="8"/>
      <c r="FK105" s="8"/>
      <c r="FL105" s="8"/>
      <c r="FM105" s="321"/>
      <c r="FN105" s="321"/>
      <c r="FO105" s="4"/>
      <c r="FP105" s="8"/>
      <c r="FQ105" s="302">
        <f t="shared" si="143"/>
        <v>0</v>
      </c>
      <c r="FR105" s="8">
        <f t="shared" si="144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5"/>
        <v>0</v>
      </c>
      <c r="GH105" s="8">
        <f t="shared" si="146"/>
        <v>0</v>
      </c>
      <c r="GI105" s="303"/>
      <c r="GJ105" s="303"/>
      <c r="GK105" s="321">
        <v>6</v>
      </c>
      <c r="GL105" s="321"/>
      <c r="GM105" s="304"/>
      <c r="GN105" s="305"/>
      <c r="GO105" s="329">
        <v>5</v>
      </c>
      <c r="GP105" s="365"/>
      <c r="GQ105" s="306"/>
      <c r="GR105" s="306"/>
      <c r="GS105" s="305"/>
      <c r="GT105" s="305"/>
      <c r="GU105" s="93">
        <v>5</v>
      </c>
      <c r="GV105" s="93"/>
      <c r="GW105" s="93">
        <v>2</v>
      </c>
      <c r="GX105" s="93"/>
      <c r="GY105" s="93">
        <v>2.4</v>
      </c>
      <c r="GZ105" s="93"/>
      <c r="HA105" s="8">
        <f t="shared" si="147"/>
        <v>20.399999999999999</v>
      </c>
      <c r="HB105" s="8">
        <f t="shared" si="148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98"/>
      <c r="HO105" s="8">
        <f t="shared" si="149"/>
        <v>0</v>
      </c>
      <c r="HP105" s="8">
        <f t="shared" si="150"/>
        <v>0</v>
      </c>
      <c r="HQ105" s="91">
        <v>565</v>
      </c>
      <c r="HR105" s="284"/>
      <c r="HS105" s="91">
        <v>565</v>
      </c>
      <c r="HT105" s="8"/>
      <c r="HU105" s="8">
        <f t="shared" si="151"/>
        <v>565</v>
      </c>
      <c r="HV105" s="8">
        <f t="shared" si="152"/>
        <v>0</v>
      </c>
      <c r="HW105" s="8"/>
      <c r="HX105" s="8"/>
      <c r="HY105" s="376"/>
      <c r="HZ105" s="376"/>
      <c r="IA105" s="307"/>
      <c r="IB105" s="299"/>
      <c r="IC105" s="196">
        <v>8.5</v>
      </c>
      <c r="ID105" s="329">
        <v>2.125</v>
      </c>
      <c r="IE105" s="308"/>
      <c r="IF105" s="308"/>
      <c r="IG105" s="8">
        <f t="shared" si="153"/>
        <v>8.5</v>
      </c>
      <c r="IH105" s="8">
        <f t="shared" si="154"/>
        <v>2.125</v>
      </c>
      <c r="II105" s="8">
        <v>205</v>
      </c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4"/>
      <c r="JD105" s="284"/>
      <c r="JE105" s="378">
        <v>10.31</v>
      </c>
      <c r="JF105" s="378">
        <v>0</v>
      </c>
      <c r="JG105" s="8">
        <f t="shared" si="155"/>
        <v>20.62</v>
      </c>
      <c r="JH105" s="8">
        <f t="shared" si="156"/>
        <v>0</v>
      </c>
      <c r="JI105" s="329">
        <v>6.5372000000000003</v>
      </c>
      <c r="JJ105" s="329">
        <v>1</v>
      </c>
      <c r="JK105" s="329">
        <v>6.5373000000000001</v>
      </c>
      <c r="JL105" s="329">
        <v>1</v>
      </c>
      <c r="JM105" s="329">
        <v>0</v>
      </c>
      <c r="JN105" s="329">
        <v>0</v>
      </c>
      <c r="JO105" s="91">
        <v>51.55</v>
      </c>
      <c r="JP105" s="329">
        <v>11</v>
      </c>
      <c r="JQ105" s="91">
        <v>44.33</v>
      </c>
      <c r="JR105" s="329">
        <v>9</v>
      </c>
      <c r="JS105" s="71">
        <v>0</v>
      </c>
      <c r="JT105" s="71">
        <v>0</v>
      </c>
      <c r="JU105" s="8"/>
      <c r="JV105" s="8"/>
      <c r="JW105" s="8">
        <f t="shared" si="157"/>
        <v>108.9545</v>
      </c>
      <c r="JX105" s="8">
        <f t="shared" si="158"/>
        <v>22</v>
      </c>
      <c r="JY105" s="8"/>
      <c r="JZ105" s="8"/>
      <c r="KA105" s="284"/>
      <c r="KB105" s="284"/>
      <c r="KC105" s="8">
        <f t="shared" si="159"/>
        <v>0</v>
      </c>
      <c r="KD105" s="8">
        <f t="shared" si="160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1"/>
        <v>0</v>
      </c>
      <c r="KP105" s="4">
        <f t="shared" si="161"/>
        <v>0</v>
      </c>
      <c r="KQ105" s="320">
        <v>6.19</v>
      </c>
      <c r="KR105" s="4"/>
      <c r="KS105" s="4"/>
      <c r="KT105" s="4"/>
      <c r="KU105" s="1">
        <f t="shared" si="162"/>
        <v>6.19</v>
      </c>
      <c r="KV105" s="1">
        <f t="shared" si="163"/>
        <v>0</v>
      </c>
      <c r="KW105" s="4"/>
      <c r="KX105" s="4"/>
      <c r="KY105" s="4">
        <f t="shared" si="164"/>
        <v>0</v>
      </c>
      <c r="KZ105" s="4">
        <f t="shared" si="165"/>
        <v>0</v>
      </c>
      <c r="LA105" s="4"/>
      <c r="LB105" s="4"/>
      <c r="LC105" s="4"/>
      <c r="LD105" s="4"/>
      <c r="LE105" s="4">
        <f t="shared" si="166"/>
        <v>0</v>
      </c>
      <c r="LF105" s="4">
        <f t="shared" si="167"/>
        <v>0</v>
      </c>
      <c r="LG105" s="4"/>
      <c r="LH105" s="4"/>
      <c r="LI105" s="4">
        <f t="shared" si="168"/>
        <v>0</v>
      </c>
      <c r="LJ105" s="4">
        <f t="shared" si="169"/>
        <v>0</v>
      </c>
      <c r="LK105" s="71">
        <v>24.2</v>
      </c>
      <c r="LL105" s="329">
        <v>0</v>
      </c>
      <c r="LM105" s="79">
        <v>3.09</v>
      </c>
      <c r="LN105" s="348">
        <v>0</v>
      </c>
      <c r="LO105" s="79">
        <v>3.7210000000000001</v>
      </c>
      <c r="LP105" s="332">
        <v>0</v>
      </c>
      <c r="LQ105" s="75"/>
      <c r="LR105" s="342"/>
      <c r="LS105" s="317"/>
      <c r="LT105" s="317"/>
      <c r="LU105" s="4">
        <f t="shared" si="170"/>
        <v>31.010999999999999</v>
      </c>
      <c r="LV105" s="4">
        <f t="shared" si="171"/>
        <v>0</v>
      </c>
      <c r="LW105" s="318"/>
      <c r="LX105" s="4"/>
      <c r="LY105" s="4"/>
      <c r="LZ105" s="4"/>
      <c r="MA105" s="4">
        <f t="shared" si="172"/>
        <v>0</v>
      </c>
      <c r="MB105" s="4">
        <f t="shared" si="173"/>
        <v>0</v>
      </c>
      <c r="MC105" s="114"/>
      <c r="MD105" s="4"/>
      <c r="ME105" s="339">
        <v>25.75</v>
      </c>
      <c r="MF105" s="366"/>
      <c r="MG105" s="75">
        <v>35.020000000000003</v>
      </c>
      <c r="MH105" s="4"/>
      <c r="MI105" s="9"/>
      <c r="MJ105" s="4"/>
      <c r="MK105" s="4">
        <f t="shared" si="174"/>
        <v>60.77</v>
      </c>
      <c r="ML105" s="4">
        <f t="shared" si="175"/>
        <v>0</v>
      </c>
      <c r="MM105" s="333">
        <v>0</v>
      </c>
      <c r="MN105" s="92"/>
      <c r="MO105" s="114">
        <v>0</v>
      </c>
      <c r="MP105" s="334"/>
      <c r="MQ105" s="4">
        <f t="shared" si="176"/>
        <v>0</v>
      </c>
      <c r="MR105" s="4">
        <f t="shared" si="177"/>
        <v>0</v>
      </c>
      <c r="MS105" s="4"/>
      <c r="MT105" s="4"/>
      <c r="MU105" s="4">
        <f t="shared" si="178"/>
        <v>0</v>
      </c>
      <c r="MV105" s="4">
        <f t="shared" si="179"/>
        <v>0</v>
      </c>
      <c r="MW105" s="4"/>
      <c r="MX105" s="4"/>
      <c r="MY105" s="4">
        <f t="shared" si="180"/>
        <v>0</v>
      </c>
      <c r="MZ105" s="4">
        <f t="shared" si="181"/>
        <v>0</v>
      </c>
      <c r="NA105" s="92">
        <v>6.65</v>
      </c>
      <c r="NB105" s="335">
        <v>0.9</v>
      </c>
      <c r="NC105" s="4">
        <f t="shared" si="182"/>
        <v>6.65</v>
      </c>
      <c r="ND105" s="4">
        <f t="shared" si="183"/>
        <v>0.9</v>
      </c>
      <c r="NE105" s="296"/>
      <c r="NF105" s="296"/>
      <c r="NG105" s="296">
        <f t="shared" si="184"/>
        <v>0</v>
      </c>
      <c r="NH105" s="296">
        <f t="shared" si="185"/>
        <v>0</v>
      </c>
      <c r="NI105" s="296"/>
      <c r="NJ105" s="296"/>
      <c r="NK105" s="296">
        <f t="shared" si="186"/>
        <v>0</v>
      </c>
      <c r="NL105" s="296">
        <f t="shared" si="187"/>
        <v>0</v>
      </c>
      <c r="NM105" s="293"/>
      <c r="NN105" s="296"/>
      <c r="NO105" s="296">
        <f t="shared" si="188"/>
        <v>0</v>
      </c>
      <c r="NP105" s="296">
        <f t="shared" si="189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41">
        <v>0</v>
      </c>
      <c r="NX105" s="341"/>
      <c r="NY105" s="341">
        <v>0</v>
      </c>
      <c r="NZ105" s="341"/>
      <c r="OA105" s="4">
        <f t="shared" si="190"/>
        <v>0</v>
      </c>
      <c r="OB105" s="4">
        <f t="shared" si="121"/>
        <v>0</v>
      </c>
      <c r="OC105" s="74">
        <v>0</v>
      </c>
      <c r="OD105" s="74"/>
      <c r="OE105" s="347">
        <v>0</v>
      </c>
      <c r="OF105" s="74"/>
      <c r="OG105" s="347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196">
        <v>0</v>
      </c>
      <c r="ON105" s="296"/>
      <c r="OO105" s="340">
        <v>0</v>
      </c>
      <c r="OP105" s="296"/>
      <c r="OQ105" s="196">
        <v>0</v>
      </c>
      <c r="OR105" s="296"/>
      <c r="OS105" s="296">
        <f t="shared" si="193"/>
        <v>0</v>
      </c>
      <c r="OT105" s="296">
        <f t="shared" si="194"/>
        <v>0</v>
      </c>
      <c r="OU105" s="296"/>
      <c r="OV105" s="296"/>
      <c r="OW105" s="296">
        <f t="shared" si="122"/>
        <v>0</v>
      </c>
      <c r="OX105" s="296">
        <f t="shared" si="123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/>
      <c r="N106" s="71"/>
      <c r="O106" s="75"/>
      <c r="P106" s="71"/>
      <c r="Q106" s="122"/>
      <c r="R106" s="78"/>
      <c r="S106" s="320"/>
      <c r="T106" s="320"/>
      <c r="U106" s="78"/>
      <c r="V106" s="78"/>
      <c r="W106" s="78">
        <f t="shared" si="124"/>
        <v>0</v>
      </c>
      <c r="X106" s="78">
        <f t="shared" si="125"/>
        <v>0</v>
      </c>
      <c r="Y106" s="78"/>
      <c r="Z106" s="78"/>
      <c r="AA106" s="75"/>
      <c r="AB106" s="71"/>
      <c r="AC106" s="8">
        <f t="shared" si="126"/>
        <v>0</v>
      </c>
      <c r="AD106" s="8">
        <f t="shared" si="127"/>
        <v>0</v>
      </c>
      <c r="AE106" s="71"/>
      <c r="AF106" s="71"/>
      <c r="AG106" s="71"/>
      <c r="AH106" s="71"/>
      <c r="AI106" s="122"/>
      <c r="AJ106" s="122"/>
      <c r="AK106" s="349"/>
      <c r="AL106" s="350"/>
      <c r="AM106" s="289"/>
      <c r="AN106" s="289"/>
      <c r="AO106" s="290"/>
      <c r="AP106" s="290"/>
      <c r="AQ106" s="290"/>
      <c r="AR106" s="290"/>
      <c r="AS106" s="290"/>
      <c r="AT106" s="290"/>
      <c r="AU106" s="4">
        <f t="shared" si="110"/>
        <v>0</v>
      </c>
      <c r="AV106" s="4">
        <f t="shared" si="111"/>
        <v>0</v>
      </c>
      <c r="AW106" s="78">
        <v>0</v>
      </c>
      <c r="AX106" s="78">
        <v>0</v>
      </c>
      <c r="AY106" s="310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8">
        <v>10</v>
      </c>
      <c r="BF106" s="8">
        <v>1.4239999999999999</v>
      </c>
      <c r="BG106" s="291">
        <v>7</v>
      </c>
      <c r="BH106" s="292">
        <v>0.99680000000000002</v>
      </c>
      <c r="BI106" s="291"/>
      <c r="BJ106" s="292"/>
      <c r="BK106" s="293">
        <v>3</v>
      </c>
      <c r="BL106" s="8">
        <v>0.42720000000000002</v>
      </c>
      <c r="BM106" s="8"/>
      <c r="BN106" s="8"/>
      <c r="BO106" s="8"/>
      <c r="BP106" s="8"/>
      <c r="BQ106" s="8"/>
      <c r="BR106" s="8"/>
      <c r="BS106" s="2">
        <f t="shared" si="128"/>
        <v>20</v>
      </c>
      <c r="BT106" s="8">
        <f t="shared" si="129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4"/>
      <c r="CH106" s="319"/>
      <c r="CI106" s="367">
        <v>0</v>
      </c>
      <c r="CJ106" s="368">
        <v>0</v>
      </c>
      <c r="CK106" s="294"/>
      <c r="CL106" s="294"/>
      <c r="CM106" s="320">
        <v>0</v>
      </c>
      <c r="CN106" s="321">
        <v>0</v>
      </c>
      <c r="CO106" s="8">
        <f t="shared" si="130"/>
        <v>0</v>
      </c>
      <c r="CP106" s="8">
        <f t="shared" si="131"/>
        <v>0</v>
      </c>
      <c r="CQ106" s="336">
        <v>247.40625</v>
      </c>
      <c r="CR106" s="336"/>
      <c r="CS106" s="336"/>
      <c r="CT106" s="346"/>
      <c r="CU106" s="337">
        <v>18.556701030927837</v>
      </c>
      <c r="CV106" s="196"/>
      <c r="CW106" s="338">
        <v>63.814432989690722</v>
      </c>
      <c r="CX106" s="295"/>
      <c r="CY106" s="295"/>
      <c r="CZ106" s="295"/>
      <c r="DA106" s="7">
        <f t="shared" si="132"/>
        <v>329.77738402061857</v>
      </c>
      <c r="DB106" s="4">
        <f t="shared" si="133"/>
        <v>0</v>
      </c>
      <c r="DC106" s="8"/>
      <c r="DD106" s="8"/>
      <c r="DE106" s="4"/>
      <c r="DF106" s="8"/>
      <c r="DG106" s="8"/>
      <c r="DH106" s="8"/>
      <c r="DI106" s="8">
        <f t="shared" si="134"/>
        <v>0</v>
      </c>
      <c r="DJ106" s="8">
        <f t="shared" si="135"/>
        <v>0</v>
      </c>
      <c r="DK106" s="322">
        <v>41.103092783505154</v>
      </c>
      <c r="DL106" s="322">
        <v>13.701030927835051</v>
      </c>
      <c r="DM106" s="320">
        <f t="shared" si="136"/>
        <v>41.103092783505154</v>
      </c>
      <c r="DN106" s="320">
        <f t="shared" si="137"/>
        <v>13.701030927835051</v>
      </c>
      <c r="DO106" s="322">
        <v>39.869999999999997</v>
      </c>
      <c r="DP106" s="322">
        <v>13.29</v>
      </c>
      <c r="DQ106" s="323"/>
      <c r="DR106" s="323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8"/>
        <v>0</v>
      </c>
      <c r="ED106" s="8">
        <f t="shared" si="138"/>
        <v>0</v>
      </c>
      <c r="EE106" s="4"/>
      <c r="EF106" s="4"/>
      <c r="EG106" s="324">
        <v>31.96</v>
      </c>
      <c r="EH106" s="325">
        <v>7.99</v>
      </c>
      <c r="EI106" s="94">
        <v>116.36</v>
      </c>
      <c r="EJ106" s="94">
        <v>29.09</v>
      </c>
      <c r="EK106" s="320">
        <v>40.340000000000003</v>
      </c>
      <c r="EL106" s="326">
        <v>10.085000000000001</v>
      </c>
      <c r="EM106" s="327"/>
      <c r="EN106" s="327"/>
      <c r="EO106" s="327"/>
      <c r="EP106" s="327"/>
      <c r="EQ106" s="8">
        <f t="shared" si="139"/>
        <v>188.66</v>
      </c>
      <c r="ER106" s="8">
        <f t="shared" si="140"/>
        <v>47.164999999999999</v>
      </c>
      <c r="ES106" s="296"/>
      <c r="ET106" s="296"/>
      <c r="EU106" s="6"/>
      <c r="EV106" s="6"/>
      <c r="EW106" s="4">
        <f t="shared" si="141"/>
        <v>0</v>
      </c>
      <c r="EX106" s="4">
        <f t="shared" si="142"/>
        <v>0</v>
      </c>
      <c r="EY106" s="8"/>
      <c r="EZ106" s="8"/>
      <c r="FA106" s="351">
        <v>29</v>
      </c>
      <c r="FB106" s="328"/>
      <c r="FC106" s="114">
        <v>0</v>
      </c>
      <c r="FD106" s="321"/>
      <c r="FE106" s="8"/>
      <c r="FF106" s="8"/>
      <c r="FG106" s="300"/>
      <c r="FH106" s="301"/>
      <c r="FI106" s="8"/>
      <c r="FJ106" s="8"/>
      <c r="FK106" s="8"/>
      <c r="FL106" s="8"/>
      <c r="FM106" s="321"/>
      <c r="FN106" s="321"/>
      <c r="FO106" s="4"/>
      <c r="FP106" s="8"/>
      <c r="FQ106" s="302">
        <f t="shared" si="143"/>
        <v>0</v>
      </c>
      <c r="FR106" s="8">
        <f t="shared" si="144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5"/>
        <v>0</v>
      </c>
      <c r="GH106" s="8">
        <f t="shared" si="146"/>
        <v>0</v>
      </c>
      <c r="GI106" s="303"/>
      <c r="GJ106" s="303"/>
      <c r="GK106" s="321">
        <v>6</v>
      </c>
      <c r="GL106" s="321"/>
      <c r="GM106" s="304"/>
      <c r="GN106" s="305"/>
      <c r="GO106" s="329">
        <v>5</v>
      </c>
      <c r="GP106" s="365"/>
      <c r="GQ106" s="306"/>
      <c r="GR106" s="306"/>
      <c r="GS106" s="305"/>
      <c r="GT106" s="305"/>
      <c r="GU106" s="93">
        <v>5</v>
      </c>
      <c r="GV106" s="93"/>
      <c r="GW106" s="93">
        <v>2</v>
      </c>
      <c r="GX106" s="93"/>
      <c r="GY106" s="93">
        <v>2.4</v>
      </c>
      <c r="GZ106" s="93"/>
      <c r="HA106" s="8">
        <f t="shared" si="147"/>
        <v>20.399999999999999</v>
      </c>
      <c r="HB106" s="8">
        <f t="shared" si="148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98"/>
      <c r="HO106" s="8">
        <f t="shared" si="149"/>
        <v>0</v>
      </c>
      <c r="HP106" s="8">
        <f t="shared" si="150"/>
        <v>0</v>
      </c>
      <c r="HQ106" s="91">
        <v>565</v>
      </c>
      <c r="HR106" s="284"/>
      <c r="HS106" s="91">
        <v>565</v>
      </c>
      <c r="HT106" s="8"/>
      <c r="HU106" s="8">
        <f t="shared" si="151"/>
        <v>565</v>
      </c>
      <c r="HV106" s="8">
        <f t="shared" si="152"/>
        <v>0</v>
      </c>
      <c r="HW106" s="8"/>
      <c r="HX106" s="8"/>
      <c r="HY106" s="376"/>
      <c r="HZ106" s="376"/>
      <c r="IA106" s="307"/>
      <c r="IB106" s="299"/>
      <c r="IC106" s="196">
        <v>8.5</v>
      </c>
      <c r="ID106" s="329">
        <v>2.125</v>
      </c>
      <c r="IE106" s="308"/>
      <c r="IF106" s="308"/>
      <c r="IG106" s="8">
        <f t="shared" si="153"/>
        <v>8.5</v>
      </c>
      <c r="IH106" s="8">
        <f t="shared" si="154"/>
        <v>2.125</v>
      </c>
      <c r="II106" s="8">
        <v>205</v>
      </c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4"/>
      <c r="JD106" s="284"/>
      <c r="JE106" s="378">
        <v>10.31</v>
      </c>
      <c r="JF106" s="378">
        <v>0</v>
      </c>
      <c r="JG106" s="8">
        <f t="shared" si="155"/>
        <v>20.62</v>
      </c>
      <c r="JH106" s="8">
        <f t="shared" si="156"/>
        <v>0</v>
      </c>
      <c r="JI106" s="329">
        <v>6.5372000000000003</v>
      </c>
      <c r="JJ106" s="329">
        <v>1</v>
      </c>
      <c r="JK106" s="329">
        <v>6.5373000000000001</v>
      </c>
      <c r="JL106" s="329">
        <v>1</v>
      </c>
      <c r="JM106" s="329">
        <v>0</v>
      </c>
      <c r="JN106" s="329">
        <v>0</v>
      </c>
      <c r="JO106" s="91">
        <v>51.55</v>
      </c>
      <c r="JP106" s="329">
        <v>11</v>
      </c>
      <c r="JQ106" s="91">
        <v>44.33</v>
      </c>
      <c r="JR106" s="329">
        <v>9</v>
      </c>
      <c r="JS106" s="71">
        <v>0</v>
      </c>
      <c r="JT106" s="71">
        <v>0</v>
      </c>
      <c r="JU106" s="8"/>
      <c r="JV106" s="8"/>
      <c r="JW106" s="8">
        <f t="shared" si="157"/>
        <v>108.9545</v>
      </c>
      <c r="JX106" s="8">
        <f t="shared" si="158"/>
        <v>22</v>
      </c>
      <c r="JY106" s="8"/>
      <c r="JZ106" s="8"/>
      <c r="KA106" s="284"/>
      <c r="KB106" s="284"/>
      <c r="KC106" s="8">
        <f t="shared" si="159"/>
        <v>0</v>
      </c>
      <c r="KD106" s="8">
        <f t="shared" si="160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1"/>
        <v>0</v>
      </c>
      <c r="KP106" s="4">
        <f t="shared" si="161"/>
        <v>0</v>
      </c>
      <c r="KQ106" s="320">
        <v>6.19</v>
      </c>
      <c r="KR106" s="4"/>
      <c r="KS106" s="4"/>
      <c r="KT106" s="4"/>
      <c r="KU106" s="1">
        <f t="shared" si="162"/>
        <v>6.19</v>
      </c>
      <c r="KV106" s="1">
        <f t="shared" si="163"/>
        <v>0</v>
      </c>
      <c r="KW106" s="4"/>
      <c r="KX106" s="4"/>
      <c r="KY106" s="4">
        <f t="shared" si="164"/>
        <v>0</v>
      </c>
      <c r="KZ106" s="4">
        <f t="shared" si="165"/>
        <v>0</v>
      </c>
      <c r="LA106" s="4"/>
      <c r="LB106" s="4"/>
      <c r="LC106" s="4"/>
      <c r="LD106" s="4"/>
      <c r="LE106" s="4">
        <f t="shared" si="166"/>
        <v>0</v>
      </c>
      <c r="LF106" s="4">
        <f t="shared" si="167"/>
        <v>0</v>
      </c>
      <c r="LG106" s="4"/>
      <c r="LH106" s="4"/>
      <c r="LI106" s="4">
        <f t="shared" si="168"/>
        <v>0</v>
      </c>
      <c r="LJ106" s="4">
        <f t="shared" si="169"/>
        <v>0</v>
      </c>
      <c r="LK106" s="71">
        <v>24.2</v>
      </c>
      <c r="LL106" s="329">
        <v>0</v>
      </c>
      <c r="LM106" s="79">
        <v>3.09</v>
      </c>
      <c r="LN106" s="348">
        <v>0</v>
      </c>
      <c r="LO106" s="79">
        <v>3.7210000000000001</v>
      </c>
      <c r="LP106" s="332">
        <v>0</v>
      </c>
      <c r="LQ106" s="75"/>
      <c r="LR106" s="342"/>
      <c r="LS106" s="317"/>
      <c r="LT106" s="317"/>
      <c r="LU106" s="4">
        <f t="shared" si="170"/>
        <v>31.010999999999999</v>
      </c>
      <c r="LV106" s="4">
        <f t="shared" si="171"/>
        <v>0</v>
      </c>
      <c r="LW106" s="318"/>
      <c r="LX106" s="4"/>
      <c r="LY106" s="4"/>
      <c r="LZ106" s="4"/>
      <c r="MA106" s="4">
        <f t="shared" si="172"/>
        <v>0</v>
      </c>
      <c r="MB106" s="4">
        <f t="shared" si="173"/>
        <v>0</v>
      </c>
      <c r="MC106" s="114"/>
      <c r="MD106" s="4"/>
      <c r="ME106" s="339">
        <v>25.75</v>
      </c>
      <c r="MF106" s="366"/>
      <c r="MG106" s="75">
        <v>35.020000000000003</v>
      </c>
      <c r="MH106" s="4"/>
      <c r="MI106" s="9"/>
      <c r="MJ106" s="4"/>
      <c r="MK106" s="4">
        <f t="shared" si="174"/>
        <v>60.77</v>
      </c>
      <c r="ML106" s="4">
        <f t="shared" si="175"/>
        <v>0</v>
      </c>
      <c r="MM106" s="333">
        <v>0</v>
      </c>
      <c r="MN106" s="92"/>
      <c r="MO106" s="114">
        <v>0</v>
      </c>
      <c r="MP106" s="334"/>
      <c r="MQ106" s="4">
        <f t="shared" si="176"/>
        <v>0</v>
      </c>
      <c r="MR106" s="4">
        <f t="shared" si="177"/>
        <v>0</v>
      </c>
      <c r="MS106" s="4"/>
      <c r="MT106" s="4"/>
      <c r="MU106" s="4">
        <f t="shared" si="178"/>
        <v>0</v>
      </c>
      <c r="MV106" s="4">
        <f t="shared" si="179"/>
        <v>0</v>
      </c>
      <c r="MW106" s="4"/>
      <c r="MX106" s="4"/>
      <c r="MY106" s="4">
        <f t="shared" si="180"/>
        <v>0</v>
      </c>
      <c r="MZ106" s="4">
        <f t="shared" si="181"/>
        <v>0</v>
      </c>
      <c r="NA106" s="92">
        <v>6.65</v>
      </c>
      <c r="NB106" s="335">
        <v>0.9</v>
      </c>
      <c r="NC106" s="4">
        <f t="shared" si="182"/>
        <v>6.65</v>
      </c>
      <c r="ND106" s="4">
        <f t="shared" si="183"/>
        <v>0.9</v>
      </c>
      <c r="NE106" s="296"/>
      <c r="NF106" s="296"/>
      <c r="NG106" s="296">
        <f t="shared" si="184"/>
        <v>0</v>
      </c>
      <c r="NH106" s="296">
        <f t="shared" si="185"/>
        <v>0</v>
      </c>
      <c r="NI106" s="296"/>
      <c r="NJ106" s="296"/>
      <c r="NK106" s="296">
        <f t="shared" si="186"/>
        <v>0</v>
      </c>
      <c r="NL106" s="296">
        <f t="shared" si="187"/>
        <v>0</v>
      </c>
      <c r="NM106" s="293"/>
      <c r="NN106" s="296"/>
      <c r="NO106" s="296">
        <f t="shared" si="188"/>
        <v>0</v>
      </c>
      <c r="NP106" s="296">
        <f t="shared" si="189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41">
        <v>0</v>
      </c>
      <c r="NX106" s="341"/>
      <c r="NY106" s="341">
        <v>0</v>
      </c>
      <c r="NZ106" s="341"/>
      <c r="OA106" s="4">
        <f t="shared" si="190"/>
        <v>0</v>
      </c>
      <c r="OB106" s="4">
        <f t="shared" si="121"/>
        <v>0</v>
      </c>
      <c r="OC106" s="74">
        <v>0</v>
      </c>
      <c r="OD106" s="74"/>
      <c r="OE106" s="347">
        <v>0</v>
      </c>
      <c r="OF106" s="74"/>
      <c r="OG106" s="347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196">
        <v>0</v>
      </c>
      <c r="ON106" s="296"/>
      <c r="OO106" s="340">
        <v>0</v>
      </c>
      <c r="OP106" s="296"/>
      <c r="OQ106" s="196">
        <v>0</v>
      </c>
      <c r="OR106" s="296"/>
      <c r="OS106" s="296">
        <f t="shared" si="193"/>
        <v>0</v>
      </c>
      <c r="OT106" s="296">
        <f t="shared" si="194"/>
        <v>0</v>
      </c>
      <c r="OU106" s="296"/>
      <c r="OV106" s="296"/>
      <c r="OW106" s="296">
        <f t="shared" si="122"/>
        <v>0</v>
      </c>
      <c r="OX106" s="296">
        <f t="shared" si="123"/>
        <v>0</v>
      </c>
    </row>
    <row r="107" spans="1:414" ht="12.75" customHeight="1">
      <c r="A107" s="89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0</v>
      </c>
      <c r="P107" s="10">
        <f t="shared" si="195"/>
        <v>0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0</v>
      </c>
      <c r="X107" s="10">
        <f t="shared" si="195"/>
        <v>0</v>
      </c>
      <c r="Y107" s="166">
        <f t="shared" si="195"/>
        <v>0</v>
      </c>
      <c r="Z107" s="166">
        <f t="shared" si="195"/>
        <v>0</v>
      </c>
      <c r="AA107" s="10">
        <f t="shared" si="195"/>
        <v>0</v>
      </c>
      <c r="AB107" s="10">
        <f t="shared" si="195"/>
        <v>0</v>
      </c>
      <c r="AC107" s="10">
        <f t="shared" si="195"/>
        <v>0</v>
      </c>
      <c r="AD107" s="10">
        <f t="shared" si="195"/>
        <v>0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0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0</v>
      </c>
      <c r="AV107" s="10">
        <f t="shared" si="195"/>
        <v>0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10</v>
      </c>
      <c r="BF107" s="10">
        <f t="shared" si="195"/>
        <v>1.4239999999999999</v>
      </c>
      <c r="BG107" s="10">
        <f t="shared" si="195"/>
        <v>7</v>
      </c>
      <c r="BH107" s="10">
        <f t="shared" si="195"/>
        <v>0.99680000000000002</v>
      </c>
      <c r="BI107" s="10">
        <f t="shared" si="195"/>
        <v>0</v>
      </c>
      <c r="BJ107" s="10">
        <f t="shared" si="195"/>
        <v>0</v>
      </c>
      <c r="BK107" s="10">
        <f t="shared" si="195"/>
        <v>3</v>
      </c>
      <c r="BL107" s="10">
        <f t="shared" si="195"/>
        <v>0.42720000000000002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20</v>
      </c>
      <c r="BT107" s="10">
        <f t="shared" si="197"/>
        <v>2.8479999999999999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66">
        <f t="shared" si="197"/>
        <v>41.103092783505154</v>
      </c>
      <c r="DL107" s="166">
        <f t="shared" si="197"/>
        <v>13.701030927835051</v>
      </c>
      <c r="DM107" s="166">
        <f t="shared" si="197"/>
        <v>41.103092783505154</v>
      </c>
      <c r="DN107" s="166">
        <f t="shared" si="197"/>
        <v>13.701030927835051</v>
      </c>
      <c r="DO107" s="166">
        <f t="shared" si="197"/>
        <v>39.869999999999997</v>
      </c>
      <c r="DP107" s="166">
        <f t="shared" si="197"/>
        <v>13.29</v>
      </c>
      <c r="DQ107" s="166">
        <f t="shared" si="197"/>
        <v>0</v>
      </c>
      <c r="DR107" s="166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66">
        <f t="shared" si="198"/>
        <v>31.96</v>
      </c>
      <c r="EH107" s="166">
        <f t="shared" si="198"/>
        <v>7.99</v>
      </c>
      <c r="EI107" s="166">
        <f>MAX(EI11:EI106)</f>
        <v>116.36</v>
      </c>
      <c r="EJ107" s="166">
        <f>MAX(EJ11:EJ106)</f>
        <v>29.09</v>
      </c>
      <c r="EK107" s="166">
        <f>MAX(EK11:EK106)</f>
        <v>40.340000000000003</v>
      </c>
      <c r="EL107" s="166">
        <f>MAX(EL11:EL106)</f>
        <v>10.085000000000001</v>
      </c>
      <c r="EM107" s="166">
        <f t="shared" ref="EM107:EP107" si="199">MAX(EM11:EM106)</f>
        <v>0</v>
      </c>
      <c r="EN107" s="166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188.66</v>
      </c>
      <c r="ER107" s="10">
        <f t="shared" si="198"/>
        <v>47.164999999999999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31</v>
      </c>
      <c r="FB107" s="10">
        <f t="shared" si="198"/>
        <v>0</v>
      </c>
      <c r="FC107" s="10">
        <f t="shared" si="198"/>
        <v>32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10">
        <f t="shared" si="198"/>
        <v>0</v>
      </c>
      <c r="GJ107" s="10">
        <f t="shared" si="198"/>
        <v>0</v>
      </c>
      <c r="GK107" s="10">
        <f t="shared" si="198"/>
        <v>6</v>
      </c>
      <c r="GL107" s="10">
        <f t="shared" si="198"/>
        <v>0</v>
      </c>
      <c r="GM107" s="10">
        <f t="shared" si="198"/>
        <v>0</v>
      </c>
      <c r="GN107" s="10">
        <f t="shared" si="198"/>
        <v>0</v>
      </c>
      <c r="GO107" s="10">
        <f t="shared" si="198"/>
        <v>6</v>
      </c>
      <c r="GP107" s="10">
        <f t="shared" si="198"/>
        <v>0</v>
      </c>
      <c r="GQ107" s="10">
        <f t="shared" si="198"/>
        <v>0</v>
      </c>
      <c r="GR107" s="10">
        <f t="shared" si="198"/>
        <v>0</v>
      </c>
      <c r="GS107" s="10">
        <f t="shared" si="198"/>
        <v>0</v>
      </c>
      <c r="GT107" s="10">
        <f t="shared" si="198"/>
        <v>0</v>
      </c>
      <c r="GU107" s="10">
        <f t="shared" ref="GU107:JH107" si="200">MAX(GU11:GU106)</f>
        <v>5</v>
      </c>
      <c r="GV107" s="10">
        <f t="shared" si="200"/>
        <v>0</v>
      </c>
      <c r="GW107" s="10">
        <f t="shared" si="200"/>
        <v>2</v>
      </c>
      <c r="GX107" s="10">
        <f t="shared" si="200"/>
        <v>0</v>
      </c>
      <c r="GY107" s="10">
        <f t="shared" si="200"/>
        <v>2.4</v>
      </c>
      <c r="GZ107" s="10">
        <f t="shared" si="200"/>
        <v>0</v>
      </c>
      <c r="HA107" s="10">
        <f t="shared" si="200"/>
        <v>21.4</v>
      </c>
      <c r="HB107" s="10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>MAX(IC11:IC106)</f>
        <v>8.5</v>
      </c>
      <c r="HZ107" s="10">
        <f>MAX(ID11:ID106)</f>
        <v>2.125</v>
      </c>
      <c r="IA107" s="10">
        <f t="shared" si="200"/>
        <v>0</v>
      </c>
      <c r="IB107" s="10">
        <f t="shared" si="200"/>
        <v>0</v>
      </c>
      <c r="IC107" s="10" t="e">
        <f>MAX(#REF!)</f>
        <v>#REF!</v>
      </c>
      <c r="ID107" s="10" t="e">
        <f>MAX(#REF!)</f>
        <v>#REF!</v>
      </c>
      <c r="IE107" s="10">
        <f t="shared" si="200"/>
        <v>0</v>
      </c>
      <c r="IF107" s="10">
        <f>MAX(IF11:IF106)</f>
        <v>0</v>
      </c>
      <c r="IG107" s="10">
        <f t="shared" si="200"/>
        <v>8.5</v>
      </c>
      <c r="IH107" s="10">
        <f t="shared" si="200"/>
        <v>2.125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66">
        <f t="shared" si="200"/>
        <v>0</v>
      </c>
      <c r="IZ107" s="10">
        <f t="shared" si="200"/>
        <v>0</v>
      </c>
      <c r="JA107" s="166">
        <f t="shared" si="200"/>
        <v>10.31</v>
      </c>
      <c r="JB107" s="166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10.31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66">
        <f t="shared" ref="JI107:LT107" si="202">MAX(JI11:JI106)</f>
        <v>6.5372000000000003</v>
      </c>
      <c r="JJ107" s="166">
        <f t="shared" si="202"/>
        <v>1</v>
      </c>
      <c r="JK107" s="166">
        <f t="shared" si="202"/>
        <v>6.5373000000000001</v>
      </c>
      <c r="JL107" s="166">
        <f t="shared" si="202"/>
        <v>1</v>
      </c>
      <c r="JM107" s="166">
        <f t="shared" si="202"/>
        <v>18</v>
      </c>
      <c r="JN107" s="166">
        <f t="shared" si="202"/>
        <v>4</v>
      </c>
      <c r="JO107" s="166">
        <f t="shared" si="202"/>
        <v>51.55</v>
      </c>
      <c r="JP107" s="166">
        <f t="shared" si="202"/>
        <v>11</v>
      </c>
      <c r="JQ107" s="166">
        <f t="shared" si="202"/>
        <v>44.33</v>
      </c>
      <c r="JR107" s="166">
        <f t="shared" si="202"/>
        <v>9</v>
      </c>
      <c r="JS107" s="166">
        <f t="shared" si="202"/>
        <v>17.53</v>
      </c>
      <c r="JT107" s="166">
        <f t="shared" si="202"/>
        <v>4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66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66">
        <f t="shared" si="202"/>
        <v>0</v>
      </c>
      <c r="LR107" s="166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66">
        <f t="shared" si="203"/>
        <v>0</v>
      </c>
      <c r="MD107" s="10">
        <f t="shared" si="203"/>
        <v>0</v>
      </c>
      <c r="ME107" s="166">
        <f t="shared" si="203"/>
        <v>25.75</v>
      </c>
      <c r="MF107" s="166">
        <f t="shared" si="203"/>
        <v>0</v>
      </c>
      <c r="MG107" s="166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10.08</v>
      </c>
      <c r="MN107" s="166">
        <f t="shared" si="203"/>
        <v>0</v>
      </c>
      <c r="MO107" s="166">
        <f t="shared" si="203"/>
        <v>6.16</v>
      </c>
      <c r="MP107" s="166">
        <f t="shared" si="203"/>
        <v>0</v>
      </c>
      <c r="MQ107" s="10">
        <f t="shared" si="203"/>
        <v>16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66">
        <f t="shared" si="203"/>
        <v>6.65</v>
      </c>
      <c r="NB107" s="166">
        <f t="shared" si="203"/>
        <v>0.9</v>
      </c>
      <c r="NC107" s="10">
        <f t="shared" si="203"/>
        <v>6.65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si="203"/>
        <v>3.67</v>
      </c>
      <c r="NR107" s="10">
        <f t="shared" si="203"/>
        <v>0</v>
      </c>
      <c r="NS107" s="166">
        <f t="shared" si="203"/>
        <v>0</v>
      </c>
      <c r="NT107" s="166">
        <f t="shared" si="203"/>
        <v>0</v>
      </c>
      <c r="NU107" s="166">
        <f t="shared" si="203"/>
        <v>6.2</v>
      </c>
      <c r="NV107" s="10">
        <f t="shared" si="203"/>
        <v>0</v>
      </c>
      <c r="NW107" s="10">
        <f t="shared" si="203"/>
        <v>1.33</v>
      </c>
      <c r="NX107" s="10">
        <f t="shared" si="203"/>
        <v>0</v>
      </c>
      <c r="NY107" s="10">
        <f t="shared" si="203"/>
        <v>2</v>
      </c>
      <c r="NZ107" s="10">
        <f t="shared" si="203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4">MAX(OI11:OI106)</f>
        <v>1</v>
      </c>
      <c r="OJ107" s="10">
        <f t="shared" si="204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5">MAX(OM11:OM106)</f>
        <v>7.36</v>
      </c>
      <c r="ON107" s="10">
        <f t="shared" si="205"/>
        <v>0</v>
      </c>
      <c r="OO107" s="10">
        <f>MAX(OO11:OO106)</f>
        <v>2.0699999999999998</v>
      </c>
      <c r="OP107" s="10">
        <f t="shared" si="205"/>
        <v>0</v>
      </c>
      <c r="OQ107" s="10">
        <f>MAX(OQ11:OQ106)</f>
        <v>2.2599999999999998</v>
      </c>
      <c r="OR107" s="10">
        <f t="shared" si="205"/>
        <v>0</v>
      </c>
      <c r="OS107" s="10">
        <f t="shared" si="205"/>
        <v>9.43</v>
      </c>
      <c r="OT107" s="10">
        <f t="shared" si="205"/>
        <v>0</v>
      </c>
      <c r="OU107" s="10">
        <f t="shared" ref="OU107:OX107" si="206">MAX(OU11:OU106)</f>
        <v>0</v>
      </c>
      <c r="OV107" s="10">
        <f t="shared" si="206"/>
        <v>0</v>
      </c>
      <c r="OW107" s="10">
        <f t="shared" si="206"/>
        <v>0</v>
      </c>
      <c r="OX107" s="10">
        <f t="shared" si="206"/>
        <v>0</v>
      </c>
    </row>
    <row r="108" spans="1:414" ht="12.75" customHeight="1">
      <c r="A108" s="89" t="s">
        <v>130</v>
      </c>
      <c r="B108" s="50"/>
      <c r="C108" s="10">
        <f t="shared" ref="C108:BR108" si="207">MIN(C11:C106)</f>
        <v>0</v>
      </c>
      <c r="D108" s="10">
        <f t="shared" si="207"/>
        <v>0</v>
      </c>
      <c r="E108" s="10">
        <f t="shared" si="207"/>
        <v>0</v>
      </c>
      <c r="F108" s="10">
        <f t="shared" si="207"/>
        <v>0</v>
      </c>
      <c r="G108" s="10">
        <f t="shared" si="207"/>
        <v>0</v>
      </c>
      <c r="H108" s="10">
        <f t="shared" si="207"/>
        <v>0</v>
      </c>
      <c r="I108" s="10">
        <f t="shared" si="207"/>
        <v>0</v>
      </c>
      <c r="J108" s="10">
        <f t="shared" si="207"/>
        <v>0</v>
      </c>
      <c r="K108" s="10">
        <f t="shared" si="207"/>
        <v>0</v>
      </c>
      <c r="L108" s="10">
        <f t="shared" si="207"/>
        <v>0</v>
      </c>
      <c r="M108" s="10">
        <f t="shared" si="207"/>
        <v>0</v>
      </c>
      <c r="N108" s="10">
        <f t="shared" si="207"/>
        <v>0</v>
      </c>
      <c r="O108" s="10">
        <f t="shared" si="207"/>
        <v>0</v>
      </c>
      <c r="P108" s="10">
        <f t="shared" si="207"/>
        <v>0</v>
      </c>
      <c r="Q108" s="10">
        <f t="shared" si="207"/>
        <v>0</v>
      </c>
      <c r="R108" s="10">
        <f t="shared" si="207"/>
        <v>0</v>
      </c>
      <c r="S108" s="10">
        <f t="shared" si="207"/>
        <v>0</v>
      </c>
      <c r="T108" s="10">
        <f t="shared" si="207"/>
        <v>0</v>
      </c>
      <c r="U108" s="10">
        <f t="shared" si="207"/>
        <v>0</v>
      </c>
      <c r="V108" s="10">
        <f t="shared" si="207"/>
        <v>0</v>
      </c>
      <c r="W108" s="10">
        <f t="shared" si="207"/>
        <v>0</v>
      </c>
      <c r="X108" s="10">
        <f t="shared" si="207"/>
        <v>0</v>
      </c>
      <c r="Y108" s="166">
        <f t="shared" si="207"/>
        <v>0</v>
      </c>
      <c r="Z108" s="166">
        <f t="shared" si="207"/>
        <v>0</v>
      </c>
      <c r="AA108" s="10">
        <f t="shared" si="207"/>
        <v>0</v>
      </c>
      <c r="AB108" s="10">
        <f t="shared" si="207"/>
        <v>0</v>
      </c>
      <c r="AC108" s="10">
        <f t="shared" si="207"/>
        <v>0</v>
      </c>
      <c r="AD108" s="10">
        <f t="shared" si="207"/>
        <v>0</v>
      </c>
      <c r="AE108" s="10">
        <f t="shared" si="207"/>
        <v>0</v>
      </c>
      <c r="AF108" s="10">
        <f t="shared" si="207"/>
        <v>0</v>
      </c>
      <c r="AG108" s="10">
        <f t="shared" si="207"/>
        <v>0</v>
      </c>
      <c r="AH108" s="10">
        <f t="shared" si="207"/>
        <v>0</v>
      </c>
      <c r="AI108" s="10">
        <f t="shared" si="207"/>
        <v>0</v>
      </c>
      <c r="AJ108" s="10">
        <f t="shared" si="207"/>
        <v>0</v>
      </c>
      <c r="AK108" s="10">
        <f t="shared" si="207"/>
        <v>0</v>
      </c>
      <c r="AL108" s="10">
        <f t="shared" si="207"/>
        <v>0</v>
      </c>
      <c r="AM108" s="10">
        <f t="shared" si="207"/>
        <v>0</v>
      </c>
      <c r="AN108" s="10">
        <f t="shared" si="207"/>
        <v>0</v>
      </c>
      <c r="AO108" s="10">
        <f t="shared" si="207"/>
        <v>0</v>
      </c>
      <c r="AP108" s="10">
        <f t="shared" si="207"/>
        <v>0</v>
      </c>
      <c r="AQ108" s="10">
        <f t="shared" si="207"/>
        <v>0</v>
      </c>
      <c r="AR108" s="10">
        <f t="shared" si="207"/>
        <v>0</v>
      </c>
      <c r="AS108" s="10">
        <f t="shared" si="207"/>
        <v>0</v>
      </c>
      <c r="AT108" s="10">
        <f t="shared" si="207"/>
        <v>0</v>
      </c>
      <c r="AU108" s="10">
        <f t="shared" si="207"/>
        <v>0</v>
      </c>
      <c r="AV108" s="10">
        <f t="shared" si="207"/>
        <v>0</v>
      </c>
      <c r="AW108" s="10">
        <f t="shared" si="207"/>
        <v>0</v>
      </c>
      <c r="AX108" s="10">
        <f t="shared" si="207"/>
        <v>0</v>
      </c>
      <c r="AY108" s="10">
        <f t="shared" si="207"/>
        <v>0</v>
      </c>
      <c r="AZ108" s="10">
        <f t="shared" si="207"/>
        <v>0</v>
      </c>
      <c r="BA108" s="10">
        <f t="shared" si="207"/>
        <v>0</v>
      </c>
      <c r="BB108" s="10">
        <f t="shared" si="207"/>
        <v>0</v>
      </c>
      <c r="BC108" s="10">
        <f t="shared" si="207"/>
        <v>0</v>
      </c>
      <c r="BD108" s="10">
        <f t="shared" si="207"/>
        <v>0</v>
      </c>
      <c r="BE108" s="10">
        <f t="shared" si="207"/>
        <v>10</v>
      </c>
      <c r="BF108" s="10">
        <f t="shared" si="207"/>
        <v>1.4239999999999999</v>
      </c>
      <c r="BG108" s="10">
        <f t="shared" si="207"/>
        <v>7</v>
      </c>
      <c r="BH108" s="10">
        <f t="shared" si="207"/>
        <v>0.99680000000000002</v>
      </c>
      <c r="BI108" s="10">
        <f t="shared" si="207"/>
        <v>0</v>
      </c>
      <c r="BJ108" s="10">
        <f t="shared" si="207"/>
        <v>0</v>
      </c>
      <c r="BK108" s="10">
        <f t="shared" si="207"/>
        <v>3</v>
      </c>
      <c r="BL108" s="10">
        <f t="shared" si="207"/>
        <v>0.42720000000000002</v>
      </c>
      <c r="BM108" s="10">
        <f t="shared" si="207"/>
        <v>0</v>
      </c>
      <c r="BN108" s="10">
        <f t="shared" ref="BN108:BQ108" si="208">MIN(BN11:BN106)</f>
        <v>0</v>
      </c>
      <c r="BO108" s="10">
        <f t="shared" si="208"/>
        <v>0</v>
      </c>
      <c r="BP108" s="10">
        <f t="shared" si="208"/>
        <v>0</v>
      </c>
      <c r="BQ108" s="10">
        <f t="shared" si="208"/>
        <v>0</v>
      </c>
      <c r="BR108" s="10">
        <f t="shared" si="207"/>
        <v>0</v>
      </c>
      <c r="BS108" s="10">
        <f t="shared" ref="BS108:ED108" si="209">MIN(BS11:BS106)</f>
        <v>20</v>
      </c>
      <c r="BT108" s="10">
        <f t="shared" si="209"/>
        <v>2.8479999999999999</v>
      </c>
      <c r="BU108" s="10">
        <f t="shared" si="209"/>
        <v>0</v>
      </c>
      <c r="BV108" s="10">
        <f t="shared" si="209"/>
        <v>0</v>
      </c>
      <c r="BW108" s="10">
        <f t="shared" si="209"/>
        <v>0</v>
      </c>
      <c r="BX108" s="10">
        <f t="shared" si="209"/>
        <v>0</v>
      </c>
      <c r="BY108" s="10">
        <f t="shared" si="209"/>
        <v>0</v>
      </c>
      <c r="BZ108" s="10">
        <f t="shared" si="209"/>
        <v>0</v>
      </c>
      <c r="CA108" s="10">
        <f t="shared" si="209"/>
        <v>0</v>
      </c>
      <c r="CB108" s="10">
        <f t="shared" si="209"/>
        <v>0</v>
      </c>
      <c r="CC108" s="10">
        <f t="shared" si="209"/>
        <v>0</v>
      </c>
      <c r="CD108" s="10">
        <f t="shared" si="209"/>
        <v>0</v>
      </c>
      <c r="CE108" s="10">
        <f t="shared" si="209"/>
        <v>0</v>
      </c>
      <c r="CF108" s="10">
        <f t="shared" si="209"/>
        <v>0</v>
      </c>
      <c r="CG108" s="10">
        <f t="shared" si="209"/>
        <v>0</v>
      </c>
      <c r="CH108" s="10">
        <f t="shared" si="209"/>
        <v>0</v>
      </c>
      <c r="CI108" s="10">
        <f t="shared" si="209"/>
        <v>0</v>
      </c>
      <c r="CJ108" s="10">
        <f t="shared" si="209"/>
        <v>0</v>
      </c>
      <c r="CK108" s="10">
        <f t="shared" si="209"/>
        <v>0</v>
      </c>
      <c r="CL108" s="10">
        <f t="shared" si="209"/>
        <v>0</v>
      </c>
      <c r="CM108" s="10">
        <f t="shared" si="209"/>
        <v>0</v>
      </c>
      <c r="CN108" s="10">
        <f t="shared" si="209"/>
        <v>0</v>
      </c>
      <c r="CO108" s="10">
        <f t="shared" si="209"/>
        <v>0</v>
      </c>
      <c r="CP108" s="10">
        <f t="shared" si="209"/>
        <v>0</v>
      </c>
      <c r="CQ108" s="10">
        <f t="shared" si="209"/>
        <v>247.40625</v>
      </c>
      <c r="CR108" s="10">
        <f t="shared" si="209"/>
        <v>0</v>
      </c>
      <c r="CS108" s="10">
        <f t="shared" si="209"/>
        <v>0</v>
      </c>
      <c r="CT108" s="10">
        <f t="shared" si="209"/>
        <v>0</v>
      </c>
      <c r="CU108" s="10">
        <f t="shared" si="209"/>
        <v>18.556701030927837</v>
      </c>
      <c r="CV108" s="10">
        <f t="shared" si="209"/>
        <v>0</v>
      </c>
      <c r="CW108" s="10">
        <f t="shared" si="209"/>
        <v>63.814432989690722</v>
      </c>
      <c r="CX108" s="10">
        <f t="shared" si="209"/>
        <v>0</v>
      </c>
      <c r="CY108" s="10">
        <f t="shared" si="209"/>
        <v>0</v>
      </c>
      <c r="CZ108" s="10">
        <f t="shared" si="209"/>
        <v>0</v>
      </c>
      <c r="DA108" s="10">
        <f t="shared" si="209"/>
        <v>329.77738402061857</v>
      </c>
      <c r="DB108" s="10">
        <f t="shared" si="209"/>
        <v>0</v>
      </c>
      <c r="DC108" s="10">
        <f t="shared" si="209"/>
        <v>0</v>
      </c>
      <c r="DD108" s="10">
        <f t="shared" si="209"/>
        <v>0</v>
      </c>
      <c r="DE108" s="10">
        <f t="shared" si="209"/>
        <v>0</v>
      </c>
      <c r="DF108" s="10">
        <f t="shared" si="209"/>
        <v>0</v>
      </c>
      <c r="DG108" s="10">
        <f t="shared" si="209"/>
        <v>0</v>
      </c>
      <c r="DH108" s="10">
        <f t="shared" si="209"/>
        <v>0</v>
      </c>
      <c r="DI108" s="10">
        <f t="shared" si="209"/>
        <v>0</v>
      </c>
      <c r="DJ108" s="10">
        <f t="shared" si="209"/>
        <v>0</v>
      </c>
      <c r="DK108" s="166">
        <f t="shared" si="209"/>
        <v>31.134020618556701</v>
      </c>
      <c r="DL108" s="166">
        <f t="shared" si="209"/>
        <v>10.378006872852234</v>
      </c>
      <c r="DM108" s="166">
        <f t="shared" si="209"/>
        <v>31.134020618556701</v>
      </c>
      <c r="DN108" s="166">
        <f t="shared" si="209"/>
        <v>10.378006872852234</v>
      </c>
      <c r="DO108" s="166">
        <f t="shared" si="209"/>
        <v>30.2</v>
      </c>
      <c r="DP108" s="166">
        <f t="shared" si="209"/>
        <v>10.066666666666666</v>
      </c>
      <c r="DQ108" s="166">
        <f t="shared" si="209"/>
        <v>0</v>
      </c>
      <c r="DR108" s="166">
        <f t="shared" si="209"/>
        <v>0</v>
      </c>
      <c r="DS108" s="10">
        <f t="shared" si="209"/>
        <v>0</v>
      </c>
      <c r="DT108" s="10">
        <f t="shared" si="209"/>
        <v>0</v>
      </c>
      <c r="DU108" s="10">
        <f t="shared" si="209"/>
        <v>0</v>
      </c>
      <c r="DV108" s="10">
        <f t="shared" si="209"/>
        <v>0</v>
      </c>
      <c r="DW108" s="10">
        <f t="shared" si="209"/>
        <v>0</v>
      </c>
      <c r="DX108" s="10">
        <f t="shared" si="209"/>
        <v>0</v>
      </c>
      <c r="DY108" s="10">
        <f t="shared" si="209"/>
        <v>0</v>
      </c>
      <c r="DZ108" s="10">
        <f t="shared" si="209"/>
        <v>0</v>
      </c>
      <c r="EA108" s="10">
        <f t="shared" si="209"/>
        <v>0</v>
      </c>
      <c r="EB108" s="10">
        <f t="shared" si="209"/>
        <v>0</v>
      </c>
      <c r="EC108" s="10">
        <f t="shared" si="209"/>
        <v>0</v>
      </c>
      <c r="ED108" s="10">
        <f t="shared" si="209"/>
        <v>0</v>
      </c>
      <c r="EE108" s="10">
        <f t="shared" ref="EE108:GT108" si="210">MIN(EE11:EE106)</f>
        <v>0</v>
      </c>
      <c r="EF108" s="10">
        <f t="shared" si="210"/>
        <v>0</v>
      </c>
      <c r="EG108" s="166">
        <f t="shared" si="210"/>
        <v>31.96</v>
      </c>
      <c r="EH108" s="166">
        <f t="shared" si="210"/>
        <v>7.99</v>
      </c>
      <c r="EI108" s="166">
        <f>MIN(EI11:EI106)</f>
        <v>116.36</v>
      </c>
      <c r="EJ108" s="166">
        <f>MIN(EJ11:EJ106)</f>
        <v>29.09</v>
      </c>
      <c r="EK108" s="166">
        <f>MIN(EK11:EK106)</f>
        <v>40.340000000000003</v>
      </c>
      <c r="EL108" s="166">
        <f>MIN(EL11:EL106)</f>
        <v>10.085000000000001</v>
      </c>
      <c r="EM108" s="166">
        <f t="shared" ref="EM108:EP108" si="211">MIN(EM11:EM106)</f>
        <v>0</v>
      </c>
      <c r="EN108" s="166">
        <f t="shared" si="211"/>
        <v>0</v>
      </c>
      <c r="EO108" s="10">
        <f t="shared" si="211"/>
        <v>0</v>
      </c>
      <c r="EP108" s="10">
        <f t="shared" si="211"/>
        <v>0</v>
      </c>
      <c r="EQ108" s="10">
        <f t="shared" si="210"/>
        <v>188.66</v>
      </c>
      <c r="ER108" s="10">
        <f t="shared" si="210"/>
        <v>47.164999999999999</v>
      </c>
      <c r="ES108" s="10">
        <f t="shared" si="210"/>
        <v>0</v>
      </c>
      <c r="ET108" s="10">
        <f t="shared" si="210"/>
        <v>0</v>
      </c>
      <c r="EU108" s="10">
        <f t="shared" si="210"/>
        <v>0</v>
      </c>
      <c r="EV108" s="10">
        <f t="shared" si="210"/>
        <v>0</v>
      </c>
      <c r="EW108" s="10">
        <f t="shared" si="210"/>
        <v>0</v>
      </c>
      <c r="EX108" s="10">
        <f t="shared" si="210"/>
        <v>0</v>
      </c>
      <c r="EY108" s="10">
        <f t="shared" si="210"/>
        <v>0</v>
      </c>
      <c r="EZ108" s="10">
        <f t="shared" si="210"/>
        <v>0</v>
      </c>
      <c r="FA108" s="10">
        <f t="shared" si="210"/>
        <v>29</v>
      </c>
      <c r="FB108" s="10">
        <f t="shared" si="210"/>
        <v>0</v>
      </c>
      <c r="FC108" s="10">
        <f t="shared" si="210"/>
        <v>0</v>
      </c>
      <c r="FD108" s="10">
        <f t="shared" si="210"/>
        <v>0</v>
      </c>
      <c r="FE108" s="10">
        <f t="shared" si="210"/>
        <v>0</v>
      </c>
      <c r="FF108" s="10">
        <f t="shared" si="210"/>
        <v>0</v>
      </c>
      <c r="FG108" s="10">
        <f t="shared" si="210"/>
        <v>0</v>
      </c>
      <c r="FH108" s="10">
        <f t="shared" si="210"/>
        <v>0</v>
      </c>
      <c r="FI108" s="10">
        <f t="shared" si="210"/>
        <v>0</v>
      </c>
      <c r="FJ108" s="10">
        <f t="shared" si="210"/>
        <v>0</v>
      </c>
      <c r="FK108" s="10">
        <f t="shared" si="210"/>
        <v>0</v>
      </c>
      <c r="FL108" s="10">
        <f t="shared" si="210"/>
        <v>0</v>
      </c>
      <c r="FM108" s="10">
        <f t="shared" si="210"/>
        <v>0</v>
      </c>
      <c r="FN108" s="10">
        <f t="shared" si="210"/>
        <v>0</v>
      </c>
      <c r="FO108" s="10">
        <f t="shared" si="210"/>
        <v>0</v>
      </c>
      <c r="FP108" s="10">
        <f t="shared" si="210"/>
        <v>0</v>
      </c>
      <c r="FQ108" s="10">
        <f t="shared" si="210"/>
        <v>0</v>
      </c>
      <c r="FR108" s="10">
        <f t="shared" si="210"/>
        <v>0</v>
      </c>
      <c r="FS108" s="10">
        <f t="shared" si="210"/>
        <v>0</v>
      </c>
      <c r="FT108" s="10">
        <f t="shared" si="210"/>
        <v>0</v>
      </c>
      <c r="FU108" s="10">
        <f t="shared" si="210"/>
        <v>0</v>
      </c>
      <c r="FV108" s="10">
        <f t="shared" si="210"/>
        <v>0</v>
      </c>
      <c r="FW108" s="10">
        <f t="shared" si="210"/>
        <v>0</v>
      </c>
      <c r="FX108" s="10">
        <f t="shared" si="210"/>
        <v>0</v>
      </c>
      <c r="FY108" s="10">
        <f t="shared" si="210"/>
        <v>0</v>
      </c>
      <c r="FZ108" s="10">
        <f t="shared" si="210"/>
        <v>0</v>
      </c>
      <c r="GA108" s="10">
        <f t="shared" si="210"/>
        <v>0</v>
      </c>
      <c r="GB108" s="10">
        <f t="shared" si="210"/>
        <v>0</v>
      </c>
      <c r="GC108" s="10">
        <f t="shared" si="210"/>
        <v>0</v>
      </c>
      <c r="GD108" s="10">
        <f t="shared" si="210"/>
        <v>0</v>
      </c>
      <c r="GE108" s="10">
        <f t="shared" si="210"/>
        <v>0</v>
      </c>
      <c r="GF108" s="10">
        <f t="shared" si="210"/>
        <v>0</v>
      </c>
      <c r="GG108" s="10">
        <f t="shared" si="210"/>
        <v>0</v>
      </c>
      <c r="GH108" s="10">
        <f t="shared" si="210"/>
        <v>0</v>
      </c>
      <c r="GI108" s="10">
        <f t="shared" si="210"/>
        <v>0</v>
      </c>
      <c r="GJ108" s="10">
        <f t="shared" si="210"/>
        <v>0</v>
      </c>
      <c r="GK108" s="10">
        <f t="shared" si="210"/>
        <v>6</v>
      </c>
      <c r="GL108" s="10">
        <f t="shared" si="210"/>
        <v>0</v>
      </c>
      <c r="GM108" s="10">
        <f t="shared" si="210"/>
        <v>0</v>
      </c>
      <c r="GN108" s="10">
        <f t="shared" si="210"/>
        <v>0</v>
      </c>
      <c r="GO108" s="10">
        <f t="shared" si="210"/>
        <v>3</v>
      </c>
      <c r="GP108" s="10">
        <f t="shared" si="210"/>
        <v>0</v>
      </c>
      <c r="GQ108" s="10">
        <f t="shared" si="210"/>
        <v>0</v>
      </c>
      <c r="GR108" s="10">
        <f t="shared" si="210"/>
        <v>0</v>
      </c>
      <c r="GS108" s="10">
        <f t="shared" si="210"/>
        <v>0</v>
      </c>
      <c r="GT108" s="10">
        <f t="shared" si="210"/>
        <v>0</v>
      </c>
      <c r="GU108" s="10">
        <f t="shared" ref="GU108:JH108" si="212">MIN(GU11:GU106)</f>
        <v>3</v>
      </c>
      <c r="GV108" s="10">
        <f t="shared" si="212"/>
        <v>0</v>
      </c>
      <c r="GW108" s="10">
        <f t="shared" si="212"/>
        <v>2</v>
      </c>
      <c r="GX108" s="10">
        <f t="shared" si="212"/>
        <v>0</v>
      </c>
      <c r="GY108" s="10">
        <f t="shared" si="212"/>
        <v>0</v>
      </c>
      <c r="GZ108" s="10">
        <f t="shared" si="212"/>
        <v>0</v>
      </c>
      <c r="HA108" s="10">
        <f t="shared" si="212"/>
        <v>14</v>
      </c>
      <c r="HB108" s="10">
        <f t="shared" si="212"/>
        <v>0</v>
      </c>
      <c r="HC108" s="10">
        <f t="shared" si="212"/>
        <v>0</v>
      </c>
      <c r="HD108" s="10">
        <f t="shared" si="212"/>
        <v>0</v>
      </c>
      <c r="HE108" s="10">
        <f t="shared" si="212"/>
        <v>0</v>
      </c>
      <c r="HF108" s="10">
        <f t="shared" si="212"/>
        <v>0</v>
      </c>
      <c r="HG108" s="10">
        <f t="shared" si="212"/>
        <v>0</v>
      </c>
      <c r="HH108" s="10">
        <f t="shared" si="212"/>
        <v>0</v>
      </c>
      <c r="HI108" s="10">
        <f t="shared" si="212"/>
        <v>0</v>
      </c>
      <c r="HJ108" s="10">
        <f t="shared" si="212"/>
        <v>0</v>
      </c>
      <c r="HK108" s="10">
        <f t="shared" si="212"/>
        <v>0</v>
      </c>
      <c r="HL108" s="10">
        <f t="shared" si="212"/>
        <v>0</v>
      </c>
      <c r="HM108" s="10">
        <f t="shared" si="212"/>
        <v>0</v>
      </c>
      <c r="HN108" s="10">
        <f t="shared" si="212"/>
        <v>0</v>
      </c>
      <c r="HO108" s="10">
        <f t="shared" si="212"/>
        <v>0</v>
      </c>
      <c r="HP108" s="10">
        <f t="shared" si="212"/>
        <v>0</v>
      </c>
      <c r="HQ108" s="10">
        <f t="shared" si="212"/>
        <v>400</v>
      </c>
      <c r="HR108" s="10">
        <f t="shared" si="212"/>
        <v>0</v>
      </c>
      <c r="HS108" s="10">
        <f t="shared" si="212"/>
        <v>400</v>
      </c>
      <c r="HT108" s="10">
        <f t="shared" si="212"/>
        <v>0</v>
      </c>
      <c r="HU108" s="10">
        <f t="shared" si="212"/>
        <v>400</v>
      </c>
      <c r="HV108" s="10">
        <f t="shared" si="212"/>
        <v>0</v>
      </c>
      <c r="HW108" s="10">
        <f t="shared" si="212"/>
        <v>0</v>
      </c>
      <c r="HX108" s="10">
        <f t="shared" si="212"/>
        <v>0</v>
      </c>
      <c r="HY108" s="10">
        <f>MIN(IC11:IC106)</f>
        <v>8.5</v>
      </c>
      <c r="HZ108" s="10">
        <f>MIN(ID11:ID106)</f>
        <v>2.125</v>
      </c>
      <c r="IA108" s="10">
        <f t="shared" si="212"/>
        <v>0</v>
      </c>
      <c r="IB108" s="10">
        <f t="shared" si="212"/>
        <v>0</v>
      </c>
      <c r="IC108" s="10" t="e">
        <f>MIN(#REF!)</f>
        <v>#REF!</v>
      </c>
      <c r="ID108" s="10" t="e">
        <f>MIN(#REF!)</f>
        <v>#REF!</v>
      </c>
      <c r="IE108" s="10">
        <f t="shared" si="212"/>
        <v>0</v>
      </c>
      <c r="IF108" s="10">
        <f>MIN(IF11:IF106)</f>
        <v>0</v>
      </c>
      <c r="IG108" s="10">
        <f t="shared" si="212"/>
        <v>8.5</v>
      </c>
      <c r="IH108" s="10">
        <f t="shared" si="212"/>
        <v>2.125</v>
      </c>
      <c r="II108" s="10">
        <f t="shared" si="212"/>
        <v>205</v>
      </c>
      <c r="IJ108" s="10">
        <f t="shared" si="212"/>
        <v>0</v>
      </c>
      <c r="IK108" s="10">
        <f t="shared" si="212"/>
        <v>0</v>
      </c>
      <c r="IL108" s="10">
        <f t="shared" si="212"/>
        <v>0</v>
      </c>
      <c r="IM108" s="10">
        <f t="shared" si="212"/>
        <v>0</v>
      </c>
      <c r="IN108" s="10">
        <f t="shared" si="212"/>
        <v>0</v>
      </c>
      <c r="IO108" s="10">
        <f t="shared" si="212"/>
        <v>0</v>
      </c>
      <c r="IP108" s="10">
        <f t="shared" si="212"/>
        <v>0</v>
      </c>
      <c r="IQ108" s="10">
        <f t="shared" si="212"/>
        <v>0</v>
      </c>
      <c r="IR108" s="10">
        <f t="shared" si="212"/>
        <v>0</v>
      </c>
      <c r="IS108" s="10">
        <f t="shared" si="212"/>
        <v>0</v>
      </c>
      <c r="IT108" s="10">
        <f t="shared" si="212"/>
        <v>0</v>
      </c>
      <c r="IU108" s="10">
        <f t="shared" si="212"/>
        <v>205</v>
      </c>
      <c r="IV108" s="10">
        <f t="shared" si="212"/>
        <v>0</v>
      </c>
      <c r="IW108" s="10">
        <f t="shared" si="212"/>
        <v>0</v>
      </c>
      <c r="IX108" s="10">
        <f t="shared" si="212"/>
        <v>0</v>
      </c>
      <c r="IY108" s="166">
        <f t="shared" si="212"/>
        <v>0</v>
      </c>
      <c r="IZ108" s="10">
        <f t="shared" si="212"/>
        <v>0</v>
      </c>
      <c r="JA108" s="166">
        <f t="shared" si="212"/>
        <v>10.31</v>
      </c>
      <c r="JB108" s="166">
        <f t="shared" si="212"/>
        <v>0</v>
      </c>
      <c r="JC108" s="10">
        <f t="shared" si="212"/>
        <v>0</v>
      </c>
      <c r="JD108" s="10">
        <f t="shared" si="212"/>
        <v>0</v>
      </c>
      <c r="JE108" s="10">
        <f t="shared" ref="JE108:JF108" si="213">MIN(JE11:JE106)</f>
        <v>0</v>
      </c>
      <c r="JF108" s="10">
        <f t="shared" si="213"/>
        <v>0</v>
      </c>
      <c r="JG108" s="10">
        <f t="shared" si="212"/>
        <v>10.31</v>
      </c>
      <c r="JH108" s="10">
        <f t="shared" si="212"/>
        <v>0</v>
      </c>
      <c r="JI108" s="166">
        <f t="shared" ref="JI108:LT108" si="214">MIN(JI11:JI106)</f>
        <v>4.742</v>
      </c>
      <c r="JJ108" s="166">
        <f t="shared" si="214"/>
        <v>1</v>
      </c>
      <c r="JK108" s="166">
        <f t="shared" si="214"/>
        <v>4.7420999999999998</v>
      </c>
      <c r="JL108" s="166">
        <f t="shared" si="214"/>
        <v>1</v>
      </c>
      <c r="JM108" s="166">
        <f t="shared" si="214"/>
        <v>0</v>
      </c>
      <c r="JN108" s="166">
        <f t="shared" si="214"/>
        <v>0</v>
      </c>
      <c r="JO108" s="166">
        <f t="shared" si="214"/>
        <v>51.55</v>
      </c>
      <c r="JP108" s="166">
        <f t="shared" si="214"/>
        <v>11</v>
      </c>
      <c r="JQ108" s="166">
        <f t="shared" si="214"/>
        <v>0</v>
      </c>
      <c r="JR108" s="166">
        <f t="shared" si="214"/>
        <v>0</v>
      </c>
      <c r="JS108" s="166">
        <f t="shared" si="214"/>
        <v>0</v>
      </c>
      <c r="JT108" s="166">
        <f t="shared" si="214"/>
        <v>0</v>
      </c>
      <c r="JU108" s="10">
        <f t="shared" si="214"/>
        <v>0</v>
      </c>
      <c r="JV108" s="10">
        <f t="shared" si="214"/>
        <v>0</v>
      </c>
      <c r="JW108" s="10">
        <f t="shared" si="214"/>
        <v>79.034099999999995</v>
      </c>
      <c r="JX108" s="10">
        <f t="shared" si="214"/>
        <v>17</v>
      </c>
      <c r="JY108" s="10">
        <f t="shared" si="214"/>
        <v>0</v>
      </c>
      <c r="JZ108" s="10">
        <f t="shared" si="214"/>
        <v>0</v>
      </c>
      <c r="KA108" s="10">
        <f t="shared" si="214"/>
        <v>0</v>
      </c>
      <c r="KB108" s="10">
        <f t="shared" si="214"/>
        <v>0</v>
      </c>
      <c r="KC108" s="10">
        <f t="shared" si="214"/>
        <v>0</v>
      </c>
      <c r="KD108" s="10">
        <f t="shared" si="214"/>
        <v>0</v>
      </c>
      <c r="KE108" s="10">
        <f t="shared" si="214"/>
        <v>0</v>
      </c>
      <c r="KF108" s="10">
        <f t="shared" si="214"/>
        <v>0</v>
      </c>
      <c r="KG108" s="10">
        <f t="shared" si="214"/>
        <v>0</v>
      </c>
      <c r="KH108" s="10">
        <f t="shared" si="214"/>
        <v>0</v>
      </c>
      <c r="KI108" s="10">
        <f t="shared" si="214"/>
        <v>0</v>
      </c>
      <c r="KJ108" s="10">
        <f t="shared" si="214"/>
        <v>0</v>
      </c>
      <c r="KK108" s="10">
        <f t="shared" si="214"/>
        <v>0</v>
      </c>
      <c r="KL108" s="10">
        <f t="shared" si="214"/>
        <v>0</v>
      </c>
      <c r="KM108" s="10">
        <f t="shared" si="214"/>
        <v>0</v>
      </c>
      <c r="KN108" s="10">
        <f t="shared" si="214"/>
        <v>0</v>
      </c>
      <c r="KO108" s="10">
        <f t="shared" si="214"/>
        <v>0</v>
      </c>
      <c r="KP108" s="10">
        <f t="shared" si="214"/>
        <v>0</v>
      </c>
      <c r="KQ108" s="166">
        <f t="shared" si="214"/>
        <v>6.19</v>
      </c>
      <c r="KR108" s="10">
        <f t="shared" si="214"/>
        <v>0</v>
      </c>
      <c r="KS108" s="10">
        <f t="shared" si="214"/>
        <v>0</v>
      </c>
      <c r="KT108" s="10">
        <f t="shared" si="214"/>
        <v>0</v>
      </c>
      <c r="KU108" s="10">
        <f t="shared" si="214"/>
        <v>0</v>
      </c>
      <c r="KV108" s="10">
        <f t="shared" si="214"/>
        <v>0</v>
      </c>
      <c r="KW108" s="10">
        <f t="shared" si="214"/>
        <v>0</v>
      </c>
      <c r="KX108" s="10">
        <f t="shared" si="214"/>
        <v>0</v>
      </c>
      <c r="KY108" s="10">
        <f t="shared" si="214"/>
        <v>0</v>
      </c>
      <c r="KZ108" s="10">
        <f t="shared" si="214"/>
        <v>0</v>
      </c>
      <c r="LA108" s="10">
        <f t="shared" si="214"/>
        <v>0</v>
      </c>
      <c r="LB108" s="10">
        <f t="shared" si="214"/>
        <v>0</v>
      </c>
      <c r="LC108" s="10">
        <f t="shared" si="214"/>
        <v>0</v>
      </c>
      <c r="LD108" s="10">
        <f t="shared" si="214"/>
        <v>0</v>
      </c>
      <c r="LE108" s="10">
        <f t="shared" si="214"/>
        <v>0</v>
      </c>
      <c r="LF108" s="10">
        <f t="shared" si="214"/>
        <v>0</v>
      </c>
      <c r="LG108" s="10">
        <f t="shared" si="214"/>
        <v>0</v>
      </c>
      <c r="LH108" s="10">
        <f t="shared" si="214"/>
        <v>0</v>
      </c>
      <c r="LI108" s="10">
        <f t="shared" si="214"/>
        <v>0</v>
      </c>
      <c r="LJ108" s="10">
        <f t="shared" si="214"/>
        <v>0</v>
      </c>
      <c r="LK108" s="10">
        <f t="shared" si="214"/>
        <v>24.2</v>
      </c>
      <c r="LL108" s="10">
        <f t="shared" si="214"/>
        <v>0</v>
      </c>
      <c r="LM108" s="10">
        <f t="shared" si="214"/>
        <v>3.09</v>
      </c>
      <c r="LN108" s="10">
        <f t="shared" si="214"/>
        <v>0</v>
      </c>
      <c r="LO108" s="10">
        <f t="shared" si="214"/>
        <v>1.2999999999999994</v>
      </c>
      <c r="LP108" s="10">
        <f t="shared" si="214"/>
        <v>0</v>
      </c>
      <c r="LQ108" s="166">
        <f t="shared" si="214"/>
        <v>0</v>
      </c>
      <c r="LR108" s="166">
        <f t="shared" si="214"/>
        <v>0</v>
      </c>
      <c r="LS108" s="10">
        <f t="shared" si="214"/>
        <v>0</v>
      </c>
      <c r="LT108" s="10">
        <f t="shared" si="214"/>
        <v>0</v>
      </c>
      <c r="LU108" s="10">
        <f t="shared" ref="LU108:OL108" si="215">MIN(LU11:LU106)</f>
        <v>29.7</v>
      </c>
      <c r="LV108" s="10">
        <f t="shared" si="215"/>
        <v>0</v>
      </c>
      <c r="LW108" s="10">
        <f t="shared" si="215"/>
        <v>0</v>
      </c>
      <c r="LX108" s="10">
        <f t="shared" si="215"/>
        <v>0</v>
      </c>
      <c r="LY108" s="10">
        <f t="shared" si="215"/>
        <v>0</v>
      </c>
      <c r="LZ108" s="10">
        <f t="shared" si="215"/>
        <v>0</v>
      </c>
      <c r="MA108" s="10">
        <f t="shared" si="215"/>
        <v>0</v>
      </c>
      <c r="MB108" s="10">
        <f t="shared" si="215"/>
        <v>0</v>
      </c>
      <c r="MC108" s="166">
        <f t="shared" si="215"/>
        <v>0</v>
      </c>
      <c r="MD108" s="10">
        <f t="shared" si="215"/>
        <v>0</v>
      </c>
      <c r="ME108" s="166">
        <f t="shared" si="215"/>
        <v>25.75</v>
      </c>
      <c r="MF108" s="166">
        <f t="shared" si="215"/>
        <v>0</v>
      </c>
      <c r="MG108" s="166">
        <f t="shared" si="215"/>
        <v>35.020000000000003</v>
      </c>
      <c r="MH108" s="10">
        <f t="shared" si="215"/>
        <v>0</v>
      </c>
      <c r="MI108" s="10">
        <f t="shared" si="215"/>
        <v>0</v>
      </c>
      <c r="MJ108" s="10">
        <f t="shared" si="215"/>
        <v>0</v>
      </c>
      <c r="MK108" s="10">
        <f t="shared" si="215"/>
        <v>60.77</v>
      </c>
      <c r="ML108" s="10">
        <f t="shared" si="215"/>
        <v>0</v>
      </c>
      <c r="MM108" s="10">
        <f t="shared" si="215"/>
        <v>0</v>
      </c>
      <c r="MN108" s="166">
        <f t="shared" si="215"/>
        <v>0</v>
      </c>
      <c r="MO108" s="166">
        <f t="shared" si="215"/>
        <v>0</v>
      </c>
      <c r="MP108" s="166">
        <f t="shared" si="215"/>
        <v>0</v>
      </c>
      <c r="MQ108" s="10">
        <f t="shared" si="215"/>
        <v>0</v>
      </c>
      <c r="MR108" s="10">
        <f t="shared" si="215"/>
        <v>0</v>
      </c>
      <c r="MS108" s="10">
        <f t="shared" si="215"/>
        <v>0</v>
      </c>
      <c r="MT108" s="10">
        <f t="shared" si="215"/>
        <v>0</v>
      </c>
      <c r="MU108" s="10">
        <f t="shared" si="215"/>
        <v>0</v>
      </c>
      <c r="MV108" s="10">
        <f t="shared" si="215"/>
        <v>0</v>
      </c>
      <c r="MW108" s="10">
        <f t="shared" si="215"/>
        <v>0</v>
      </c>
      <c r="MX108" s="10">
        <f t="shared" si="215"/>
        <v>0</v>
      </c>
      <c r="MY108" s="10">
        <f t="shared" si="215"/>
        <v>0</v>
      </c>
      <c r="MZ108" s="10">
        <f t="shared" si="215"/>
        <v>0</v>
      </c>
      <c r="NA108" s="166">
        <f t="shared" si="215"/>
        <v>0</v>
      </c>
      <c r="NB108" s="166">
        <f t="shared" si="215"/>
        <v>0</v>
      </c>
      <c r="NC108" s="10">
        <f t="shared" si="215"/>
        <v>0</v>
      </c>
      <c r="ND108" s="10">
        <f t="shared" si="215"/>
        <v>0</v>
      </c>
      <c r="NE108" s="10">
        <f t="shared" si="215"/>
        <v>0</v>
      </c>
      <c r="NF108" s="10">
        <f t="shared" si="215"/>
        <v>0</v>
      </c>
      <c r="NG108" s="10">
        <f t="shared" si="215"/>
        <v>0</v>
      </c>
      <c r="NH108" s="10">
        <f t="shared" si="215"/>
        <v>0</v>
      </c>
      <c r="NI108" s="10">
        <f t="shared" si="215"/>
        <v>0</v>
      </c>
      <c r="NJ108" s="10">
        <f t="shared" si="215"/>
        <v>0</v>
      </c>
      <c r="NK108" s="10">
        <f t="shared" si="215"/>
        <v>0</v>
      </c>
      <c r="NL108" s="10">
        <f t="shared" si="215"/>
        <v>0</v>
      </c>
      <c r="NM108" s="10">
        <f t="shared" si="215"/>
        <v>0</v>
      </c>
      <c r="NN108" s="10">
        <f t="shared" si="215"/>
        <v>0</v>
      </c>
      <c r="NO108" s="10">
        <f t="shared" si="215"/>
        <v>0</v>
      </c>
      <c r="NP108" s="10">
        <f t="shared" si="215"/>
        <v>0</v>
      </c>
      <c r="NQ108" s="10">
        <f t="shared" si="215"/>
        <v>0</v>
      </c>
      <c r="NR108" s="10">
        <f t="shared" si="215"/>
        <v>0</v>
      </c>
      <c r="NS108" s="166">
        <f t="shared" si="215"/>
        <v>0</v>
      </c>
      <c r="NT108" s="166">
        <f t="shared" si="215"/>
        <v>0</v>
      </c>
      <c r="NU108" s="166">
        <f t="shared" si="215"/>
        <v>0</v>
      </c>
      <c r="NV108" s="10">
        <f t="shared" si="215"/>
        <v>0</v>
      </c>
      <c r="NW108" s="10">
        <f t="shared" si="215"/>
        <v>0</v>
      </c>
      <c r="NX108" s="10">
        <f t="shared" si="215"/>
        <v>0</v>
      </c>
      <c r="NY108" s="10">
        <f t="shared" si="215"/>
        <v>0</v>
      </c>
      <c r="NZ108" s="10">
        <f t="shared" si="215"/>
        <v>0</v>
      </c>
      <c r="OA108" s="10">
        <f t="shared" si="215"/>
        <v>0</v>
      </c>
      <c r="OB108" s="10">
        <f t="shared" si="215"/>
        <v>0</v>
      </c>
      <c r="OC108" s="10">
        <f t="shared" si="215"/>
        <v>0</v>
      </c>
      <c r="OD108" s="10">
        <f t="shared" si="215"/>
        <v>0</v>
      </c>
      <c r="OE108" s="10">
        <f t="shared" si="215"/>
        <v>0</v>
      </c>
      <c r="OF108" s="10">
        <f t="shared" si="215"/>
        <v>0</v>
      </c>
      <c r="OG108" s="10">
        <f t="shared" si="215"/>
        <v>0</v>
      </c>
      <c r="OH108" s="10">
        <f t="shared" si="215"/>
        <v>0</v>
      </c>
      <c r="OI108" s="10">
        <f t="shared" ref="OI108:OJ108" si="216">MIN(OI11:OI106)</f>
        <v>0</v>
      </c>
      <c r="OJ108" s="10">
        <f t="shared" si="216"/>
        <v>0</v>
      </c>
      <c r="OK108" s="10">
        <f t="shared" si="215"/>
        <v>0</v>
      </c>
      <c r="OL108" s="10">
        <f t="shared" si="215"/>
        <v>0</v>
      </c>
      <c r="OM108" s="10">
        <f t="shared" ref="OM108:OT108" si="217">MIN(OM11:OM106)</f>
        <v>0</v>
      </c>
      <c r="ON108" s="10">
        <f t="shared" si="217"/>
        <v>0</v>
      </c>
      <c r="OO108" s="10">
        <f>MIN(OO11:OO106)</f>
        <v>0</v>
      </c>
      <c r="OP108" s="10">
        <f t="shared" si="217"/>
        <v>0</v>
      </c>
      <c r="OQ108" s="10">
        <f>MIN(OQ11:OQ106)</f>
        <v>0</v>
      </c>
      <c r="OR108" s="10">
        <f t="shared" si="217"/>
        <v>0</v>
      </c>
      <c r="OS108" s="10">
        <f t="shared" si="217"/>
        <v>0</v>
      </c>
      <c r="OT108" s="10">
        <f t="shared" si="217"/>
        <v>0</v>
      </c>
      <c r="OU108" s="10">
        <f t="shared" ref="OU108:OX108" si="218">MIN(OU11:OU106)</f>
        <v>0</v>
      </c>
      <c r="OV108" s="10">
        <f t="shared" si="218"/>
        <v>0</v>
      </c>
      <c r="OW108" s="10">
        <f t="shared" si="218"/>
        <v>0</v>
      </c>
      <c r="OX108" s="10">
        <f t="shared" si="218"/>
        <v>0</v>
      </c>
    </row>
    <row r="109" spans="1:414" ht="12.75" customHeight="1">
      <c r="A109" s="89" t="s">
        <v>160</v>
      </c>
      <c r="B109" s="50"/>
      <c r="C109" s="10" t="e">
        <f t="shared" ref="C109:BR109" si="219">AVERAGE(C11:C106)</f>
        <v>#DIV/0!</v>
      </c>
      <c r="D109" s="10" t="e">
        <f t="shared" si="219"/>
        <v>#DIV/0!</v>
      </c>
      <c r="E109" s="10" t="e">
        <f t="shared" si="219"/>
        <v>#DIV/0!</v>
      </c>
      <c r="F109" s="10" t="e">
        <f t="shared" si="219"/>
        <v>#DIV/0!</v>
      </c>
      <c r="G109" s="10" t="e">
        <f t="shared" si="219"/>
        <v>#DIV/0!</v>
      </c>
      <c r="H109" s="10" t="e">
        <f t="shared" si="219"/>
        <v>#DIV/0!</v>
      </c>
      <c r="I109" s="10">
        <f t="shared" si="219"/>
        <v>0</v>
      </c>
      <c r="J109" s="10">
        <f t="shared" si="219"/>
        <v>0</v>
      </c>
      <c r="K109" s="10" t="e">
        <f t="shared" si="219"/>
        <v>#DIV/0!</v>
      </c>
      <c r="L109" s="10" t="e">
        <f t="shared" si="219"/>
        <v>#DIV/0!</v>
      </c>
      <c r="M109" s="10" t="e">
        <f t="shared" si="219"/>
        <v>#DIV/0!</v>
      </c>
      <c r="N109" s="10" t="e">
        <f t="shared" si="219"/>
        <v>#DIV/0!</v>
      </c>
      <c r="O109" s="10" t="e">
        <f t="shared" si="219"/>
        <v>#DIV/0!</v>
      </c>
      <c r="P109" s="10" t="e">
        <f t="shared" si="219"/>
        <v>#DIV/0!</v>
      </c>
      <c r="Q109" s="10" t="e">
        <f t="shared" si="219"/>
        <v>#DIV/0!</v>
      </c>
      <c r="R109" s="10" t="e">
        <f t="shared" si="219"/>
        <v>#DIV/0!</v>
      </c>
      <c r="S109" s="10" t="e">
        <f t="shared" si="219"/>
        <v>#DIV/0!</v>
      </c>
      <c r="T109" s="10" t="e">
        <f t="shared" si="219"/>
        <v>#DIV/0!</v>
      </c>
      <c r="U109" s="10" t="e">
        <f t="shared" si="219"/>
        <v>#DIV/0!</v>
      </c>
      <c r="V109" s="10" t="e">
        <f t="shared" si="219"/>
        <v>#DIV/0!</v>
      </c>
      <c r="W109" s="10">
        <f t="shared" si="219"/>
        <v>0</v>
      </c>
      <c r="X109" s="10">
        <f t="shared" si="219"/>
        <v>0</v>
      </c>
      <c r="Y109" s="166" t="e">
        <f t="shared" si="219"/>
        <v>#DIV/0!</v>
      </c>
      <c r="Z109" s="166" t="e">
        <f t="shared" si="219"/>
        <v>#DIV/0!</v>
      </c>
      <c r="AA109" s="10" t="e">
        <f t="shared" si="219"/>
        <v>#DIV/0!</v>
      </c>
      <c r="AB109" s="10" t="e">
        <f t="shared" si="219"/>
        <v>#DIV/0!</v>
      </c>
      <c r="AC109" s="10">
        <f t="shared" si="219"/>
        <v>0</v>
      </c>
      <c r="AD109" s="10">
        <f t="shared" si="219"/>
        <v>0</v>
      </c>
      <c r="AE109" s="10" t="e">
        <f t="shared" si="219"/>
        <v>#DIV/0!</v>
      </c>
      <c r="AF109" s="10" t="e">
        <f t="shared" si="219"/>
        <v>#DIV/0!</v>
      </c>
      <c r="AG109" s="10" t="e">
        <f t="shared" si="219"/>
        <v>#DIV/0!</v>
      </c>
      <c r="AH109" s="10" t="e">
        <f t="shared" si="219"/>
        <v>#DIV/0!</v>
      </c>
      <c r="AI109" s="10" t="e">
        <f t="shared" si="219"/>
        <v>#DIV/0!</v>
      </c>
      <c r="AJ109" s="10" t="e">
        <f t="shared" si="219"/>
        <v>#DIV/0!</v>
      </c>
      <c r="AK109" s="10" t="e">
        <f t="shared" si="219"/>
        <v>#DIV/0!</v>
      </c>
      <c r="AL109" s="10" t="e">
        <f t="shared" si="219"/>
        <v>#DIV/0!</v>
      </c>
      <c r="AM109" s="10" t="e">
        <f t="shared" si="219"/>
        <v>#DIV/0!</v>
      </c>
      <c r="AN109" s="10" t="e">
        <f t="shared" si="219"/>
        <v>#DIV/0!</v>
      </c>
      <c r="AO109" s="10" t="e">
        <f t="shared" si="219"/>
        <v>#DIV/0!</v>
      </c>
      <c r="AP109" s="10" t="e">
        <f t="shared" si="219"/>
        <v>#DIV/0!</v>
      </c>
      <c r="AQ109" s="10" t="e">
        <f t="shared" si="219"/>
        <v>#DIV/0!</v>
      </c>
      <c r="AR109" s="10" t="e">
        <f t="shared" si="219"/>
        <v>#DIV/0!</v>
      </c>
      <c r="AS109" s="10" t="e">
        <f t="shared" si="219"/>
        <v>#DIV/0!</v>
      </c>
      <c r="AT109" s="10" t="e">
        <f t="shared" si="219"/>
        <v>#DIV/0!</v>
      </c>
      <c r="AU109" s="10">
        <f t="shared" si="219"/>
        <v>0</v>
      </c>
      <c r="AV109" s="10">
        <f t="shared" si="219"/>
        <v>0</v>
      </c>
      <c r="AW109" s="10">
        <f t="shared" si="219"/>
        <v>1.3333333333333333</v>
      </c>
      <c r="AX109" s="10">
        <f t="shared" si="219"/>
        <v>0.56666666666666721</v>
      </c>
      <c r="AY109" s="10" t="e">
        <f t="shared" si="219"/>
        <v>#DIV/0!</v>
      </c>
      <c r="AZ109" s="10" t="e">
        <f t="shared" si="219"/>
        <v>#DIV/0!</v>
      </c>
      <c r="BA109" s="10" t="e">
        <f t="shared" si="219"/>
        <v>#DIV/0!</v>
      </c>
      <c r="BB109" s="10" t="e">
        <f t="shared" si="219"/>
        <v>#DIV/0!</v>
      </c>
      <c r="BC109" s="10">
        <f t="shared" si="219"/>
        <v>1.3333333333333333</v>
      </c>
      <c r="BD109" s="10">
        <f t="shared" si="219"/>
        <v>0.56666666666666721</v>
      </c>
      <c r="BE109" s="10">
        <f t="shared" si="219"/>
        <v>10</v>
      </c>
      <c r="BF109" s="10">
        <f t="shared" si="219"/>
        <v>1.4240000000000033</v>
      </c>
      <c r="BG109" s="10">
        <f t="shared" si="219"/>
        <v>7</v>
      </c>
      <c r="BH109" s="10">
        <f t="shared" si="219"/>
        <v>0.99679999999999802</v>
      </c>
      <c r="BI109" s="10" t="e">
        <f t="shared" si="219"/>
        <v>#DIV/0!</v>
      </c>
      <c r="BJ109" s="10" t="e">
        <f t="shared" si="219"/>
        <v>#DIV/0!</v>
      </c>
      <c r="BK109" s="10">
        <f t="shared" si="219"/>
        <v>3</v>
      </c>
      <c r="BL109" s="10">
        <f t="shared" si="219"/>
        <v>0.42719999999999936</v>
      </c>
      <c r="BM109" s="10" t="e">
        <f t="shared" si="219"/>
        <v>#DIV/0!</v>
      </c>
      <c r="BN109" s="10" t="e">
        <f t="shared" ref="BN109:BQ109" si="220">AVERAGE(BN11:BN106)</f>
        <v>#DIV/0!</v>
      </c>
      <c r="BO109" s="10" t="e">
        <f t="shared" si="220"/>
        <v>#DIV/0!</v>
      </c>
      <c r="BP109" s="10" t="e">
        <f t="shared" si="220"/>
        <v>#DIV/0!</v>
      </c>
      <c r="BQ109" s="10" t="e">
        <f t="shared" si="220"/>
        <v>#DIV/0!</v>
      </c>
      <c r="BR109" s="10" t="e">
        <f t="shared" si="219"/>
        <v>#DIV/0!</v>
      </c>
      <c r="BS109" s="10">
        <f t="shared" ref="BS109:ED109" si="221">AVERAGE(BS11:BS106)</f>
        <v>20</v>
      </c>
      <c r="BT109" s="10">
        <f t="shared" si="221"/>
        <v>2.8480000000000065</v>
      </c>
      <c r="BU109" s="10" t="e">
        <f t="shared" si="221"/>
        <v>#DIV/0!</v>
      </c>
      <c r="BV109" s="10" t="e">
        <f t="shared" si="221"/>
        <v>#DIV/0!</v>
      </c>
      <c r="BW109" s="10" t="e">
        <f t="shared" si="221"/>
        <v>#DIV/0!</v>
      </c>
      <c r="BX109" s="10" t="e">
        <f t="shared" si="221"/>
        <v>#DIV/0!</v>
      </c>
      <c r="BY109" s="10" t="e">
        <f t="shared" si="221"/>
        <v>#DIV/0!</v>
      </c>
      <c r="BZ109" s="10" t="e">
        <f t="shared" si="221"/>
        <v>#DIV/0!</v>
      </c>
      <c r="CA109" s="10" t="e">
        <f t="shared" si="221"/>
        <v>#DIV/0!</v>
      </c>
      <c r="CB109" s="10" t="e">
        <f t="shared" si="221"/>
        <v>#DIV/0!</v>
      </c>
      <c r="CC109" s="10">
        <f t="shared" si="221"/>
        <v>0</v>
      </c>
      <c r="CD109" s="10">
        <f t="shared" si="221"/>
        <v>0</v>
      </c>
      <c r="CE109" s="10" t="e">
        <f t="shared" si="221"/>
        <v>#DIV/0!</v>
      </c>
      <c r="CF109" s="10" t="e">
        <f t="shared" si="221"/>
        <v>#DIV/0!</v>
      </c>
      <c r="CG109" s="10" t="e">
        <f t="shared" si="221"/>
        <v>#DIV/0!</v>
      </c>
      <c r="CH109" s="10" t="e">
        <f t="shared" si="221"/>
        <v>#DIV/0!</v>
      </c>
      <c r="CI109" s="10">
        <f t="shared" si="221"/>
        <v>15.449999999999987</v>
      </c>
      <c r="CJ109" s="10">
        <f t="shared" si="221"/>
        <v>4.875</v>
      </c>
      <c r="CK109" s="10" t="e">
        <f t="shared" si="221"/>
        <v>#DIV/0!</v>
      </c>
      <c r="CL109" s="10" t="e">
        <f t="shared" si="221"/>
        <v>#DIV/0!</v>
      </c>
      <c r="CM109" s="10">
        <f t="shared" si="221"/>
        <v>3.8624999999999967</v>
      </c>
      <c r="CN109" s="10">
        <f t="shared" si="221"/>
        <v>1.125</v>
      </c>
      <c r="CO109" s="10">
        <f t="shared" si="221"/>
        <v>19.3125</v>
      </c>
      <c r="CP109" s="10">
        <f t="shared" si="221"/>
        <v>6</v>
      </c>
      <c r="CQ109" s="10">
        <f t="shared" si="221"/>
        <v>247.40625</v>
      </c>
      <c r="CR109" s="10" t="e">
        <f t="shared" si="221"/>
        <v>#DIV/0!</v>
      </c>
      <c r="CS109" s="10" t="e">
        <f t="shared" si="221"/>
        <v>#DIV/0!</v>
      </c>
      <c r="CT109" s="10" t="e">
        <f t="shared" si="221"/>
        <v>#DIV/0!</v>
      </c>
      <c r="CU109" s="10">
        <f t="shared" si="221"/>
        <v>18.556701030927812</v>
      </c>
      <c r="CV109" s="10" t="e">
        <f t="shared" si="221"/>
        <v>#DIV/0!</v>
      </c>
      <c r="CW109" s="10">
        <f t="shared" si="221"/>
        <v>63.81443298969068</v>
      </c>
      <c r="CX109" s="10" t="e">
        <f t="shared" si="221"/>
        <v>#DIV/0!</v>
      </c>
      <c r="CY109" s="10" t="e">
        <f t="shared" si="221"/>
        <v>#DIV/0!</v>
      </c>
      <c r="CZ109" s="10" t="e">
        <f t="shared" si="221"/>
        <v>#DIV/0!</v>
      </c>
      <c r="DA109" s="10">
        <f t="shared" si="221"/>
        <v>329.77738402061806</v>
      </c>
      <c r="DB109" s="10">
        <f t="shared" si="221"/>
        <v>0</v>
      </c>
      <c r="DC109" s="10" t="e">
        <f t="shared" si="221"/>
        <v>#DIV/0!</v>
      </c>
      <c r="DD109" s="10" t="e">
        <f t="shared" si="221"/>
        <v>#DIV/0!</v>
      </c>
      <c r="DE109" s="10" t="e">
        <f t="shared" si="221"/>
        <v>#DIV/0!</v>
      </c>
      <c r="DF109" s="10" t="e">
        <f t="shared" si="221"/>
        <v>#DIV/0!</v>
      </c>
      <c r="DG109" s="10" t="e">
        <f t="shared" si="221"/>
        <v>#DIV/0!</v>
      </c>
      <c r="DH109" s="10" t="e">
        <f t="shared" si="221"/>
        <v>#DIV/0!</v>
      </c>
      <c r="DI109" s="10">
        <f t="shared" si="221"/>
        <v>0</v>
      </c>
      <c r="DJ109" s="10">
        <f t="shared" si="221"/>
        <v>0</v>
      </c>
      <c r="DK109" s="166">
        <f t="shared" si="221"/>
        <v>40.966924398625352</v>
      </c>
      <c r="DL109" s="166">
        <f t="shared" si="221"/>
        <v>13.655641466208486</v>
      </c>
      <c r="DM109" s="166">
        <f t="shared" si="221"/>
        <v>40.966924398625352</v>
      </c>
      <c r="DN109" s="166">
        <f t="shared" si="221"/>
        <v>13.655641466208486</v>
      </c>
      <c r="DO109" s="166">
        <f t="shared" si="221"/>
        <v>39.737916666666592</v>
      </c>
      <c r="DP109" s="166">
        <f t="shared" si="221"/>
        <v>13.245972222222205</v>
      </c>
      <c r="DQ109" s="166" t="e">
        <f t="shared" si="221"/>
        <v>#DIV/0!</v>
      </c>
      <c r="DR109" s="166" t="e">
        <f t="shared" si="221"/>
        <v>#DIV/0!</v>
      </c>
      <c r="DS109" s="10" t="e">
        <f t="shared" si="221"/>
        <v>#DIV/0!</v>
      </c>
      <c r="DT109" s="10" t="e">
        <f t="shared" si="221"/>
        <v>#DIV/0!</v>
      </c>
      <c r="DU109" s="10" t="e">
        <f t="shared" si="221"/>
        <v>#DIV/0!</v>
      </c>
      <c r="DV109" s="10" t="e">
        <f t="shared" si="221"/>
        <v>#DIV/0!</v>
      </c>
      <c r="DW109" s="10" t="e">
        <f t="shared" si="221"/>
        <v>#DIV/0!</v>
      </c>
      <c r="DX109" s="10" t="e">
        <f t="shared" si="221"/>
        <v>#DIV/0!</v>
      </c>
      <c r="DY109" s="10" t="e">
        <f t="shared" si="221"/>
        <v>#DIV/0!</v>
      </c>
      <c r="DZ109" s="10" t="e">
        <f t="shared" si="221"/>
        <v>#DIV/0!</v>
      </c>
      <c r="EA109" s="10" t="e">
        <f t="shared" si="221"/>
        <v>#DIV/0!</v>
      </c>
      <c r="EB109" s="10" t="e">
        <f t="shared" si="221"/>
        <v>#DIV/0!</v>
      </c>
      <c r="EC109" s="10">
        <f t="shared" si="221"/>
        <v>0</v>
      </c>
      <c r="ED109" s="10">
        <f t="shared" si="221"/>
        <v>0</v>
      </c>
      <c r="EE109" s="10" t="e">
        <f t="shared" ref="EE109:GT109" si="222">AVERAGE(EE11:EE106)</f>
        <v>#DIV/0!</v>
      </c>
      <c r="EF109" s="10" t="e">
        <f t="shared" si="222"/>
        <v>#DIV/0!</v>
      </c>
      <c r="EG109" s="166">
        <f t="shared" si="222"/>
        <v>31.960000000000026</v>
      </c>
      <c r="EH109" s="166">
        <f t="shared" si="222"/>
        <v>7.9900000000000064</v>
      </c>
      <c r="EI109" s="166">
        <f>AVERAGE(EI11:EI106)</f>
        <v>116.36000000000006</v>
      </c>
      <c r="EJ109" s="166">
        <f>AVERAGE(EJ11:EJ106)</f>
        <v>29.090000000000014</v>
      </c>
      <c r="EK109" s="166">
        <f>AVERAGE(EK11:EK106)</f>
        <v>40.340000000000053</v>
      </c>
      <c r="EL109" s="166">
        <f>AVERAGE(EL11:EL106)</f>
        <v>10.085000000000013</v>
      </c>
      <c r="EM109" s="166" t="e">
        <f t="shared" ref="EM109:EP109" si="223">AVERAGE(EM11:EM106)</f>
        <v>#DIV/0!</v>
      </c>
      <c r="EN109" s="166" t="e">
        <f t="shared" si="223"/>
        <v>#DIV/0!</v>
      </c>
      <c r="EO109" s="10" t="e">
        <f t="shared" si="223"/>
        <v>#DIV/0!</v>
      </c>
      <c r="EP109" s="10" t="e">
        <f t="shared" si="223"/>
        <v>#DIV/0!</v>
      </c>
      <c r="EQ109" s="10">
        <f t="shared" si="222"/>
        <v>188.65999999999988</v>
      </c>
      <c r="ER109" s="10">
        <f t="shared" si="222"/>
        <v>47.164999999999971</v>
      </c>
      <c r="ES109" s="10" t="e">
        <f t="shared" si="222"/>
        <v>#DIV/0!</v>
      </c>
      <c r="ET109" s="10" t="e">
        <f t="shared" si="222"/>
        <v>#DIV/0!</v>
      </c>
      <c r="EU109" s="10" t="e">
        <f t="shared" si="222"/>
        <v>#DIV/0!</v>
      </c>
      <c r="EV109" s="10" t="e">
        <f t="shared" si="222"/>
        <v>#DIV/0!</v>
      </c>
      <c r="EW109" s="10">
        <f t="shared" si="222"/>
        <v>0</v>
      </c>
      <c r="EX109" s="10">
        <f t="shared" si="222"/>
        <v>0</v>
      </c>
      <c r="EY109" s="10" t="e">
        <f t="shared" si="222"/>
        <v>#DIV/0!</v>
      </c>
      <c r="EZ109" s="10" t="e">
        <f t="shared" si="222"/>
        <v>#DIV/0!</v>
      </c>
      <c r="FA109" s="10">
        <f t="shared" si="222"/>
        <v>29.333333333333332</v>
      </c>
      <c r="FB109" s="10" t="e">
        <f t="shared" si="222"/>
        <v>#DIV/0!</v>
      </c>
      <c r="FC109" s="10">
        <f t="shared" si="222"/>
        <v>7.5</v>
      </c>
      <c r="FD109" s="10" t="e">
        <f t="shared" si="222"/>
        <v>#DIV/0!</v>
      </c>
      <c r="FE109" s="10" t="e">
        <f t="shared" si="222"/>
        <v>#DIV/0!</v>
      </c>
      <c r="FF109" s="10" t="e">
        <f t="shared" si="222"/>
        <v>#DIV/0!</v>
      </c>
      <c r="FG109" s="10" t="e">
        <f t="shared" si="222"/>
        <v>#DIV/0!</v>
      </c>
      <c r="FH109" s="10" t="e">
        <f t="shared" si="222"/>
        <v>#DIV/0!</v>
      </c>
      <c r="FI109" s="10" t="e">
        <f t="shared" si="222"/>
        <v>#DIV/0!</v>
      </c>
      <c r="FJ109" s="10" t="e">
        <f t="shared" si="222"/>
        <v>#DIV/0!</v>
      </c>
      <c r="FK109" s="10" t="e">
        <f t="shared" si="222"/>
        <v>#DIV/0!</v>
      </c>
      <c r="FL109" s="10" t="e">
        <f t="shared" si="222"/>
        <v>#DIV/0!</v>
      </c>
      <c r="FM109" s="10" t="e">
        <f t="shared" si="222"/>
        <v>#DIV/0!</v>
      </c>
      <c r="FN109" s="10" t="e">
        <f t="shared" si="222"/>
        <v>#DIV/0!</v>
      </c>
      <c r="FO109" s="10" t="e">
        <f t="shared" si="222"/>
        <v>#DIV/0!</v>
      </c>
      <c r="FP109" s="10" t="e">
        <f t="shared" si="222"/>
        <v>#DIV/0!</v>
      </c>
      <c r="FQ109" s="10">
        <f t="shared" si="222"/>
        <v>0</v>
      </c>
      <c r="FR109" s="10">
        <f t="shared" si="222"/>
        <v>0</v>
      </c>
      <c r="FS109" s="10" t="e">
        <f t="shared" si="222"/>
        <v>#DIV/0!</v>
      </c>
      <c r="FT109" s="10" t="e">
        <f t="shared" si="222"/>
        <v>#DIV/0!</v>
      </c>
      <c r="FU109" s="10" t="e">
        <f t="shared" si="222"/>
        <v>#DIV/0!</v>
      </c>
      <c r="FV109" s="10" t="e">
        <f t="shared" si="222"/>
        <v>#DIV/0!</v>
      </c>
      <c r="FW109" s="10" t="e">
        <f t="shared" si="222"/>
        <v>#DIV/0!</v>
      </c>
      <c r="FX109" s="10" t="e">
        <f t="shared" si="222"/>
        <v>#DIV/0!</v>
      </c>
      <c r="FY109" s="10" t="e">
        <f t="shared" si="222"/>
        <v>#DIV/0!</v>
      </c>
      <c r="FZ109" s="10" t="e">
        <f t="shared" si="222"/>
        <v>#DIV/0!</v>
      </c>
      <c r="GA109" s="10" t="e">
        <f t="shared" si="222"/>
        <v>#DIV/0!</v>
      </c>
      <c r="GB109" s="10" t="e">
        <f t="shared" si="222"/>
        <v>#DIV/0!</v>
      </c>
      <c r="GC109" s="10" t="e">
        <f t="shared" si="222"/>
        <v>#DIV/0!</v>
      </c>
      <c r="GD109" s="10" t="e">
        <f t="shared" si="222"/>
        <v>#DIV/0!</v>
      </c>
      <c r="GE109" s="10" t="e">
        <f t="shared" si="222"/>
        <v>#DIV/0!</v>
      </c>
      <c r="GF109" s="10" t="e">
        <f t="shared" si="222"/>
        <v>#DIV/0!</v>
      </c>
      <c r="GG109" s="10">
        <f t="shared" si="222"/>
        <v>0</v>
      </c>
      <c r="GH109" s="10">
        <f t="shared" si="222"/>
        <v>0</v>
      </c>
      <c r="GI109" s="10" t="e">
        <f t="shared" si="222"/>
        <v>#DIV/0!</v>
      </c>
      <c r="GJ109" s="10" t="e">
        <f t="shared" si="222"/>
        <v>#DIV/0!</v>
      </c>
      <c r="GK109" s="10">
        <f t="shared" si="222"/>
        <v>6</v>
      </c>
      <c r="GL109" s="10" t="e">
        <f t="shared" si="222"/>
        <v>#DIV/0!</v>
      </c>
      <c r="GM109" s="10" t="e">
        <f t="shared" si="222"/>
        <v>#DIV/0!</v>
      </c>
      <c r="GN109" s="10" t="e">
        <f t="shared" si="222"/>
        <v>#DIV/0!</v>
      </c>
      <c r="GO109" s="10">
        <f t="shared" si="222"/>
        <v>4.458333333333333</v>
      </c>
      <c r="GP109" s="10" t="e">
        <f t="shared" si="222"/>
        <v>#DIV/0!</v>
      </c>
      <c r="GQ109" s="10" t="e">
        <f t="shared" si="222"/>
        <v>#DIV/0!</v>
      </c>
      <c r="GR109" s="10" t="e">
        <f t="shared" si="222"/>
        <v>#DIV/0!</v>
      </c>
      <c r="GS109" s="10" t="e">
        <f t="shared" si="222"/>
        <v>#DIV/0!</v>
      </c>
      <c r="GT109" s="10" t="e">
        <f t="shared" si="222"/>
        <v>#DIV/0!</v>
      </c>
      <c r="GU109" s="10">
        <f t="shared" ref="GU109:JH109" si="224">AVERAGE(GU11:GU106)</f>
        <v>4.083333333333333</v>
      </c>
      <c r="GV109" s="10" t="e">
        <f t="shared" si="224"/>
        <v>#DIV/0!</v>
      </c>
      <c r="GW109" s="10">
        <f t="shared" si="224"/>
        <v>2</v>
      </c>
      <c r="GX109" s="10" t="e">
        <f t="shared" si="224"/>
        <v>#DIV/0!</v>
      </c>
      <c r="GY109" s="10">
        <f t="shared" si="224"/>
        <v>1.6000000000000021</v>
      </c>
      <c r="GZ109" s="10" t="e">
        <f t="shared" si="224"/>
        <v>#DIV/0!</v>
      </c>
      <c r="HA109" s="10">
        <f t="shared" si="224"/>
        <v>18.141666666666691</v>
      </c>
      <c r="HB109" s="10">
        <f t="shared" si="224"/>
        <v>0</v>
      </c>
      <c r="HC109" s="10" t="e">
        <f t="shared" si="224"/>
        <v>#DIV/0!</v>
      </c>
      <c r="HD109" s="10" t="e">
        <f t="shared" si="224"/>
        <v>#DIV/0!</v>
      </c>
      <c r="HE109" s="10" t="e">
        <f t="shared" si="224"/>
        <v>#DIV/0!</v>
      </c>
      <c r="HF109" s="10" t="e">
        <f t="shared" si="224"/>
        <v>#DIV/0!</v>
      </c>
      <c r="HG109" s="10" t="e">
        <f t="shared" si="224"/>
        <v>#DIV/0!</v>
      </c>
      <c r="HH109" s="10" t="e">
        <f t="shared" si="224"/>
        <v>#DIV/0!</v>
      </c>
      <c r="HI109" s="10">
        <f t="shared" si="224"/>
        <v>0</v>
      </c>
      <c r="HJ109" s="10">
        <f t="shared" si="224"/>
        <v>0</v>
      </c>
      <c r="HK109" s="10" t="e">
        <f t="shared" si="224"/>
        <v>#DIV/0!</v>
      </c>
      <c r="HL109" s="10" t="e">
        <f t="shared" si="224"/>
        <v>#DIV/0!</v>
      </c>
      <c r="HM109" s="10" t="e">
        <f t="shared" si="224"/>
        <v>#DIV/0!</v>
      </c>
      <c r="HN109" s="10" t="e">
        <f t="shared" si="224"/>
        <v>#DIV/0!</v>
      </c>
      <c r="HO109" s="10">
        <f t="shared" si="224"/>
        <v>0</v>
      </c>
      <c r="HP109" s="10">
        <f t="shared" si="224"/>
        <v>0</v>
      </c>
      <c r="HQ109" s="10">
        <f t="shared" si="224"/>
        <v>442.96875</v>
      </c>
      <c r="HR109" s="10" t="e">
        <f t="shared" si="224"/>
        <v>#DIV/0!</v>
      </c>
      <c r="HS109" s="10">
        <f t="shared" si="224"/>
        <v>442.96875</v>
      </c>
      <c r="HT109" s="10" t="e">
        <f t="shared" si="224"/>
        <v>#DIV/0!</v>
      </c>
      <c r="HU109" s="10">
        <f t="shared" si="224"/>
        <v>442.96875</v>
      </c>
      <c r="HV109" s="10">
        <f t="shared" si="224"/>
        <v>0</v>
      </c>
      <c r="HW109" s="10" t="e">
        <f t="shared" si="224"/>
        <v>#DIV/0!</v>
      </c>
      <c r="HX109" s="10" t="e">
        <f t="shared" si="224"/>
        <v>#DIV/0!</v>
      </c>
      <c r="HY109" s="10">
        <f>AVERAGE(IC11:IC106)</f>
        <v>8.5</v>
      </c>
      <c r="HZ109" s="10">
        <f>AVERAGE(ID11:ID106)</f>
        <v>2.125</v>
      </c>
      <c r="IA109" s="10" t="e">
        <f t="shared" si="224"/>
        <v>#DIV/0!</v>
      </c>
      <c r="IB109" s="10" t="e">
        <f t="shared" si="224"/>
        <v>#DIV/0!</v>
      </c>
      <c r="IC109" s="10" t="e">
        <f>AVERAGE(#REF!)</f>
        <v>#REF!</v>
      </c>
      <c r="ID109" s="10" t="e">
        <f>AVERAGE(#REF!)</f>
        <v>#REF!</v>
      </c>
      <c r="IE109" s="10" t="e">
        <f t="shared" si="224"/>
        <v>#DIV/0!</v>
      </c>
      <c r="IF109" s="10" t="e">
        <f>AVERAGE(IF11:IF106)</f>
        <v>#DIV/0!</v>
      </c>
      <c r="IG109" s="10">
        <f t="shared" si="224"/>
        <v>8.5</v>
      </c>
      <c r="IH109" s="10">
        <f t="shared" si="224"/>
        <v>2.125</v>
      </c>
      <c r="II109" s="10">
        <f t="shared" si="224"/>
        <v>205</v>
      </c>
      <c r="IJ109" s="10" t="e">
        <f t="shared" si="224"/>
        <v>#DIV/0!</v>
      </c>
      <c r="IK109" s="10" t="e">
        <f t="shared" si="224"/>
        <v>#DIV/0!</v>
      </c>
      <c r="IL109" s="10" t="e">
        <f t="shared" si="224"/>
        <v>#DIV/0!</v>
      </c>
      <c r="IM109" s="10" t="e">
        <f t="shared" si="224"/>
        <v>#DIV/0!</v>
      </c>
      <c r="IN109" s="10" t="e">
        <f t="shared" si="224"/>
        <v>#DIV/0!</v>
      </c>
      <c r="IO109" s="10" t="e">
        <f t="shared" si="224"/>
        <v>#DIV/0!</v>
      </c>
      <c r="IP109" s="10" t="e">
        <f t="shared" si="224"/>
        <v>#DIV/0!</v>
      </c>
      <c r="IQ109" s="10" t="e">
        <f t="shared" si="224"/>
        <v>#DIV/0!</v>
      </c>
      <c r="IR109" s="10" t="e">
        <f t="shared" si="224"/>
        <v>#DIV/0!</v>
      </c>
      <c r="IS109" s="10" t="e">
        <f t="shared" si="224"/>
        <v>#DIV/0!</v>
      </c>
      <c r="IT109" s="10" t="e">
        <f t="shared" si="224"/>
        <v>#DIV/0!</v>
      </c>
      <c r="IU109" s="10">
        <f t="shared" si="224"/>
        <v>205</v>
      </c>
      <c r="IV109" s="10">
        <f t="shared" si="224"/>
        <v>0</v>
      </c>
      <c r="IW109" s="10" t="e">
        <f t="shared" si="224"/>
        <v>#DIV/0!</v>
      </c>
      <c r="IX109" s="10" t="e">
        <f t="shared" si="224"/>
        <v>#DIV/0!</v>
      </c>
      <c r="IY109" s="166" t="e">
        <f t="shared" si="224"/>
        <v>#DIV/0!</v>
      </c>
      <c r="IZ109" s="10" t="e">
        <f t="shared" si="224"/>
        <v>#DIV/0!</v>
      </c>
      <c r="JA109" s="166">
        <f t="shared" si="224"/>
        <v>10.309999999999974</v>
      </c>
      <c r="JB109" s="166">
        <f t="shared" si="224"/>
        <v>0</v>
      </c>
      <c r="JC109" s="10" t="e">
        <f t="shared" si="224"/>
        <v>#DIV/0!</v>
      </c>
      <c r="JD109" s="10" t="e">
        <f t="shared" si="224"/>
        <v>#DIV/0!</v>
      </c>
      <c r="JE109" s="10">
        <f t="shared" ref="JE109:JF109" si="225">AVERAGE(JE11:JE106)</f>
        <v>4.2958333333333334</v>
      </c>
      <c r="JF109" s="10">
        <f t="shared" si="225"/>
        <v>0</v>
      </c>
      <c r="JG109" s="10">
        <f t="shared" si="224"/>
        <v>14.605833333333287</v>
      </c>
      <c r="JH109" s="10">
        <f t="shared" si="224"/>
        <v>0</v>
      </c>
      <c r="JI109" s="166">
        <f t="shared" ref="JI109:LT109" si="226">AVERAGE(JI11:JI106)</f>
        <v>6.0244479166666673</v>
      </c>
      <c r="JJ109" s="166">
        <f t="shared" si="226"/>
        <v>1</v>
      </c>
      <c r="JK109" s="166">
        <f t="shared" si="226"/>
        <v>6.024518749999995</v>
      </c>
      <c r="JL109" s="166">
        <f t="shared" si="226"/>
        <v>1</v>
      </c>
      <c r="JM109" s="166">
        <f t="shared" si="226"/>
        <v>10.5</v>
      </c>
      <c r="JN109" s="166">
        <f t="shared" si="226"/>
        <v>2.3333333333333335</v>
      </c>
      <c r="JO109" s="166">
        <f t="shared" si="226"/>
        <v>51.55000000000009</v>
      </c>
      <c r="JP109" s="166">
        <f t="shared" si="226"/>
        <v>11</v>
      </c>
      <c r="JQ109" s="166">
        <f t="shared" si="226"/>
        <v>14.81875</v>
      </c>
      <c r="JR109" s="166">
        <f t="shared" si="226"/>
        <v>2.9166666666666665</v>
      </c>
      <c r="JS109" s="166">
        <f t="shared" si="226"/>
        <v>3.6520833333333322</v>
      </c>
      <c r="JT109" s="166">
        <f t="shared" si="226"/>
        <v>0.83333333333333337</v>
      </c>
      <c r="JU109" s="10" t="e">
        <f t="shared" si="226"/>
        <v>#DIV/0!</v>
      </c>
      <c r="JV109" s="10" t="e">
        <f t="shared" si="226"/>
        <v>#DIV/0!</v>
      </c>
      <c r="JW109" s="10">
        <f t="shared" si="226"/>
        <v>92.569799999999987</v>
      </c>
      <c r="JX109" s="10">
        <f t="shared" si="226"/>
        <v>19.083333333333332</v>
      </c>
      <c r="JY109" s="10" t="e">
        <f t="shared" si="226"/>
        <v>#DIV/0!</v>
      </c>
      <c r="JZ109" s="10" t="e">
        <f t="shared" si="226"/>
        <v>#DIV/0!</v>
      </c>
      <c r="KA109" s="10" t="e">
        <f t="shared" si="226"/>
        <v>#DIV/0!</v>
      </c>
      <c r="KB109" s="10" t="e">
        <f t="shared" si="226"/>
        <v>#DIV/0!</v>
      </c>
      <c r="KC109" s="10">
        <f t="shared" si="226"/>
        <v>0</v>
      </c>
      <c r="KD109" s="10">
        <f t="shared" si="226"/>
        <v>0</v>
      </c>
      <c r="KE109" s="10" t="e">
        <f t="shared" si="226"/>
        <v>#DIV/0!</v>
      </c>
      <c r="KF109" s="10" t="e">
        <f t="shared" si="226"/>
        <v>#DIV/0!</v>
      </c>
      <c r="KG109" s="10" t="e">
        <f t="shared" si="226"/>
        <v>#DIV/0!</v>
      </c>
      <c r="KH109" s="10" t="e">
        <f t="shared" si="226"/>
        <v>#DIV/0!</v>
      </c>
      <c r="KI109" s="10">
        <f t="shared" si="226"/>
        <v>0</v>
      </c>
      <c r="KJ109" s="10">
        <f t="shared" si="226"/>
        <v>0</v>
      </c>
      <c r="KK109" s="10" t="e">
        <f t="shared" si="226"/>
        <v>#DIV/0!</v>
      </c>
      <c r="KL109" s="10" t="e">
        <f t="shared" si="226"/>
        <v>#DIV/0!</v>
      </c>
      <c r="KM109" s="10" t="e">
        <f t="shared" si="226"/>
        <v>#DIV/0!</v>
      </c>
      <c r="KN109" s="10" t="e">
        <f t="shared" si="226"/>
        <v>#DIV/0!</v>
      </c>
      <c r="KO109" s="10">
        <f t="shared" si="226"/>
        <v>0</v>
      </c>
      <c r="KP109" s="10">
        <f t="shared" si="226"/>
        <v>0</v>
      </c>
      <c r="KQ109" s="166">
        <f t="shared" si="226"/>
        <v>6.1899999999999986</v>
      </c>
      <c r="KR109" s="10" t="e">
        <f t="shared" si="226"/>
        <v>#DIV/0!</v>
      </c>
      <c r="KS109" s="10" t="e">
        <f t="shared" si="226"/>
        <v>#DIV/0!</v>
      </c>
      <c r="KT109" s="10" t="e">
        <f t="shared" si="226"/>
        <v>#DIV/0!</v>
      </c>
      <c r="KU109" s="10">
        <f t="shared" si="226"/>
        <v>3.0949999999999993</v>
      </c>
      <c r="KV109" s="10">
        <f t="shared" si="226"/>
        <v>0</v>
      </c>
      <c r="KW109" s="10" t="e">
        <f t="shared" si="226"/>
        <v>#DIV/0!</v>
      </c>
      <c r="KX109" s="10" t="e">
        <f t="shared" si="226"/>
        <v>#DIV/0!</v>
      </c>
      <c r="KY109" s="10">
        <f t="shared" si="226"/>
        <v>0</v>
      </c>
      <c r="KZ109" s="10">
        <f t="shared" si="226"/>
        <v>0</v>
      </c>
      <c r="LA109" s="10" t="e">
        <f t="shared" si="226"/>
        <v>#DIV/0!</v>
      </c>
      <c r="LB109" s="10" t="e">
        <f t="shared" si="226"/>
        <v>#DIV/0!</v>
      </c>
      <c r="LC109" s="10" t="e">
        <f t="shared" si="226"/>
        <v>#DIV/0!</v>
      </c>
      <c r="LD109" s="10" t="e">
        <f t="shared" si="226"/>
        <v>#DIV/0!</v>
      </c>
      <c r="LE109" s="10">
        <f t="shared" si="226"/>
        <v>0</v>
      </c>
      <c r="LF109" s="10">
        <f t="shared" si="226"/>
        <v>0</v>
      </c>
      <c r="LG109" s="10" t="e">
        <f t="shared" si="226"/>
        <v>#DIV/0!</v>
      </c>
      <c r="LH109" s="10" t="e">
        <f t="shared" si="226"/>
        <v>#DIV/0!</v>
      </c>
      <c r="LI109" s="10">
        <f t="shared" si="226"/>
        <v>0</v>
      </c>
      <c r="LJ109" s="10">
        <f t="shared" si="226"/>
        <v>0</v>
      </c>
      <c r="LK109" s="10">
        <f t="shared" si="226"/>
        <v>24.466666666666654</v>
      </c>
      <c r="LL109" s="10">
        <f t="shared" si="226"/>
        <v>0</v>
      </c>
      <c r="LM109" s="10">
        <f t="shared" si="226"/>
        <v>11.006874999999987</v>
      </c>
      <c r="LN109" s="10">
        <f t="shared" si="226"/>
        <v>0</v>
      </c>
      <c r="LO109" s="10">
        <f t="shared" si="226"/>
        <v>4.1670625000000028</v>
      </c>
      <c r="LP109" s="10">
        <f t="shared" si="226"/>
        <v>0</v>
      </c>
      <c r="LQ109" s="166" t="e">
        <f t="shared" si="226"/>
        <v>#DIV/0!</v>
      </c>
      <c r="LR109" s="166" t="e">
        <f t="shared" si="226"/>
        <v>#DIV/0!</v>
      </c>
      <c r="LS109" s="10" t="e">
        <f t="shared" si="226"/>
        <v>#DIV/0!</v>
      </c>
      <c r="LT109" s="10" t="e">
        <f t="shared" si="226"/>
        <v>#DIV/0!</v>
      </c>
      <c r="LU109" s="10">
        <f t="shared" ref="LU109:OL109" si="227">AVERAGE(LU11:LU106)</f>
        <v>39.640604166666627</v>
      </c>
      <c r="LV109" s="10">
        <f t="shared" si="227"/>
        <v>0</v>
      </c>
      <c r="LW109" s="10" t="e">
        <f t="shared" si="227"/>
        <v>#DIV/0!</v>
      </c>
      <c r="LX109" s="10" t="e">
        <f t="shared" si="227"/>
        <v>#DIV/0!</v>
      </c>
      <c r="LY109" s="10" t="e">
        <f t="shared" si="227"/>
        <v>#DIV/0!</v>
      </c>
      <c r="LZ109" s="10" t="e">
        <f t="shared" si="227"/>
        <v>#DIV/0!</v>
      </c>
      <c r="MA109" s="10">
        <f t="shared" si="227"/>
        <v>0</v>
      </c>
      <c r="MB109" s="10">
        <f t="shared" si="227"/>
        <v>0</v>
      </c>
      <c r="MC109" s="166" t="e">
        <f t="shared" si="227"/>
        <v>#DIV/0!</v>
      </c>
      <c r="MD109" s="10" t="e">
        <f t="shared" si="227"/>
        <v>#DIV/0!</v>
      </c>
      <c r="ME109" s="166">
        <f t="shared" si="227"/>
        <v>25.75</v>
      </c>
      <c r="MF109" s="166" t="e">
        <f t="shared" si="227"/>
        <v>#DIV/0!</v>
      </c>
      <c r="MG109" s="166">
        <f t="shared" si="227"/>
        <v>35.019999999999989</v>
      </c>
      <c r="MH109" s="10" t="e">
        <f t="shared" si="227"/>
        <v>#DIV/0!</v>
      </c>
      <c r="MI109" s="10" t="e">
        <f t="shared" si="227"/>
        <v>#DIV/0!</v>
      </c>
      <c r="MJ109" s="10" t="e">
        <f t="shared" si="227"/>
        <v>#DIV/0!</v>
      </c>
      <c r="MK109" s="10">
        <f t="shared" si="227"/>
        <v>60.770000000000124</v>
      </c>
      <c r="ML109" s="10">
        <f t="shared" si="227"/>
        <v>0</v>
      </c>
      <c r="MM109" s="10">
        <f t="shared" si="227"/>
        <v>2.4853315458333332</v>
      </c>
      <c r="MN109" s="166" t="e">
        <f t="shared" si="227"/>
        <v>#DIV/0!</v>
      </c>
      <c r="MO109" s="166">
        <f t="shared" si="227"/>
        <v>1.5678720722222226</v>
      </c>
      <c r="MP109" s="166" t="e">
        <f t="shared" si="227"/>
        <v>#DIV/0!</v>
      </c>
      <c r="MQ109" s="10">
        <f t="shared" si="227"/>
        <v>4.053203618055556</v>
      </c>
      <c r="MR109" s="10">
        <f t="shared" si="227"/>
        <v>0</v>
      </c>
      <c r="MS109" s="10" t="e">
        <f t="shared" si="227"/>
        <v>#DIV/0!</v>
      </c>
      <c r="MT109" s="10" t="e">
        <f t="shared" si="227"/>
        <v>#DIV/0!</v>
      </c>
      <c r="MU109" s="10">
        <f t="shared" si="227"/>
        <v>0</v>
      </c>
      <c r="MV109" s="10">
        <f t="shared" si="227"/>
        <v>0</v>
      </c>
      <c r="MW109" s="10" t="e">
        <f t="shared" si="227"/>
        <v>#DIV/0!</v>
      </c>
      <c r="MX109" s="10" t="e">
        <f t="shared" si="227"/>
        <v>#DIV/0!</v>
      </c>
      <c r="MY109" s="10">
        <f t="shared" si="227"/>
        <v>0</v>
      </c>
      <c r="MZ109" s="10">
        <f t="shared" si="227"/>
        <v>0</v>
      </c>
      <c r="NA109" s="166">
        <f t="shared" si="227"/>
        <v>3.3024999999999989</v>
      </c>
      <c r="NB109" s="166">
        <f t="shared" si="227"/>
        <v>0.44999999999999957</v>
      </c>
      <c r="NC109" s="10">
        <f t="shared" si="227"/>
        <v>3.3024999999999989</v>
      </c>
      <c r="ND109" s="10">
        <f t="shared" si="227"/>
        <v>0.44999999999999957</v>
      </c>
      <c r="NE109" s="10" t="e">
        <f t="shared" si="227"/>
        <v>#DIV/0!</v>
      </c>
      <c r="NF109" s="10" t="e">
        <f t="shared" si="227"/>
        <v>#DIV/0!</v>
      </c>
      <c r="NG109" s="10">
        <f t="shared" si="227"/>
        <v>0</v>
      </c>
      <c r="NH109" s="10">
        <f t="shared" si="227"/>
        <v>0</v>
      </c>
      <c r="NI109" s="10" t="e">
        <f t="shared" si="227"/>
        <v>#DIV/0!</v>
      </c>
      <c r="NJ109" s="10" t="e">
        <f t="shared" si="227"/>
        <v>#DIV/0!</v>
      </c>
      <c r="NK109" s="10">
        <f t="shared" si="227"/>
        <v>0</v>
      </c>
      <c r="NL109" s="10">
        <f t="shared" si="227"/>
        <v>0</v>
      </c>
      <c r="NM109" s="10" t="e">
        <f t="shared" si="227"/>
        <v>#DIV/0!</v>
      </c>
      <c r="NN109" s="10" t="e">
        <f t="shared" si="227"/>
        <v>#DIV/0!</v>
      </c>
      <c r="NO109" s="10">
        <f t="shared" si="227"/>
        <v>0</v>
      </c>
      <c r="NP109" s="10">
        <f t="shared" si="227"/>
        <v>0</v>
      </c>
      <c r="NQ109" s="10">
        <f t="shared" si="227"/>
        <v>1.1727083333333332</v>
      </c>
      <c r="NR109" s="10" t="e">
        <f t="shared" si="227"/>
        <v>#DIV/0!</v>
      </c>
      <c r="NS109" s="166">
        <f t="shared" si="227"/>
        <v>0</v>
      </c>
      <c r="NT109" s="166" t="e">
        <f t="shared" si="227"/>
        <v>#DIV/0!</v>
      </c>
      <c r="NU109" s="166">
        <f t="shared" si="227"/>
        <v>1.9825000000000006</v>
      </c>
      <c r="NV109" s="10" t="e">
        <f t="shared" si="227"/>
        <v>#DIV/0!</v>
      </c>
      <c r="NW109" s="10">
        <f t="shared" si="227"/>
        <v>0.42354166666666648</v>
      </c>
      <c r="NX109" s="10" t="e">
        <f t="shared" si="227"/>
        <v>#DIV/0!</v>
      </c>
      <c r="NY109" s="10">
        <f t="shared" si="227"/>
        <v>0.63833333333333364</v>
      </c>
      <c r="NZ109" s="10" t="e">
        <f t="shared" ref="NZ109" si="228">AVERAGE(NZ11:NZ106)</f>
        <v>#DIV/0!</v>
      </c>
      <c r="OA109" s="10">
        <f t="shared" si="227"/>
        <v>3.7935416666666675</v>
      </c>
      <c r="OB109" s="10">
        <f t="shared" si="227"/>
        <v>0</v>
      </c>
      <c r="OC109" s="10">
        <f t="shared" si="227"/>
        <v>4.255208333333333</v>
      </c>
      <c r="OD109" s="10" t="e">
        <f t="shared" si="227"/>
        <v>#DIV/0!</v>
      </c>
      <c r="OE109" s="10">
        <f t="shared" si="227"/>
        <v>1.1372916666666661</v>
      </c>
      <c r="OF109" s="10" t="e">
        <f t="shared" si="227"/>
        <v>#DIV/0!</v>
      </c>
      <c r="OG109" s="10">
        <f t="shared" si="227"/>
        <v>0.68906250000000002</v>
      </c>
      <c r="OH109" s="10" t="e">
        <f t="shared" si="227"/>
        <v>#DIV/0!</v>
      </c>
      <c r="OI109" s="10">
        <f t="shared" ref="OI109:OJ109" si="229">AVERAGE(OI11:OI106)</f>
        <v>0.15156250000000002</v>
      </c>
      <c r="OJ109" s="10" t="e">
        <f t="shared" si="229"/>
        <v>#DIV/0!</v>
      </c>
      <c r="OK109" s="10">
        <f t="shared" si="227"/>
        <v>6.233125000000002</v>
      </c>
      <c r="OL109" s="10">
        <f t="shared" si="227"/>
        <v>0</v>
      </c>
      <c r="OM109" s="10">
        <f t="shared" ref="OM109:OT109" si="230">AVERAGE(OM11:OM106)</f>
        <v>2.1913541666666667</v>
      </c>
      <c r="ON109" s="10" t="e">
        <f t="shared" si="230"/>
        <v>#DIV/0!</v>
      </c>
      <c r="OO109" s="10">
        <f>AVERAGE(OO11:OO106)</f>
        <v>0.61812500000000015</v>
      </c>
      <c r="OP109" s="10" t="e">
        <f t="shared" si="230"/>
        <v>#DIV/0!</v>
      </c>
      <c r="OQ109" s="10">
        <f>AVERAGE(OQ11:OQ106)</f>
        <v>0.67427083333333337</v>
      </c>
      <c r="OR109" s="10" t="e">
        <f t="shared" si="230"/>
        <v>#DIV/0!</v>
      </c>
      <c r="OS109" s="10">
        <f t="shared" si="230"/>
        <v>2.8094791666666663</v>
      </c>
      <c r="OT109" s="10">
        <f t="shared" si="230"/>
        <v>0</v>
      </c>
      <c r="OU109" s="10" t="e">
        <f t="shared" ref="OU109:OX109" si="231">AVERAGE(OU11:OU106)</f>
        <v>#DIV/0!</v>
      </c>
      <c r="OV109" s="10" t="e">
        <f t="shared" si="231"/>
        <v>#DIV/0!</v>
      </c>
      <c r="OW109" s="10">
        <f t="shared" si="231"/>
        <v>0</v>
      </c>
      <c r="OX109" s="10">
        <f t="shared" si="231"/>
        <v>0</v>
      </c>
    </row>
    <row r="110" spans="1:414" ht="12.75" customHeight="1">
      <c r="AX110" s="312"/>
      <c r="AY110" s="313"/>
    </row>
    <row r="111" spans="1:414" ht="12.75" customHeight="1" thickBot="1"/>
    <row r="112" spans="1:414" ht="21.75" customHeight="1">
      <c r="K112" s="502" t="s">
        <v>136</v>
      </c>
      <c r="L112" s="503"/>
      <c r="M112" s="503"/>
      <c r="N112" s="503"/>
      <c r="O112" s="503"/>
      <c r="P112" s="503"/>
      <c r="Q112" s="503"/>
      <c r="R112" s="503"/>
      <c r="S112" s="503"/>
      <c r="T112" s="503"/>
      <c r="U112" s="503"/>
      <c r="V112" s="503"/>
      <c r="W112" s="503"/>
      <c r="X112" s="503"/>
      <c r="Y112" s="503"/>
      <c r="Z112" s="503"/>
      <c r="AA112" s="503"/>
      <c r="AB112" s="503"/>
      <c r="AC112" s="503"/>
      <c r="AD112" s="504"/>
      <c r="AE112" s="314"/>
      <c r="AF112" s="314"/>
      <c r="AG112" s="314"/>
      <c r="AH112" s="314"/>
    </row>
    <row r="113" spans="11:34" ht="21.75" customHeight="1">
      <c r="K113" s="499" t="s">
        <v>179</v>
      </c>
      <c r="L113" s="499"/>
      <c r="M113" s="499"/>
      <c r="N113" s="499"/>
      <c r="O113" s="499"/>
      <c r="P113" s="500"/>
      <c r="Q113" s="500"/>
      <c r="R113" s="500"/>
      <c r="S113" s="500"/>
      <c r="T113" s="500"/>
      <c r="U113" s="500"/>
      <c r="V113" s="5"/>
      <c r="W113" s="501" t="s">
        <v>180</v>
      </c>
      <c r="X113" s="501"/>
      <c r="Y113" s="501"/>
      <c r="Z113" s="501"/>
      <c r="AA113" s="501"/>
      <c r="AB113" s="501"/>
      <c r="AC113" s="501"/>
      <c r="AD113" s="501"/>
      <c r="AE113" s="15"/>
      <c r="AF113" s="15"/>
      <c r="AG113" s="15"/>
      <c r="AH113" s="15"/>
    </row>
  </sheetData>
  <mergeCells count="259"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LW8:MB8"/>
    <mergeCell ref="IW9:IX9"/>
    <mergeCell ref="IC9:ID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IK9:IL9"/>
    <mergeCell ref="JK9:JL9"/>
    <mergeCell ref="JG9:JH9"/>
    <mergeCell ref="JC9:JD9"/>
    <mergeCell ref="JA9:JB9"/>
    <mergeCell ref="LG9:LH9"/>
    <mergeCell ref="LO9:LP9"/>
    <mergeCell ref="LM9:LN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KW9:KX9"/>
    <mergeCell ref="KY9:KZ9"/>
    <mergeCell ref="KQ8:KV8"/>
    <mergeCell ref="KU9:KV9"/>
    <mergeCell ref="KQ9:KR9"/>
    <mergeCell ref="MI9:MJ9"/>
    <mergeCell ref="LU9:LV9"/>
    <mergeCell ref="LG8:LJ8"/>
    <mergeCell ref="LS9:LT9"/>
    <mergeCell ref="MW9:MX9"/>
    <mergeCell ref="MY9:MZ9"/>
    <mergeCell ref="OI9:OJ9"/>
    <mergeCell ref="LK8:LV8"/>
    <mergeCell ref="LK9:LL9"/>
    <mergeCell ref="IW8:JH8"/>
    <mergeCell ref="JO9:JP9"/>
    <mergeCell ref="KM9:KN9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V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7" t="str">
        <f>'CGP SCHEDULE'!$AG$5</f>
        <v>20:00</v>
      </c>
      <c r="S4" s="52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8" t="str">
        <f>'CGP SCHEDULE'!AG7</f>
        <v>Revision-4</v>
      </c>
      <c r="U6" s="528"/>
      <c r="V6" s="528"/>
      <c r="W6" s="528"/>
      <c r="X6" s="528"/>
      <c r="Y6" s="528"/>
      <c r="Z6" s="528"/>
      <c r="AA6" s="528"/>
      <c r="AB6" s="528"/>
      <c r="AC6" s="528"/>
      <c r="AD6" s="528"/>
      <c r="AE6" s="52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21.08.2026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2" customFormat="1" ht="54.75" customHeight="1">
      <c r="A8" s="374" t="s">
        <v>31</v>
      </c>
      <c r="B8" s="374" t="s">
        <v>32</v>
      </c>
      <c r="C8" s="529" t="s">
        <v>21</v>
      </c>
      <c r="D8" s="524"/>
      <c r="E8" s="524"/>
      <c r="F8" s="524"/>
      <c r="G8" s="524"/>
      <c r="H8" s="524"/>
      <c r="I8" s="529" t="s">
        <v>172</v>
      </c>
      <c r="J8" s="524"/>
      <c r="K8" s="524"/>
      <c r="L8" s="524"/>
      <c r="M8" s="524"/>
      <c r="N8" s="524"/>
      <c r="O8" s="529" t="s">
        <v>238</v>
      </c>
      <c r="P8" s="524"/>
      <c r="Q8" s="524"/>
      <c r="R8" s="524"/>
      <c r="S8" s="524"/>
      <c r="T8" s="524"/>
      <c r="U8" s="529" t="s">
        <v>269</v>
      </c>
      <c r="V8" s="524"/>
      <c r="W8" s="524"/>
      <c r="X8" s="524"/>
      <c r="Y8" s="524"/>
      <c r="Z8" s="524"/>
      <c r="AA8" s="529" t="s">
        <v>1</v>
      </c>
      <c r="AB8" s="524"/>
      <c r="AC8" s="524"/>
      <c r="AD8" s="524"/>
      <c r="AE8" s="524"/>
      <c r="AF8" s="524"/>
      <c r="AG8" s="524" t="s">
        <v>184</v>
      </c>
      <c r="AH8" s="524"/>
      <c r="AI8" s="524"/>
      <c r="AJ8" s="524"/>
      <c r="AK8" s="524"/>
      <c r="AL8" s="524"/>
      <c r="AM8" s="529" t="s">
        <v>191</v>
      </c>
      <c r="AN8" s="529"/>
      <c r="AO8" s="529"/>
      <c r="AP8" s="529"/>
      <c r="AQ8" s="529"/>
      <c r="AR8" s="529"/>
      <c r="AS8" s="533" t="s">
        <v>364</v>
      </c>
      <c r="AT8" s="531"/>
      <c r="AU8" s="531"/>
      <c r="AV8" s="531"/>
      <c r="AW8" s="531"/>
      <c r="AX8" s="534"/>
      <c r="AY8" s="529" t="s">
        <v>18</v>
      </c>
      <c r="AZ8" s="524"/>
      <c r="BA8" s="524"/>
      <c r="BB8" s="524"/>
      <c r="BC8" s="524"/>
      <c r="BD8" s="524"/>
      <c r="BE8" s="529" t="s">
        <v>3</v>
      </c>
      <c r="BF8" s="524"/>
      <c r="BG8" s="524"/>
      <c r="BH8" s="524"/>
      <c r="BI8" s="524"/>
      <c r="BJ8" s="524"/>
      <c r="BK8" s="529" t="s">
        <v>4</v>
      </c>
      <c r="BL8" s="524"/>
      <c r="BM8" s="524"/>
      <c r="BN8" s="524"/>
      <c r="BO8" s="524"/>
      <c r="BP8" s="524"/>
      <c r="BQ8" s="529" t="s">
        <v>6</v>
      </c>
      <c r="BR8" s="524"/>
      <c r="BS8" s="524"/>
      <c r="BT8" s="524"/>
      <c r="BU8" s="524"/>
      <c r="BV8" s="524"/>
      <c r="BW8" s="524" t="s">
        <v>170</v>
      </c>
      <c r="BX8" s="524"/>
      <c r="BY8" s="524"/>
      <c r="BZ8" s="524"/>
      <c r="CA8" s="524"/>
      <c r="CB8" s="524"/>
      <c r="CC8" s="524" t="s">
        <v>176</v>
      </c>
      <c r="CD8" s="524"/>
      <c r="CE8" s="524"/>
      <c r="CF8" s="524"/>
      <c r="CG8" s="524"/>
      <c r="CH8" s="524"/>
      <c r="CI8" s="529" t="s">
        <v>9</v>
      </c>
      <c r="CJ8" s="524"/>
      <c r="CK8" s="524"/>
      <c r="CL8" s="524"/>
      <c r="CM8" s="524"/>
      <c r="CN8" s="524"/>
      <c r="CO8" s="529" t="s">
        <v>12</v>
      </c>
      <c r="CP8" s="524"/>
      <c r="CQ8" s="524"/>
      <c r="CR8" s="524"/>
      <c r="CS8" s="524"/>
      <c r="CT8" s="524"/>
      <c r="CU8" s="529" t="s">
        <v>217</v>
      </c>
      <c r="CV8" s="524"/>
      <c r="CW8" s="524"/>
      <c r="CX8" s="524"/>
      <c r="CY8" s="524"/>
      <c r="CZ8" s="524"/>
      <c r="DA8" s="529" t="s">
        <v>183</v>
      </c>
      <c r="DB8" s="524"/>
      <c r="DC8" s="524"/>
      <c r="DD8" s="524"/>
      <c r="DE8" s="524"/>
      <c r="DF8" s="524"/>
      <c r="DG8" s="529" t="s">
        <v>192</v>
      </c>
      <c r="DH8" s="524"/>
      <c r="DI8" s="524"/>
      <c r="DJ8" s="524"/>
      <c r="DK8" s="524"/>
      <c r="DL8" s="524"/>
      <c r="DM8" s="529" t="s">
        <v>15</v>
      </c>
      <c r="DN8" s="524"/>
      <c r="DO8" s="524"/>
      <c r="DP8" s="524"/>
      <c r="DQ8" s="524"/>
      <c r="DR8" s="524"/>
      <c r="DS8" s="529" t="s">
        <v>143</v>
      </c>
      <c r="DT8" s="529"/>
      <c r="DU8" s="529"/>
      <c r="DV8" s="529"/>
      <c r="DW8" s="529"/>
      <c r="DX8" s="529"/>
      <c r="DY8" s="530" t="s">
        <v>185</v>
      </c>
      <c r="DZ8" s="531"/>
      <c r="EA8" s="531"/>
      <c r="EB8" s="531"/>
      <c r="EC8" s="531"/>
      <c r="ED8" s="532"/>
      <c r="EE8" s="529" t="s">
        <v>189</v>
      </c>
      <c r="EF8" s="524"/>
      <c r="EG8" s="524"/>
      <c r="EH8" s="524"/>
      <c r="EI8" s="524"/>
      <c r="EJ8" s="524"/>
      <c r="EK8" s="537" t="s">
        <v>175</v>
      </c>
      <c r="EL8" s="538"/>
      <c r="EM8" s="538"/>
      <c r="EN8" s="538"/>
      <c r="EO8" s="538"/>
      <c r="EP8" s="538"/>
      <c r="EQ8" s="537" t="s">
        <v>19</v>
      </c>
      <c r="ER8" s="538"/>
      <c r="ES8" s="538"/>
      <c r="ET8" s="538"/>
      <c r="EU8" s="538"/>
      <c r="EV8" s="538"/>
      <c r="EW8" s="537" t="s">
        <v>200</v>
      </c>
      <c r="EX8" s="538"/>
      <c r="EY8" s="538"/>
      <c r="EZ8" s="538"/>
      <c r="FA8" s="538"/>
      <c r="FB8" s="538"/>
      <c r="FC8" s="529" t="s">
        <v>204</v>
      </c>
      <c r="FD8" s="524"/>
      <c r="FE8" s="524"/>
      <c r="FF8" s="524"/>
      <c r="FG8" s="524"/>
      <c r="FH8" s="524"/>
      <c r="FI8" s="529" t="s">
        <v>210</v>
      </c>
      <c r="FJ8" s="524"/>
      <c r="FK8" s="524"/>
      <c r="FL8" s="524"/>
      <c r="FM8" s="524"/>
      <c r="FN8" s="524"/>
      <c r="FO8" s="529" t="s">
        <v>214</v>
      </c>
      <c r="FP8" s="524"/>
      <c r="FQ8" s="524"/>
      <c r="FR8" s="524"/>
      <c r="FS8" s="524"/>
      <c r="FT8" s="524"/>
      <c r="FU8" s="529" t="s">
        <v>208</v>
      </c>
      <c r="FV8" s="524"/>
      <c r="FW8" s="524"/>
      <c r="FX8" s="524"/>
      <c r="FY8" s="524"/>
      <c r="FZ8" s="524"/>
      <c r="GA8" s="529" t="s">
        <v>213</v>
      </c>
      <c r="GB8" s="524"/>
      <c r="GC8" s="524"/>
      <c r="GD8" s="524"/>
      <c r="GE8" s="524"/>
      <c r="GF8" s="524"/>
      <c r="GG8" s="529" t="s">
        <v>226</v>
      </c>
      <c r="GH8" s="524"/>
      <c r="GI8" s="524"/>
      <c r="GJ8" s="524"/>
      <c r="GK8" s="524"/>
      <c r="GL8" s="524"/>
      <c r="GM8" s="529" t="s">
        <v>227</v>
      </c>
      <c r="GN8" s="524"/>
      <c r="GO8" s="524"/>
      <c r="GP8" s="524"/>
      <c r="GQ8" s="524"/>
      <c r="GR8" s="524"/>
      <c r="GS8" s="529" t="s">
        <v>229</v>
      </c>
      <c r="GT8" s="529"/>
      <c r="GU8" s="529"/>
      <c r="GV8" s="529"/>
      <c r="GW8" s="529"/>
      <c r="GX8" s="529"/>
      <c r="GY8" s="529" t="s">
        <v>232</v>
      </c>
      <c r="GZ8" s="529"/>
      <c r="HA8" s="529"/>
      <c r="HB8" s="529"/>
      <c r="HC8" s="529"/>
      <c r="HD8" s="529"/>
      <c r="HE8" s="529" t="s">
        <v>234</v>
      </c>
      <c r="HF8" s="529"/>
      <c r="HG8" s="529"/>
      <c r="HH8" s="529"/>
      <c r="HI8" s="529"/>
      <c r="HJ8" s="529"/>
      <c r="HK8" s="529" t="s">
        <v>250</v>
      </c>
      <c r="HL8" s="529"/>
      <c r="HM8" s="529"/>
      <c r="HN8" s="529"/>
      <c r="HO8" s="529"/>
      <c r="HP8" s="529"/>
      <c r="HQ8" s="529" t="s">
        <v>249</v>
      </c>
      <c r="HR8" s="529"/>
      <c r="HS8" s="529"/>
      <c r="HT8" s="529"/>
      <c r="HU8" s="529"/>
      <c r="HV8" s="529"/>
      <c r="HW8" s="529" t="s">
        <v>276</v>
      </c>
      <c r="HX8" s="529"/>
      <c r="HY8" s="529"/>
      <c r="HZ8" s="529"/>
      <c r="IA8" s="529"/>
      <c r="IB8" s="529"/>
      <c r="IC8" s="529" t="s">
        <v>274</v>
      </c>
      <c r="ID8" s="524"/>
      <c r="IE8" s="524"/>
      <c r="IF8" s="524"/>
      <c r="IG8" s="529" t="s">
        <v>230</v>
      </c>
      <c r="IH8" s="524"/>
      <c r="II8" s="524"/>
      <c r="IJ8" s="524"/>
      <c r="IK8" s="529" t="s">
        <v>284</v>
      </c>
      <c r="IL8" s="524"/>
      <c r="IM8" s="524"/>
      <c r="IN8" s="524"/>
      <c r="IO8" s="529" t="s">
        <v>286</v>
      </c>
      <c r="IP8" s="529"/>
      <c r="IQ8" s="529"/>
      <c r="IR8" s="529"/>
      <c r="IS8" s="529" t="s">
        <v>330</v>
      </c>
      <c r="IT8" s="529"/>
      <c r="IU8" s="529"/>
      <c r="IV8" s="529"/>
      <c r="IW8" s="529" t="s">
        <v>340</v>
      </c>
      <c r="IX8" s="529"/>
      <c r="IY8" s="529"/>
      <c r="IZ8" s="529"/>
      <c r="JA8" s="524" t="s">
        <v>370</v>
      </c>
      <c r="JB8" s="524"/>
      <c r="JC8" s="524"/>
      <c r="JD8" s="524"/>
    </row>
    <row r="9" spans="1:301" s="128" customFormat="1" ht="55.5" customHeight="1">
      <c r="A9" s="89"/>
      <c r="B9" s="89"/>
      <c r="C9" s="523" t="s">
        <v>162</v>
      </c>
      <c r="D9" s="523"/>
      <c r="E9" s="522" t="s">
        <v>195</v>
      </c>
      <c r="F9" s="522"/>
      <c r="G9" s="523" t="s">
        <v>163</v>
      </c>
      <c r="H9" s="523"/>
      <c r="I9" s="523" t="s">
        <v>162</v>
      </c>
      <c r="J9" s="523"/>
      <c r="K9" s="522" t="s">
        <v>195</v>
      </c>
      <c r="L9" s="522"/>
      <c r="M9" s="523" t="s">
        <v>163</v>
      </c>
      <c r="N9" s="523"/>
      <c r="O9" s="455" t="s">
        <v>162</v>
      </c>
      <c r="P9" s="455"/>
      <c r="Q9" s="522" t="s">
        <v>195</v>
      </c>
      <c r="R9" s="522"/>
      <c r="S9" s="523" t="s">
        <v>163</v>
      </c>
      <c r="T9" s="523"/>
      <c r="U9" s="523" t="s">
        <v>162</v>
      </c>
      <c r="V9" s="523"/>
      <c r="W9" s="522" t="s">
        <v>195</v>
      </c>
      <c r="X9" s="522"/>
      <c r="Y9" s="523" t="s">
        <v>163</v>
      </c>
      <c r="Z9" s="523"/>
      <c r="AA9" s="523" t="s">
        <v>162</v>
      </c>
      <c r="AB9" s="523"/>
      <c r="AC9" s="522" t="s">
        <v>195</v>
      </c>
      <c r="AD9" s="522"/>
      <c r="AE9" s="523" t="s">
        <v>163</v>
      </c>
      <c r="AF9" s="523"/>
      <c r="AG9" s="523" t="s">
        <v>162</v>
      </c>
      <c r="AH9" s="523"/>
      <c r="AI9" s="522" t="s">
        <v>195</v>
      </c>
      <c r="AJ9" s="522"/>
      <c r="AK9" s="523" t="s">
        <v>163</v>
      </c>
      <c r="AL9" s="523"/>
      <c r="AM9" s="523" t="s">
        <v>162</v>
      </c>
      <c r="AN9" s="523"/>
      <c r="AO9" s="522" t="s">
        <v>195</v>
      </c>
      <c r="AP9" s="522"/>
      <c r="AQ9" s="523" t="s">
        <v>163</v>
      </c>
      <c r="AR9" s="523"/>
      <c r="AS9" s="535" t="s">
        <v>162</v>
      </c>
      <c r="AT9" s="536"/>
      <c r="AU9" s="545" t="s">
        <v>195</v>
      </c>
      <c r="AV9" s="546"/>
      <c r="AW9" s="547" t="s">
        <v>163</v>
      </c>
      <c r="AX9" s="548"/>
      <c r="AY9" s="523" t="s">
        <v>162</v>
      </c>
      <c r="AZ9" s="523"/>
      <c r="BA9" s="522" t="s">
        <v>195</v>
      </c>
      <c r="BB9" s="522"/>
      <c r="BC9" s="523" t="s">
        <v>163</v>
      </c>
      <c r="BD9" s="523"/>
      <c r="BE9" s="523" t="s">
        <v>162</v>
      </c>
      <c r="BF9" s="523"/>
      <c r="BG9" s="522" t="s">
        <v>195</v>
      </c>
      <c r="BH9" s="522"/>
      <c r="BI9" s="523" t="s">
        <v>163</v>
      </c>
      <c r="BJ9" s="523"/>
      <c r="BK9" s="523" t="s">
        <v>162</v>
      </c>
      <c r="BL9" s="523"/>
      <c r="BM9" s="522" t="s">
        <v>195</v>
      </c>
      <c r="BN9" s="522"/>
      <c r="BO9" s="523" t="s">
        <v>163</v>
      </c>
      <c r="BP9" s="523"/>
      <c r="BQ9" s="523" t="s">
        <v>162</v>
      </c>
      <c r="BR9" s="523"/>
      <c r="BS9" s="522" t="s">
        <v>195</v>
      </c>
      <c r="BT9" s="522"/>
      <c r="BU9" s="523" t="s">
        <v>163</v>
      </c>
      <c r="BV9" s="523"/>
      <c r="BW9" s="455" t="s">
        <v>162</v>
      </c>
      <c r="BX9" s="455"/>
      <c r="BY9" s="522" t="s">
        <v>195</v>
      </c>
      <c r="BZ9" s="522"/>
      <c r="CA9" s="523" t="s">
        <v>163</v>
      </c>
      <c r="CB9" s="523"/>
      <c r="CC9" s="523" t="s">
        <v>162</v>
      </c>
      <c r="CD9" s="523"/>
      <c r="CE9" s="522" t="s">
        <v>195</v>
      </c>
      <c r="CF9" s="522"/>
      <c r="CG9" s="523" t="s">
        <v>163</v>
      </c>
      <c r="CH9" s="523"/>
      <c r="CI9" s="523" t="s">
        <v>162</v>
      </c>
      <c r="CJ9" s="523"/>
      <c r="CK9" s="522" t="s">
        <v>195</v>
      </c>
      <c r="CL9" s="522"/>
      <c r="CM9" s="523" t="s">
        <v>163</v>
      </c>
      <c r="CN9" s="523"/>
      <c r="CO9" s="455" t="s">
        <v>162</v>
      </c>
      <c r="CP9" s="455"/>
      <c r="CQ9" s="522" t="s">
        <v>195</v>
      </c>
      <c r="CR9" s="522"/>
      <c r="CS9" s="523" t="s">
        <v>163</v>
      </c>
      <c r="CT9" s="523"/>
      <c r="CU9" s="523" t="s">
        <v>162</v>
      </c>
      <c r="CV9" s="523"/>
      <c r="CW9" s="522" t="s">
        <v>195</v>
      </c>
      <c r="CX9" s="522"/>
      <c r="CY9" s="523" t="s">
        <v>163</v>
      </c>
      <c r="CZ9" s="523"/>
      <c r="DA9" s="455" t="s">
        <v>162</v>
      </c>
      <c r="DB9" s="455"/>
      <c r="DC9" s="522" t="s">
        <v>195</v>
      </c>
      <c r="DD9" s="522"/>
      <c r="DE9" s="523" t="s">
        <v>163</v>
      </c>
      <c r="DF9" s="523"/>
      <c r="DG9" s="523" t="s">
        <v>162</v>
      </c>
      <c r="DH9" s="523"/>
      <c r="DI9" s="522" t="s">
        <v>195</v>
      </c>
      <c r="DJ9" s="522"/>
      <c r="DK9" s="523" t="s">
        <v>163</v>
      </c>
      <c r="DL9" s="523"/>
      <c r="DM9" s="523" t="s">
        <v>162</v>
      </c>
      <c r="DN9" s="523"/>
      <c r="DO9" s="522" t="s">
        <v>195</v>
      </c>
      <c r="DP9" s="522"/>
      <c r="DQ9" s="523" t="s">
        <v>163</v>
      </c>
      <c r="DR9" s="523"/>
      <c r="DS9" s="523" t="s">
        <v>162</v>
      </c>
      <c r="DT9" s="523"/>
      <c r="DU9" s="522" t="s">
        <v>195</v>
      </c>
      <c r="DV9" s="522"/>
      <c r="DW9" s="523" t="s">
        <v>163</v>
      </c>
      <c r="DX9" s="523"/>
      <c r="DY9" s="539" t="s">
        <v>162</v>
      </c>
      <c r="DZ9" s="540"/>
      <c r="EA9" s="541" t="s">
        <v>195</v>
      </c>
      <c r="EB9" s="542"/>
      <c r="EC9" s="539" t="s">
        <v>163</v>
      </c>
      <c r="ED9" s="540"/>
      <c r="EE9" s="523" t="s">
        <v>162</v>
      </c>
      <c r="EF9" s="523"/>
      <c r="EG9" s="522" t="s">
        <v>195</v>
      </c>
      <c r="EH9" s="522"/>
      <c r="EI9" s="523" t="s">
        <v>163</v>
      </c>
      <c r="EJ9" s="523"/>
      <c r="EK9" s="523" t="s">
        <v>162</v>
      </c>
      <c r="EL9" s="523"/>
      <c r="EM9" s="522" t="s">
        <v>195</v>
      </c>
      <c r="EN9" s="522"/>
      <c r="EO9" s="523" t="s">
        <v>163</v>
      </c>
      <c r="EP9" s="523"/>
      <c r="EQ9" s="523" t="s">
        <v>162</v>
      </c>
      <c r="ER9" s="523"/>
      <c r="ES9" s="522" t="s">
        <v>195</v>
      </c>
      <c r="ET9" s="522"/>
      <c r="EU9" s="523" t="s">
        <v>163</v>
      </c>
      <c r="EV9" s="523"/>
      <c r="EW9" s="455" t="s">
        <v>162</v>
      </c>
      <c r="EX9" s="455"/>
      <c r="EY9" s="522" t="s">
        <v>195</v>
      </c>
      <c r="EZ9" s="522"/>
      <c r="FA9" s="523" t="s">
        <v>163</v>
      </c>
      <c r="FB9" s="523"/>
      <c r="FC9" s="523" t="s">
        <v>162</v>
      </c>
      <c r="FD9" s="523"/>
      <c r="FE9" s="522" t="s">
        <v>195</v>
      </c>
      <c r="FF9" s="522"/>
      <c r="FG9" s="523" t="s">
        <v>163</v>
      </c>
      <c r="FH9" s="523"/>
      <c r="FI9" s="523" t="s">
        <v>162</v>
      </c>
      <c r="FJ9" s="523"/>
      <c r="FK9" s="522" t="s">
        <v>291</v>
      </c>
      <c r="FL9" s="522"/>
      <c r="FM9" s="523" t="s">
        <v>163</v>
      </c>
      <c r="FN9" s="523"/>
      <c r="FO9" s="523" t="s">
        <v>162</v>
      </c>
      <c r="FP9" s="523"/>
      <c r="FQ9" s="522" t="s">
        <v>195</v>
      </c>
      <c r="FR9" s="522"/>
      <c r="FS9" s="523" t="s">
        <v>163</v>
      </c>
      <c r="FT9" s="523"/>
      <c r="FU9" s="523" t="s">
        <v>162</v>
      </c>
      <c r="FV9" s="523"/>
      <c r="FW9" s="522" t="s">
        <v>195</v>
      </c>
      <c r="FX9" s="522"/>
      <c r="FY9" s="523" t="s">
        <v>163</v>
      </c>
      <c r="FZ9" s="523"/>
      <c r="GA9" s="455" t="s">
        <v>162</v>
      </c>
      <c r="GB9" s="455"/>
      <c r="GC9" s="522" t="s">
        <v>195</v>
      </c>
      <c r="GD9" s="522"/>
      <c r="GE9" s="523" t="s">
        <v>163</v>
      </c>
      <c r="GF9" s="523"/>
      <c r="GG9" s="523" t="s">
        <v>162</v>
      </c>
      <c r="GH9" s="523"/>
      <c r="GI9" s="522" t="s">
        <v>195</v>
      </c>
      <c r="GJ9" s="522"/>
      <c r="GK9" s="523" t="s">
        <v>163</v>
      </c>
      <c r="GL9" s="523"/>
      <c r="GM9" s="523" t="s">
        <v>162</v>
      </c>
      <c r="GN9" s="523"/>
      <c r="GO9" s="522" t="s">
        <v>195</v>
      </c>
      <c r="GP9" s="522"/>
      <c r="GQ9" s="523" t="s">
        <v>163</v>
      </c>
      <c r="GR9" s="523"/>
      <c r="GS9" s="523" t="s">
        <v>162</v>
      </c>
      <c r="GT9" s="523"/>
      <c r="GU9" s="522" t="s">
        <v>195</v>
      </c>
      <c r="GV9" s="522"/>
      <c r="GW9" s="523" t="s">
        <v>163</v>
      </c>
      <c r="GX9" s="523"/>
      <c r="GY9" s="523" t="s">
        <v>162</v>
      </c>
      <c r="GZ9" s="523"/>
      <c r="HA9" s="522" t="s">
        <v>195</v>
      </c>
      <c r="HB9" s="522"/>
      <c r="HC9" s="523" t="s">
        <v>163</v>
      </c>
      <c r="HD9" s="523"/>
      <c r="HE9" s="523" t="s">
        <v>162</v>
      </c>
      <c r="HF9" s="523"/>
      <c r="HG9" s="522" t="s">
        <v>195</v>
      </c>
      <c r="HH9" s="522"/>
      <c r="HI9" s="523" t="s">
        <v>163</v>
      </c>
      <c r="HJ9" s="523"/>
      <c r="HK9" s="523" t="s">
        <v>162</v>
      </c>
      <c r="HL9" s="523"/>
      <c r="HM9" s="522" t="s">
        <v>195</v>
      </c>
      <c r="HN9" s="522"/>
      <c r="HO9" s="523" t="s">
        <v>163</v>
      </c>
      <c r="HP9" s="523"/>
      <c r="HQ9" s="523" t="s">
        <v>162</v>
      </c>
      <c r="HR9" s="523"/>
      <c r="HS9" s="522" t="s">
        <v>195</v>
      </c>
      <c r="HT9" s="522"/>
      <c r="HU9" s="523" t="s">
        <v>163</v>
      </c>
      <c r="HV9" s="523"/>
      <c r="HW9" s="523" t="s">
        <v>162</v>
      </c>
      <c r="HX9" s="523"/>
      <c r="HY9" s="522" t="s">
        <v>195</v>
      </c>
      <c r="HZ9" s="522"/>
      <c r="IA9" s="523" t="s">
        <v>163</v>
      </c>
      <c r="IB9" s="523"/>
      <c r="IC9" s="523" t="s">
        <v>162</v>
      </c>
      <c r="ID9" s="523"/>
      <c r="IE9" s="523" t="s">
        <v>163</v>
      </c>
      <c r="IF9" s="523"/>
      <c r="IG9" s="523" t="s">
        <v>162</v>
      </c>
      <c r="IH9" s="523"/>
      <c r="II9" s="523" t="s">
        <v>163</v>
      </c>
      <c r="IJ9" s="523"/>
      <c r="IK9" s="523" t="s">
        <v>162</v>
      </c>
      <c r="IL9" s="523"/>
      <c r="IM9" s="523" t="s">
        <v>163</v>
      </c>
      <c r="IN9" s="523"/>
      <c r="IO9" s="455" t="s">
        <v>162</v>
      </c>
      <c r="IP9" s="455"/>
      <c r="IQ9" s="523" t="s">
        <v>163</v>
      </c>
      <c r="IR9" s="523"/>
      <c r="IS9" s="523" t="s">
        <v>162</v>
      </c>
      <c r="IT9" s="523"/>
      <c r="IU9" s="523" t="s">
        <v>163</v>
      </c>
      <c r="IV9" s="523"/>
      <c r="IW9" s="523" t="s">
        <v>162</v>
      </c>
      <c r="IX9" s="523"/>
      <c r="IY9" s="523" t="s">
        <v>163</v>
      </c>
      <c r="IZ9" s="523"/>
      <c r="JA9" s="525" t="s">
        <v>162</v>
      </c>
      <c r="JB9" s="526"/>
      <c r="JC9" s="525" t="s">
        <v>163</v>
      </c>
      <c r="JD9" s="526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3.09</v>
      </c>
      <c r="DB11" s="113"/>
      <c r="DC11" s="71"/>
      <c r="DD11" s="71"/>
      <c r="DE11" s="71">
        <f>DA11+DC11</f>
        <v>3.09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>
        <v>0.52</v>
      </c>
      <c r="GB11" s="71"/>
      <c r="GC11" s="71"/>
      <c r="GD11" s="71"/>
      <c r="GE11" s="71">
        <f>GA11+GC11</f>
        <v>0.52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3.09</v>
      </c>
      <c r="DB12" s="113"/>
      <c r="DC12" s="71"/>
      <c r="DD12" s="71"/>
      <c r="DE12" s="71">
        <f t="shared" ref="DE12:DE75" si="33">DA12+DC12</f>
        <v>3.09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>
        <v>0.52</v>
      </c>
      <c r="GB12" s="71"/>
      <c r="GC12" s="71"/>
      <c r="GD12" s="71"/>
      <c r="GE12" s="71">
        <f t="shared" ref="GE12:GE75" si="59">GA12+GC12</f>
        <v>0.52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3.09</v>
      </c>
      <c r="DB13" s="113"/>
      <c r="DC13" s="71"/>
      <c r="DD13" s="71"/>
      <c r="DE13" s="71">
        <f t="shared" si="33"/>
        <v>3.09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>
        <v>0.52</v>
      </c>
      <c r="GB13" s="71"/>
      <c r="GC13" s="71"/>
      <c r="GD13" s="71"/>
      <c r="GE13" s="71">
        <f t="shared" si="59"/>
        <v>0.52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3.09</v>
      </c>
      <c r="DB14" s="113"/>
      <c r="DC14" s="71"/>
      <c r="DD14" s="71"/>
      <c r="DE14" s="71">
        <f t="shared" si="33"/>
        <v>3.09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>
        <v>0.52</v>
      </c>
      <c r="GB14" s="71"/>
      <c r="GC14" s="71"/>
      <c r="GD14" s="71"/>
      <c r="GE14" s="71">
        <f t="shared" si="59"/>
        <v>0.52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3.09</v>
      </c>
      <c r="DB15" s="113"/>
      <c r="DC15" s="71"/>
      <c r="DD15" s="71"/>
      <c r="DE15" s="71">
        <f t="shared" si="33"/>
        <v>3.09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>
        <v>0.52</v>
      </c>
      <c r="GB15" s="71"/>
      <c r="GC15" s="71"/>
      <c r="GD15" s="71"/>
      <c r="GE15" s="71">
        <f t="shared" si="59"/>
        <v>0.52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3.09</v>
      </c>
      <c r="DB16" s="113"/>
      <c r="DC16" s="71"/>
      <c r="DD16" s="71"/>
      <c r="DE16" s="71">
        <f t="shared" si="33"/>
        <v>3.09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>
        <v>0.52</v>
      </c>
      <c r="GB16" s="71"/>
      <c r="GC16" s="71"/>
      <c r="GD16" s="71"/>
      <c r="GE16" s="71">
        <f t="shared" si="59"/>
        <v>0.52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3.09</v>
      </c>
      <c r="DB17" s="113"/>
      <c r="DC17" s="71"/>
      <c r="DD17" s="71"/>
      <c r="DE17" s="71">
        <f t="shared" si="33"/>
        <v>3.09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>
        <v>0.52</v>
      </c>
      <c r="GB17" s="71"/>
      <c r="GC17" s="71"/>
      <c r="GD17" s="71"/>
      <c r="GE17" s="71">
        <f t="shared" si="59"/>
        <v>0.52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3.09</v>
      </c>
      <c r="DB18" s="113"/>
      <c r="DC18" s="71"/>
      <c r="DD18" s="71"/>
      <c r="DE18" s="71">
        <f t="shared" si="33"/>
        <v>3.09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>
        <v>0.52</v>
      </c>
      <c r="GB18" s="71"/>
      <c r="GC18" s="71"/>
      <c r="GD18" s="71"/>
      <c r="GE18" s="71">
        <f t="shared" si="59"/>
        <v>0.52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3.09</v>
      </c>
      <c r="DB19" s="113"/>
      <c r="DC19" s="71"/>
      <c r="DD19" s="71"/>
      <c r="DE19" s="71">
        <f t="shared" si="33"/>
        <v>3.09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>
        <v>0.52</v>
      </c>
      <c r="GB19" s="71"/>
      <c r="GC19" s="71"/>
      <c r="GD19" s="71"/>
      <c r="GE19" s="71">
        <f t="shared" si="59"/>
        <v>0.52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3.09</v>
      </c>
      <c r="DB20" s="113"/>
      <c r="DC20" s="71"/>
      <c r="DD20" s="71"/>
      <c r="DE20" s="71">
        <f t="shared" si="33"/>
        <v>3.09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>
        <v>0.52</v>
      </c>
      <c r="GB20" s="71"/>
      <c r="GC20" s="71"/>
      <c r="GD20" s="71"/>
      <c r="GE20" s="71">
        <f t="shared" si="59"/>
        <v>0.52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3.09</v>
      </c>
      <c r="DB21" s="113"/>
      <c r="DC21" s="71"/>
      <c r="DD21" s="71"/>
      <c r="DE21" s="71">
        <f t="shared" si="33"/>
        <v>3.09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>
        <v>0.52</v>
      </c>
      <c r="GB21" s="71"/>
      <c r="GC21" s="71"/>
      <c r="GD21" s="71"/>
      <c r="GE21" s="71">
        <f t="shared" si="59"/>
        <v>0.52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3.09</v>
      </c>
      <c r="DB22" s="113"/>
      <c r="DC22" s="71"/>
      <c r="DD22" s="71"/>
      <c r="DE22" s="71">
        <f t="shared" si="33"/>
        <v>3.09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>
        <v>0.52</v>
      </c>
      <c r="GB22" s="71"/>
      <c r="GC22" s="71"/>
      <c r="GD22" s="71"/>
      <c r="GE22" s="71">
        <f t="shared" si="59"/>
        <v>0.52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3.09</v>
      </c>
      <c r="DB23" s="113"/>
      <c r="DC23" s="71"/>
      <c r="DD23" s="71"/>
      <c r="DE23" s="71">
        <f t="shared" si="33"/>
        <v>3.09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>
        <v>0.52</v>
      </c>
      <c r="GB23" s="71"/>
      <c r="GC23" s="71"/>
      <c r="GD23" s="71"/>
      <c r="GE23" s="71">
        <f t="shared" si="59"/>
        <v>0.52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3.09</v>
      </c>
      <c r="DB24" s="113"/>
      <c r="DC24" s="71"/>
      <c r="DD24" s="71"/>
      <c r="DE24" s="71">
        <f t="shared" si="33"/>
        <v>3.09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>
        <v>0.52</v>
      </c>
      <c r="GB24" s="71"/>
      <c r="GC24" s="71"/>
      <c r="GD24" s="71"/>
      <c r="GE24" s="71">
        <f t="shared" si="59"/>
        <v>0.52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3.09</v>
      </c>
      <c r="DB25" s="113"/>
      <c r="DC25" s="71"/>
      <c r="DD25" s="71"/>
      <c r="DE25" s="71">
        <f t="shared" si="33"/>
        <v>3.09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>
        <v>0.52</v>
      </c>
      <c r="GB25" s="71"/>
      <c r="GC25" s="71"/>
      <c r="GD25" s="71"/>
      <c r="GE25" s="71">
        <f t="shared" si="59"/>
        <v>0.52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3.09</v>
      </c>
      <c r="DB26" s="113"/>
      <c r="DC26" s="71"/>
      <c r="DD26" s="71"/>
      <c r="DE26" s="71">
        <f t="shared" si="33"/>
        <v>3.09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>
        <v>0.52</v>
      </c>
      <c r="GB26" s="71"/>
      <c r="GC26" s="71"/>
      <c r="GD26" s="71"/>
      <c r="GE26" s="71">
        <f t="shared" si="59"/>
        <v>0.52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3.09</v>
      </c>
      <c r="DB27" s="113"/>
      <c r="DC27" s="71"/>
      <c r="DD27" s="71"/>
      <c r="DE27" s="71">
        <f t="shared" si="33"/>
        <v>3.09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>
        <v>0.52</v>
      </c>
      <c r="GB27" s="71"/>
      <c r="GC27" s="71"/>
      <c r="GD27" s="71"/>
      <c r="GE27" s="71">
        <f t="shared" si="59"/>
        <v>0.52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3.09</v>
      </c>
      <c r="DB28" s="113"/>
      <c r="DC28" s="71"/>
      <c r="DD28" s="71"/>
      <c r="DE28" s="71">
        <f t="shared" si="33"/>
        <v>3.09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>
        <v>0.52</v>
      </c>
      <c r="GB28" s="71"/>
      <c r="GC28" s="71"/>
      <c r="GD28" s="71"/>
      <c r="GE28" s="71">
        <f t="shared" si="59"/>
        <v>0.52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3.09</v>
      </c>
      <c r="DB29" s="113"/>
      <c r="DC29" s="71"/>
      <c r="DD29" s="71"/>
      <c r="DE29" s="71">
        <f t="shared" si="33"/>
        <v>3.09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>
        <v>0.52</v>
      </c>
      <c r="GB29" s="71"/>
      <c r="GC29" s="71"/>
      <c r="GD29" s="71"/>
      <c r="GE29" s="71">
        <f t="shared" si="59"/>
        <v>0.52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3.09</v>
      </c>
      <c r="DB30" s="113"/>
      <c r="DC30" s="71"/>
      <c r="DD30" s="71"/>
      <c r="DE30" s="71">
        <f t="shared" si="33"/>
        <v>3.09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>
        <v>0.52</v>
      </c>
      <c r="GB30" s="71"/>
      <c r="GC30" s="71"/>
      <c r="GD30" s="71"/>
      <c r="GE30" s="71">
        <f t="shared" si="59"/>
        <v>0.52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3.09</v>
      </c>
      <c r="DB31" s="113"/>
      <c r="DC31" s="71"/>
      <c r="DD31" s="71"/>
      <c r="DE31" s="71">
        <f t="shared" si="33"/>
        <v>3.09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>
        <v>0.52</v>
      </c>
      <c r="GB31" s="71"/>
      <c r="GC31" s="71"/>
      <c r="GD31" s="71"/>
      <c r="GE31" s="71">
        <f t="shared" si="59"/>
        <v>0.52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3.09</v>
      </c>
      <c r="DB32" s="113"/>
      <c r="DC32" s="71"/>
      <c r="DD32" s="71"/>
      <c r="DE32" s="71">
        <f t="shared" si="33"/>
        <v>3.09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>
        <v>0.52</v>
      </c>
      <c r="GB32" s="71"/>
      <c r="GC32" s="71"/>
      <c r="GD32" s="71"/>
      <c r="GE32" s="71">
        <f t="shared" si="59"/>
        <v>0.52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3.09</v>
      </c>
      <c r="DB33" s="113"/>
      <c r="DC33" s="71"/>
      <c r="DD33" s="71"/>
      <c r="DE33" s="71">
        <f t="shared" si="33"/>
        <v>3.09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>
        <v>0.52</v>
      </c>
      <c r="GB33" s="71"/>
      <c r="GC33" s="71"/>
      <c r="GD33" s="71"/>
      <c r="GE33" s="71">
        <f t="shared" si="59"/>
        <v>0.52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3.09</v>
      </c>
      <c r="DB34" s="113"/>
      <c r="DC34" s="71"/>
      <c r="DD34" s="71"/>
      <c r="DE34" s="71">
        <f t="shared" si="33"/>
        <v>3.09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>
        <v>0.52</v>
      </c>
      <c r="GB34" s="71"/>
      <c r="GC34" s="71"/>
      <c r="GD34" s="71"/>
      <c r="GE34" s="71">
        <f t="shared" si="59"/>
        <v>0.52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9.2799999999999994</v>
      </c>
      <c r="DB35" s="113"/>
      <c r="DC35" s="71"/>
      <c r="DD35" s="71"/>
      <c r="DE35" s="71">
        <f t="shared" si="33"/>
        <v>9.2799999999999994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>
        <v>0.52</v>
      </c>
      <c r="GB35" s="71"/>
      <c r="GC35" s="71"/>
      <c r="GD35" s="71"/>
      <c r="GE35" s="71">
        <f t="shared" si="59"/>
        <v>0.52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9.2799999999999994</v>
      </c>
      <c r="DB36" s="113"/>
      <c r="DC36" s="71"/>
      <c r="DD36" s="71"/>
      <c r="DE36" s="71">
        <f t="shared" si="33"/>
        <v>9.2799999999999994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>
        <v>0.52</v>
      </c>
      <c r="GB36" s="71"/>
      <c r="GC36" s="71"/>
      <c r="GD36" s="71"/>
      <c r="GE36" s="71">
        <f t="shared" si="59"/>
        <v>0.52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9.2799999999999994</v>
      </c>
      <c r="DB37" s="113"/>
      <c r="DC37" s="71"/>
      <c r="DD37" s="71"/>
      <c r="DE37" s="71">
        <f t="shared" si="33"/>
        <v>9.2799999999999994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>
        <v>0.52</v>
      </c>
      <c r="GB37" s="71"/>
      <c r="GC37" s="71"/>
      <c r="GD37" s="71"/>
      <c r="GE37" s="71">
        <f t="shared" si="59"/>
        <v>0.52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9.2799999999999994</v>
      </c>
      <c r="DB38" s="113"/>
      <c r="DC38" s="71"/>
      <c r="DD38" s="71"/>
      <c r="DE38" s="71">
        <f t="shared" si="33"/>
        <v>9.2799999999999994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>
        <v>0.52</v>
      </c>
      <c r="GB38" s="71"/>
      <c r="GC38" s="71"/>
      <c r="GD38" s="71"/>
      <c r="GE38" s="71">
        <f t="shared" si="59"/>
        <v>0.52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9.2799999999999994</v>
      </c>
      <c r="DB39" s="113"/>
      <c r="DC39" s="71"/>
      <c r="DD39" s="71"/>
      <c r="DE39" s="71">
        <f t="shared" si="33"/>
        <v>9.2799999999999994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>
        <v>0.52</v>
      </c>
      <c r="GB39" s="71"/>
      <c r="GC39" s="71"/>
      <c r="GD39" s="71"/>
      <c r="GE39" s="71">
        <f t="shared" si="59"/>
        <v>0.52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9.2799999999999994</v>
      </c>
      <c r="DB40" s="113"/>
      <c r="DC40" s="71"/>
      <c r="DD40" s="71"/>
      <c r="DE40" s="71">
        <f t="shared" si="33"/>
        <v>9.2799999999999994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>
        <v>0.52</v>
      </c>
      <c r="GB40" s="71"/>
      <c r="GC40" s="71"/>
      <c r="GD40" s="71"/>
      <c r="GE40" s="71">
        <f t="shared" si="59"/>
        <v>0.52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9.2799999999999994</v>
      </c>
      <c r="DB41" s="113"/>
      <c r="DC41" s="71"/>
      <c r="DD41" s="71"/>
      <c r="DE41" s="71">
        <f t="shared" si="33"/>
        <v>9.2799999999999994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>
        <v>0.52</v>
      </c>
      <c r="GB41" s="71"/>
      <c r="GC41" s="71"/>
      <c r="GD41" s="71"/>
      <c r="GE41" s="71">
        <f t="shared" si="59"/>
        <v>0.52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9.2799999999999994</v>
      </c>
      <c r="DB42" s="113"/>
      <c r="DC42" s="71"/>
      <c r="DD42" s="71"/>
      <c r="DE42" s="71">
        <f t="shared" si="33"/>
        <v>9.2799999999999994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>
        <v>0.52</v>
      </c>
      <c r="GB42" s="71"/>
      <c r="GC42" s="71"/>
      <c r="GD42" s="71"/>
      <c r="GE42" s="71">
        <f t="shared" si="59"/>
        <v>0.52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3.09</v>
      </c>
      <c r="DB43" s="113"/>
      <c r="DC43" s="71"/>
      <c r="DD43" s="71"/>
      <c r="DE43" s="71">
        <f t="shared" si="33"/>
        <v>3.09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25.77</v>
      </c>
      <c r="EX43" s="71"/>
      <c r="EY43" s="71"/>
      <c r="EZ43" s="71"/>
      <c r="FA43" s="71">
        <f t="shared" si="49"/>
        <v>25.77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>
        <v>0.52</v>
      </c>
      <c r="GB43" s="71"/>
      <c r="GC43" s="71"/>
      <c r="GD43" s="71"/>
      <c r="GE43" s="71">
        <f t="shared" si="59"/>
        <v>0.52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3.09</v>
      </c>
      <c r="DB44" s="113"/>
      <c r="DC44" s="71"/>
      <c r="DD44" s="71"/>
      <c r="DE44" s="71">
        <f t="shared" si="33"/>
        <v>3.09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25.77</v>
      </c>
      <c r="EX44" s="71"/>
      <c r="EY44" s="71"/>
      <c r="EZ44" s="71"/>
      <c r="FA44" s="71">
        <f t="shared" si="49"/>
        <v>25.77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>
        <v>0.52</v>
      </c>
      <c r="GB44" s="71"/>
      <c r="GC44" s="71"/>
      <c r="GD44" s="71"/>
      <c r="GE44" s="71">
        <f t="shared" si="59"/>
        <v>0.52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3.09</v>
      </c>
      <c r="DB45" s="113"/>
      <c r="DC45" s="71"/>
      <c r="DD45" s="71"/>
      <c r="DE45" s="71">
        <f t="shared" si="33"/>
        <v>3.09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25.77</v>
      </c>
      <c r="EX45" s="71"/>
      <c r="EY45" s="71"/>
      <c r="EZ45" s="71"/>
      <c r="FA45" s="71">
        <f t="shared" si="49"/>
        <v>25.77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>
        <v>0.52</v>
      </c>
      <c r="GB45" s="71"/>
      <c r="GC45" s="71"/>
      <c r="GD45" s="71"/>
      <c r="GE45" s="71">
        <f t="shared" si="59"/>
        <v>0.52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3.09</v>
      </c>
      <c r="DB46" s="113"/>
      <c r="DC46" s="71"/>
      <c r="DD46" s="71"/>
      <c r="DE46" s="71">
        <f t="shared" si="33"/>
        <v>3.09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25.77</v>
      </c>
      <c r="EX46" s="71"/>
      <c r="EY46" s="71"/>
      <c r="EZ46" s="71"/>
      <c r="FA46" s="71">
        <f t="shared" si="49"/>
        <v>25.77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>
        <v>0.52</v>
      </c>
      <c r="GB46" s="71"/>
      <c r="GC46" s="71"/>
      <c r="GD46" s="71"/>
      <c r="GE46" s="71">
        <f t="shared" si="59"/>
        <v>0.52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3.09</v>
      </c>
      <c r="DB47" s="113"/>
      <c r="DC47" s="71"/>
      <c r="DD47" s="71"/>
      <c r="DE47" s="71">
        <f t="shared" si="33"/>
        <v>3.09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>
        <v>0.52</v>
      </c>
      <c r="GB47" s="71"/>
      <c r="GC47" s="71"/>
      <c r="GD47" s="71"/>
      <c r="GE47" s="71">
        <f t="shared" si="59"/>
        <v>0.52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3.09</v>
      </c>
      <c r="DB48" s="113"/>
      <c r="DC48" s="71"/>
      <c r="DD48" s="71"/>
      <c r="DE48" s="71">
        <f t="shared" si="33"/>
        <v>3.09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>
        <v>0.52</v>
      </c>
      <c r="GB48" s="71"/>
      <c r="GC48" s="71"/>
      <c r="GD48" s="71"/>
      <c r="GE48" s="71">
        <f t="shared" si="59"/>
        <v>0.52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3.09</v>
      </c>
      <c r="DB49" s="113"/>
      <c r="DC49" s="71"/>
      <c r="DD49" s="71"/>
      <c r="DE49" s="71">
        <f t="shared" si="33"/>
        <v>3.09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>
        <v>0.52</v>
      </c>
      <c r="GB49" s="71"/>
      <c r="GC49" s="71"/>
      <c r="GD49" s="71"/>
      <c r="GE49" s="71">
        <f t="shared" si="59"/>
        <v>0.52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3.09</v>
      </c>
      <c r="DB50" s="113"/>
      <c r="DC50" s="71"/>
      <c r="DD50" s="71"/>
      <c r="DE50" s="71">
        <f t="shared" si="33"/>
        <v>3.09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>
        <v>0.52</v>
      </c>
      <c r="GB50" s="71"/>
      <c r="GC50" s="71"/>
      <c r="GD50" s="71"/>
      <c r="GE50" s="71">
        <f t="shared" si="59"/>
        <v>0.52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3.09</v>
      </c>
      <c r="DB51" s="113"/>
      <c r="DC51" s="71"/>
      <c r="DD51" s="71"/>
      <c r="DE51" s="71">
        <f t="shared" si="33"/>
        <v>3.09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>
        <v>0.52</v>
      </c>
      <c r="GB51" s="71"/>
      <c r="GC51" s="71"/>
      <c r="GD51" s="71"/>
      <c r="GE51" s="71">
        <f t="shared" si="59"/>
        <v>0.52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3.09</v>
      </c>
      <c r="DB52" s="113"/>
      <c r="DC52" s="71"/>
      <c r="DD52" s="71"/>
      <c r="DE52" s="71">
        <f t="shared" si="33"/>
        <v>3.09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>
        <v>0.52</v>
      </c>
      <c r="GB52" s="71"/>
      <c r="GC52" s="71"/>
      <c r="GD52" s="71"/>
      <c r="GE52" s="71">
        <f t="shared" si="59"/>
        <v>0.52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3.09</v>
      </c>
      <c r="DB53" s="113"/>
      <c r="DC53" s="71"/>
      <c r="DD53" s="71"/>
      <c r="DE53" s="71">
        <f t="shared" si="33"/>
        <v>3.09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>
        <v>0.52</v>
      </c>
      <c r="GB53" s="71"/>
      <c r="GC53" s="71"/>
      <c r="GD53" s="71"/>
      <c r="GE53" s="71">
        <f t="shared" si="59"/>
        <v>0.52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3.09</v>
      </c>
      <c r="DB54" s="113"/>
      <c r="DC54" s="71"/>
      <c r="DD54" s="71"/>
      <c r="DE54" s="71">
        <f t="shared" si="33"/>
        <v>3.09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>
        <v>0.52</v>
      </c>
      <c r="GB54" s="71"/>
      <c r="GC54" s="71"/>
      <c r="GD54" s="71"/>
      <c r="GE54" s="71">
        <f t="shared" si="59"/>
        <v>0.52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3.09</v>
      </c>
      <c r="DB55" s="113"/>
      <c r="DC55" s="71"/>
      <c r="DD55" s="71"/>
      <c r="DE55" s="71">
        <f t="shared" si="33"/>
        <v>3.09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>
        <v>0.52</v>
      </c>
      <c r="GB55" s="71"/>
      <c r="GC55" s="71"/>
      <c r="GD55" s="71"/>
      <c r="GE55" s="71">
        <f t="shared" si="59"/>
        <v>0.52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3.09</v>
      </c>
      <c r="DB56" s="113"/>
      <c r="DC56" s="71"/>
      <c r="DD56" s="71"/>
      <c r="DE56" s="71">
        <f t="shared" si="33"/>
        <v>3.09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>
        <v>0.52</v>
      </c>
      <c r="GB56" s="71"/>
      <c r="GC56" s="71"/>
      <c r="GD56" s="71"/>
      <c r="GE56" s="71">
        <f t="shared" si="59"/>
        <v>0.52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3.09</v>
      </c>
      <c r="DB57" s="113"/>
      <c r="DC57" s="71"/>
      <c r="DD57" s="71"/>
      <c r="DE57" s="71">
        <f t="shared" si="33"/>
        <v>3.09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>
        <v>0.52</v>
      </c>
      <c r="GB57" s="71"/>
      <c r="GC57" s="71"/>
      <c r="GD57" s="71"/>
      <c r="GE57" s="71">
        <f t="shared" si="59"/>
        <v>0.52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3.09</v>
      </c>
      <c r="DB58" s="113"/>
      <c r="DC58" s="71"/>
      <c r="DD58" s="71"/>
      <c r="DE58" s="71">
        <f t="shared" si="33"/>
        <v>3.09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>
        <v>0.52</v>
      </c>
      <c r="GB58" s="71"/>
      <c r="GC58" s="71"/>
      <c r="GD58" s="71"/>
      <c r="GE58" s="71">
        <f t="shared" si="59"/>
        <v>0.52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3.09</v>
      </c>
      <c r="DB59" s="113"/>
      <c r="DC59" s="71"/>
      <c r="DD59" s="71"/>
      <c r="DE59" s="71">
        <f t="shared" si="33"/>
        <v>3.09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>
        <v>0.52</v>
      </c>
      <c r="GB59" s="71"/>
      <c r="GC59" s="71"/>
      <c r="GD59" s="71"/>
      <c r="GE59" s="71">
        <f t="shared" si="59"/>
        <v>0.52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3.09</v>
      </c>
      <c r="DB60" s="113"/>
      <c r="DC60" s="71"/>
      <c r="DD60" s="71"/>
      <c r="DE60" s="71">
        <f t="shared" si="33"/>
        <v>3.09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>
        <v>0.52</v>
      </c>
      <c r="GB60" s="71"/>
      <c r="GC60" s="71"/>
      <c r="GD60" s="71"/>
      <c r="GE60" s="71">
        <f t="shared" si="59"/>
        <v>0.52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3.09</v>
      </c>
      <c r="DB61" s="113"/>
      <c r="DC61" s="71"/>
      <c r="DD61" s="71"/>
      <c r="DE61" s="71">
        <f t="shared" si="33"/>
        <v>3.09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>
        <v>0.52</v>
      </c>
      <c r="GB61" s="71"/>
      <c r="GC61" s="71"/>
      <c r="GD61" s="71"/>
      <c r="GE61" s="71">
        <f t="shared" si="59"/>
        <v>0.52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3.09</v>
      </c>
      <c r="DB62" s="113"/>
      <c r="DC62" s="71"/>
      <c r="DD62" s="71"/>
      <c r="DE62" s="71">
        <f t="shared" si="33"/>
        <v>3.09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>
        <v>0.52</v>
      </c>
      <c r="GB62" s="71"/>
      <c r="GC62" s="71"/>
      <c r="GD62" s="71"/>
      <c r="GE62" s="71">
        <f t="shared" si="59"/>
        <v>0.52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3.09</v>
      </c>
      <c r="DB63" s="113"/>
      <c r="DC63" s="71"/>
      <c r="DD63" s="71"/>
      <c r="DE63" s="71">
        <f t="shared" si="33"/>
        <v>3.09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>
        <v>0.52</v>
      </c>
      <c r="GB63" s="71"/>
      <c r="GC63" s="71"/>
      <c r="GD63" s="71"/>
      <c r="GE63" s="71">
        <f t="shared" si="59"/>
        <v>0.52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3.09</v>
      </c>
      <c r="DB64" s="113"/>
      <c r="DC64" s="71"/>
      <c r="DD64" s="71"/>
      <c r="DE64" s="71">
        <f t="shared" si="33"/>
        <v>3.09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>
        <v>0.52</v>
      </c>
      <c r="GB64" s="71"/>
      <c r="GC64" s="71"/>
      <c r="GD64" s="71"/>
      <c r="GE64" s="71">
        <f t="shared" si="59"/>
        <v>0.52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3.09</v>
      </c>
      <c r="DB65" s="113"/>
      <c r="DC65" s="71"/>
      <c r="DD65" s="71"/>
      <c r="DE65" s="71">
        <f t="shared" si="33"/>
        <v>3.09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>
        <v>0.52</v>
      </c>
      <c r="GB65" s="71"/>
      <c r="GC65" s="71"/>
      <c r="GD65" s="71"/>
      <c r="GE65" s="71">
        <f t="shared" si="59"/>
        <v>0.52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3.09</v>
      </c>
      <c r="DB66" s="113"/>
      <c r="DC66" s="71"/>
      <c r="DD66" s="71"/>
      <c r="DE66" s="71">
        <f t="shared" si="33"/>
        <v>3.09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>
        <v>0.52</v>
      </c>
      <c r="GB66" s="71"/>
      <c r="GC66" s="71"/>
      <c r="GD66" s="71"/>
      <c r="GE66" s="71">
        <f t="shared" si="59"/>
        <v>0.52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3.09</v>
      </c>
      <c r="DB67" s="113"/>
      <c r="DC67" s="71"/>
      <c r="DD67" s="71"/>
      <c r="DE67" s="71">
        <f t="shared" si="33"/>
        <v>3.09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>
        <v>0.52</v>
      </c>
      <c r="GB67" s="71"/>
      <c r="GC67" s="71"/>
      <c r="GD67" s="71"/>
      <c r="GE67" s="71">
        <f t="shared" si="59"/>
        <v>0.52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3.09</v>
      </c>
      <c r="DB68" s="113"/>
      <c r="DC68" s="71"/>
      <c r="DD68" s="71"/>
      <c r="DE68" s="71">
        <f t="shared" si="33"/>
        <v>3.09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>
        <v>0.52</v>
      </c>
      <c r="GB68" s="71"/>
      <c r="GC68" s="71"/>
      <c r="GD68" s="71"/>
      <c r="GE68" s="71">
        <f t="shared" si="59"/>
        <v>0.52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3.09</v>
      </c>
      <c r="DB69" s="113"/>
      <c r="DC69" s="71"/>
      <c r="DD69" s="71"/>
      <c r="DE69" s="71">
        <f t="shared" si="33"/>
        <v>3.09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>
        <v>0.52</v>
      </c>
      <c r="GB69" s="71"/>
      <c r="GC69" s="71"/>
      <c r="GD69" s="71"/>
      <c r="GE69" s="71">
        <f t="shared" si="59"/>
        <v>0.52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3.09</v>
      </c>
      <c r="DB70" s="113"/>
      <c r="DC70" s="71"/>
      <c r="DD70" s="71"/>
      <c r="DE70" s="71">
        <f t="shared" si="33"/>
        <v>3.09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>
        <v>0.52</v>
      </c>
      <c r="GB70" s="71"/>
      <c r="GC70" s="71"/>
      <c r="GD70" s="71"/>
      <c r="GE70" s="71">
        <f t="shared" si="59"/>
        <v>0.52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3.09</v>
      </c>
      <c r="DB71" s="113"/>
      <c r="DC71" s="71"/>
      <c r="DD71" s="71"/>
      <c r="DE71" s="71">
        <f t="shared" si="33"/>
        <v>3.09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>
        <v>0.52</v>
      </c>
      <c r="GB71" s="71"/>
      <c r="GC71" s="71"/>
      <c r="GD71" s="71"/>
      <c r="GE71" s="71">
        <f t="shared" si="59"/>
        <v>0.52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3.09</v>
      </c>
      <c r="DB72" s="113"/>
      <c r="DC72" s="71"/>
      <c r="DD72" s="71"/>
      <c r="DE72" s="71">
        <f t="shared" si="33"/>
        <v>3.09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>
        <v>0.52</v>
      </c>
      <c r="GB72" s="71"/>
      <c r="GC72" s="71"/>
      <c r="GD72" s="71"/>
      <c r="GE72" s="71">
        <f t="shared" si="59"/>
        <v>0.52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3.09</v>
      </c>
      <c r="DB73" s="113"/>
      <c r="DC73" s="71"/>
      <c r="DD73" s="71"/>
      <c r="DE73" s="71">
        <f t="shared" si="33"/>
        <v>3.09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>
        <v>0.52</v>
      </c>
      <c r="GB73" s="71"/>
      <c r="GC73" s="71"/>
      <c r="GD73" s="71"/>
      <c r="GE73" s="71">
        <f t="shared" si="59"/>
        <v>0.52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3.09</v>
      </c>
      <c r="DB74" s="113"/>
      <c r="DC74" s="71"/>
      <c r="DD74" s="71"/>
      <c r="DE74" s="71">
        <f t="shared" si="33"/>
        <v>3.09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>
        <v>0.52</v>
      </c>
      <c r="GB74" s="71"/>
      <c r="GC74" s="71"/>
      <c r="GD74" s="71"/>
      <c r="GE74" s="71">
        <f t="shared" si="59"/>
        <v>0.52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3.09</v>
      </c>
      <c r="DB75" s="113"/>
      <c r="DC75" s="71"/>
      <c r="DD75" s="71"/>
      <c r="DE75" s="71">
        <f t="shared" si="33"/>
        <v>3.09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>
        <v>0.52</v>
      </c>
      <c r="GB75" s="71"/>
      <c r="GC75" s="71"/>
      <c r="GD75" s="71"/>
      <c r="GE75" s="71">
        <f t="shared" si="59"/>
        <v>0.52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3.09</v>
      </c>
      <c r="DB76" s="113"/>
      <c r="DC76" s="71"/>
      <c r="DD76" s="71"/>
      <c r="DE76" s="71">
        <f t="shared" ref="DE76:DE106" si="128">DA76+DC76</f>
        <v>3.09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25.77</v>
      </c>
      <c r="EX76" s="71"/>
      <c r="EY76" s="71"/>
      <c r="EZ76" s="71"/>
      <c r="FA76" s="71">
        <f t="shared" ref="FA76:FA106" si="144">EW76+EY76</f>
        <v>25.77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>
        <v>0.52</v>
      </c>
      <c r="GB76" s="71"/>
      <c r="GC76" s="71"/>
      <c r="GD76" s="71"/>
      <c r="GE76" s="71">
        <f t="shared" ref="GE76:GE106" si="154">GA76+GC76</f>
        <v>0.52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3.09</v>
      </c>
      <c r="DB77" s="113"/>
      <c r="DC77" s="71"/>
      <c r="DD77" s="71"/>
      <c r="DE77" s="71">
        <f t="shared" si="128"/>
        <v>3.09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25.77</v>
      </c>
      <c r="EX77" s="71"/>
      <c r="EY77" s="71"/>
      <c r="EZ77" s="71"/>
      <c r="FA77" s="71">
        <f t="shared" si="144"/>
        <v>25.77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>
        <v>0.52</v>
      </c>
      <c r="GB77" s="71"/>
      <c r="GC77" s="71"/>
      <c r="GD77" s="71"/>
      <c r="GE77" s="71">
        <f t="shared" si="154"/>
        <v>0.52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3.09</v>
      </c>
      <c r="DB78" s="113"/>
      <c r="DC78" s="71"/>
      <c r="DD78" s="71"/>
      <c r="DE78" s="71">
        <f t="shared" si="128"/>
        <v>3.09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25.77</v>
      </c>
      <c r="EX78" s="71"/>
      <c r="EY78" s="71"/>
      <c r="EZ78" s="71"/>
      <c r="FA78" s="71">
        <f t="shared" si="144"/>
        <v>25.77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>
        <v>0.52</v>
      </c>
      <c r="GB78" s="71"/>
      <c r="GC78" s="71"/>
      <c r="GD78" s="71"/>
      <c r="GE78" s="71">
        <f t="shared" si="154"/>
        <v>0.52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3.09</v>
      </c>
      <c r="DB79" s="113"/>
      <c r="DC79" s="71"/>
      <c r="DD79" s="71"/>
      <c r="DE79" s="71">
        <f t="shared" si="128"/>
        <v>3.09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25.77</v>
      </c>
      <c r="EX79" s="71"/>
      <c r="EY79" s="71"/>
      <c r="EZ79" s="71"/>
      <c r="FA79" s="71">
        <f t="shared" si="144"/>
        <v>25.77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>
        <v>0.52</v>
      </c>
      <c r="GB79" s="71"/>
      <c r="GC79" s="71"/>
      <c r="GD79" s="71"/>
      <c r="GE79" s="71">
        <f t="shared" si="154"/>
        <v>0.52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3.09</v>
      </c>
      <c r="DB80" s="113"/>
      <c r="DC80" s="71"/>
      <c r="DD80" s="71"/>
      <c r="DE80" s="71">
        <f t="shared" si="128"/>
        <v>3.09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25.77</v>
      </c>
      <c r="EX80" s="71"/>
      <c r="EY80" s="71"/>
      <c r="EZ80" s="71"/>
      <c r="FA80" s="71">
        <f t="shared" si="144"/>
        <v>25.77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>
        <v>0.52</v>
      </c>
      <c r="GB80" s="71"/>
      <c r="GC80" s="71"/>
      <c r="GD80" s="71"/>
      <c r="GE80" s="71">
        <f t="shared" si="154"/>
        <v>0.52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3.09</v>
      </c>
      <c r="DB81" s="113"/>
      <c r="DC81" s="71"/>
      <c r="DD81" s="71"/>
      <c r="DE81" s="71">
        <f t="shared" si="128"/>
        <v>3.09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25.77</v>
      </c>
      <c r="EX81" s="71"/>
      <c r="EY81" s="71"/>
      <c r="EZ81" s="71"/>
      <c r="FA81" s="71">
        <f t="shared" si="144"/>
        <v>25.77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>
        <v>0.52</v>
      </c>
      <c r="GB81" s="71"/>
      <c r="GC81" s="71"/>
      <c r="GD81" s="71"/>
      <c r="GE81" s="71">
        <f t="shared" si="154"/>
        <v>0.52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3.09</v>
      </c>
      <c r="DB82" s="113"/>
      <c r="DC82" s="71"/>
      <c r="DD82" s="71"/>
      <c r="DE82" s="71">
        <f t="shared" si="128"/>
        <v>3.09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25.77</v>
      </c>
      <c r="EX82" s="71"/>
      <c r="EY82" s="71"/>
      <c r="EZ82" s="71"/>
      <c r="FA82" s="71">
        <f t="shared" si="144"/>
        <v>25.77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>
        <v>0.52</v>
      </c>
      <c r="GB82" s="71"/>
      <c r="GC82" s="71"/>
      <c r="GD82" s="71"/>
      <c r="GE82" s="71">
        <f t="shared" si="154"/>
        <v>0.52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25.77</v>
      </c>
      <c r="EX83" s="71"/>
      <c r="EY83" s="71"/>
      <c r="EZ83" s="71"/>
      <c r="FA83" s="71">
        <f t="shared" si="144"/>
        <v>25.77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>
        <v>0.52</v>
      </c>
      <c r="GB83" s="71"/>
      <c r="GC83" s="71"/>
      <c r="GD83" s="71"/>
      <c r="GE83" s="71">
        <f t="shared" si="154"/>
        <v>0.52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25.77</v>
      </c>
      <c r="EX84" s="71"/>
      <c r="EY84" s="71"/>
      <c r="EZ84" s="71"/>
      <c r="FA84" s="71">
        <f t="shared" si="144"/>
        <v>25.77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>
        <v>0.52</v>
      </c>
      <c r="GB84" s="71"/>
      <c r="GC84" s="71"/>
      <c r="GD84" s="71"/>
      <c r="GE84" s="71">
        <f t="shared" si="154"/>
        <v>0.52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25.77</v>
      </c>
      <c r="EX85" s="71"/>
      <c r="EY85" s="71"/>
      <c r="EZ85" s="71"/>
      <c r="FA85" s="71">
        <f t="shared" si="144"/>
        <v>25.77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>
        <v>0.52</v>
      </c>
      <c r="GB85" s="71"/>
      <c r="GC85" s="71"/>
      <c r="GD85" s="71"/>
      <c r="GE85" s="71">
        <f t="shared" si="154"/>
        <v>0.52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>
        <v>41.24</v>
      </c>
      <c r="BX86" s="113"/>
      <c r="BY86" s="79"/>
      <c r="BZ86" s="93"/>
      <c r="CA86" s="71">
        <f t="shared" si="118"/>
        <v>41.24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25.77</v>
      </c>
      <c r="EX86" s="71"/>
      <c r="EY86" s="71"/>
      <c r="EZ86" s="71"/>
      <c r="FA86" s="71">
        <f t="shared" si="144"/>
        <v>25.77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>
        <v>0.52</v>
      </c>
      <c r="GB86" s="71"/>
      <c r="GC86" s="71"/>
      <c r="GD86" s="71"/>
      <c r="GE86" s="71">
        <f t="shared" si="154"/>
        <v>0.52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>
        <v>82.47</v>
      </c>
      <c r="BX87" s="113"/>
      <c r="BY87" s="79"/>
      <c r="BZ87" s="93"/>
      <c r="CA87" s="71">
        <f t="shared" si="118"/>
        <v>82.47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>
        <v>0.52</v>
      </c>
      <c r="GB87" s="71"/>
      <c r="GC87" s="71"/>
      <c r="GD87" s="71"/>
      <c r="GE87" s="71">
        <f t="shared" si="154"/>
        <v>0.52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>
        <v>82.47</v>
      </c>
      <c r="BX88" s="113"/>
      <c r="BY88" s="79"/>
      <c r="BZ88" s="93"/>
      <c r="CA88" s="71">
        <f t="shared" si="118"/>
        <v>82.47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>
        <v>0.52</v>
      </c>
      <c r="GB88" s="71"/>
      <c r="GC88" s="71"/>
      <c r="GD88" s="71"/>
      <c r="GE88" s="71">
        <f t="shared" si="154"/>
        <v>0.52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>
        <v>82.47</v>
      </c>
      <c r="BX89" s="113"/>
      <c r="BY89" s="79"/>
      <c r="BZ89" s="93"/>
      <c r="CA89" s="71">
        <f t="shared" si="118"/>
        <v>82.47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>
        <v>0.52</v>
      </c>
      <c r="GB89" s="71"/>
      <c r="GC89" s="71"/>
      <c r="GD89" s="71"/>
      <c r="GE89" s="71">
        <f t="shared" si="154"/>
        <v>0.52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>
        <v>82.47</v>
      </c>
      <c r="BX90" s="113"/>
      <c r="BY90" s="79"/>
      <c r="BZ90" s="93"/>
      <c r="CA90" s="71">
        <f t="shared" si="118"/>
        <v>82.47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>
        <v>0.52</v>
      </c>
      <c r="GB90" s="71"/>
      <c r="GC90" s="71"/>
      <c r="GD90" s="71"/>
      <c r="GE90" s="71">
        <f t="shared" si="154"/>
        <v>0.52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>
        <v>82.47</v>
      </c>
      <c r="BX91" s="113"/>
      <c r="BY91" s="79"/>
      <c r="BZ91" s="93"/>
      <c r="CA91" s="71">
        <f t="shared" si="118"/>
        <v>82.47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>
        <v>0.52</v>
      </c>
      <c r="GB91" s="71"/>
      <c r="GC91" s="71"/>
      <c r="GD91" s="71"/>
      <c r="GE91" s="71">
        <f t="shared" si="154"/>
        <v>0.52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>
        <v>82.47</v>
      </c>
      <c r="BX92" s="113"/>
      <c r="BY92" s="79"/>
      <c r="BZ92" s="93"/>
      <c r="CA92" s="71">
        <f t="shared" si="118"/>
        <v>82.47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>
        <v>0.52</v>
      </c>
      <c r="GB92" s="71"/>
      <c r="GC92" s="71"/>
      <c r="GD92" s="71"/>
      <c r="GE92" s="71">
        <f t="shared" si="154"/>
        <v>0.52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>
        <v>82.47</v>
      </c>
      <c r="BX93" s="113"/>
      <c r="BY93" s="79"/>
      <c r="BZ93" s="93"/>
      <c r="CA93" s="71">
        <f t="shared" si="118"/>
        <v>82.47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>
        <v>0.52</v>
      </c>
      <c r="GB93" s="71"/>
      <c r="GC93" s="71"/>
      <c r="GD93" s="71"/>
      <c r="GE93" s="71">
        <f t="shared" si="154"/>
        <v>0.52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>
        <v>82.47</v>
      </c>
      <c r="BX94" s="113"/>
      <c r="BY94" s="79"/>
      <c r="BZ94" s="93"/>
      <c r="CA94" s="71">
        <f t="shared" si="118"/>
        <v>82.47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>
        <v>0.52</v>
      </c>
      <c r="GB94" s="71"/>
      <c r="GC94" s="71"/>
      <c r="GD94" s="71"/>
      <c r="GE94" s="71">
        <f t="shared" si="154"/>
        <v>0.52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>
        <v>82.47</v>
      </c>
      <c r="BX95" s="113"/>
      <c r="BY95" s="79"/>
      <c r="BZ95" s="93"/>
      <c r="CA95" s="71">
        <f t="shared" si="118"/>
        <v>82.47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>
        <v>0.52</v>
      </c>
      <c r="GB95" s="71"/>
      <c r="GC95" s="71"/>
      <c r="GD95" s="71"/>
      <c r="GE95" s="71">
        <f t="shared" si="154"/>
        <v>0.52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>
        <v>82.47</v>
      </c>
      <c r="BX96" s="113"/>
      <c r="BY96" s="79"/>
      <c r="BZ96" s="93"/>
      <c r="CA96" s="71">
        <f t="shared" si="118"/>
        <v>82.47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>
        <v>0.52</v>
      </c>
      <c r="GB96" s="71"/>
      <c r="GC96" s="71"/>
      <c r="GD96" s="71"/>
      <c r="GE96" s="71">
        <f t="shared" si="154"/>
        <v>0.52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>
        <v>82.47</v>
      </c>
      <c r="BX97" s="113"/>
      <c r="BY97" s="79"/>
      <c r="BZ97" s="93"/>
      <c r="CA97" s="71">
        <f t="shared" si="118"/>
        <v>82.47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>
        <v>0.52</v>
      </c>
      <c r="GB97" s="71"/>
      <c r="GC97" s="71"/>
      <c r="GD97" s="71"/>
      <c r="GE97" s="71">
        <f t="shared" si="154"/>
        <v>0.52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>
        <v>82.47</v>
      </c>
      <c r="BX98" s="113"/>
      <c r="BY98" s="79"/>
      <c r="BZ98" s="93"/>
      <c r="CA98" s="71">
        <f t="shared" si="118"/>
        <v>82.47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>
        <v>0.52</v>
      </c>
      <c r="GB98" s="71"/>
      <c r="GC98" s="71"/>
      <c r="GD98" s="71"/>
      <c r="GE98" s="71">
        <f t="shared" si="154"/>
        <v>0.52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>
        <v>82.47</v>
      </c>
      <c r="BX99" s="113"/>
      <c r="BY99" s="79"/>
      <c r="BZ99" s="93"/>
      <c r="CA99" s="71">
        <f t="shared" si="118"/>
        <v>82.47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>
        <v>0.52</v>
      </c>
      <c r="GB99" s="71"/>
      <c r="GC99" s="71"/>
      <c r="GD99" s="71"/>
      <c r="GE99" s="71">
        <f t="shared" si="154"/>
        <v>0.52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>
        <v>82.47</v>
      </c>
      <c r="BX100" s="113"/>
      <c r="BY100" s="79"/>
      <c r="BZ100" s="93"/>
      <c r="CA100" s="71">
        <f t="shared" si="118"/>
        <v>82.47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>
        <v>0.52</v>
      </c>
      <c r="GB100" s="71"/>
      <c r="GC100" s="71"/>
      <c r="GD100" s="71"/>
      <c r="GE100" s="71">
        <f t="shared" si="154"/>
        <v>0.52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>
        <v>82.47</v>
      </c>
      <c r="BX101" s="113"/>
      <c r="BY101" s="79"/>
      <c r="BZ101" s="93"/>
      <c r="CA101" s="71">
        <f t="shared" si="118"/>
        <v>82.47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>
        <v>0.52</v>
      </c>
      <c r="GB101" s="71"/>
      <c r="GC101" s="71"/>
      <c r="GD101" s="71"/>
      <c r="GE101" s="71">
        <f t="shared" si="154"/>
        <v>0.52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>
        <v>82.47</v>
      </c>
      <c r="BX102" s="113"/>
      <c r="BY102" s="79"/>
      <c r="BZ102" s="93"/>
      <c r="CA102" s="71">
        <f t="shared" si="118"/>
        <v>82.47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>
        <v>0.52</v>
      </c>
      <c r="GB102" s="71"/>
      <c r="GC102" s="71"/>
      <c r="GD102" s="71"/>
      <c r="GE102" s="71">
        <f t="shared" si="154"/>
        <v>0.52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>
        <v>82.47</v>
      </c>
      <c r="BX103" s="113"/>
      <c r="BY103" s="79"/>
      <c r="BZ103" s="93"/>
      <c r="CA103" s="71">
        <f t="shared" si="118"/>
        <v>82.47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>
        <v>0.52</v>
      </c>
      <c r="GB103" s="71"/>
      <c r="GC103" s="71"/>
      <c r="GD103" s="71"/>
      <c r="GE103" s="71">
        <f t="shared" si="154"/>
        <v>0.52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>
        <v>82.47</v>
      </c>
      <c r="BX104" s="113"/>
      <c r="BY104" s="79"/>
      <c r="BZ104" s="93"/>
      <c r="CA104" s="71">
        <f t="shared" si="118"/>
        <v>82.47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>
        <v>0.52</v>
      </c>
      <c r="GB104" s="71"/>
      <c r="GC104" s="71"/>
      <c r="GD104" s="71"/>
      <c r="GE104" s="71">
        <f t="shared" si="154"/>
        <v>0.52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>
        <v>82.47</v>
      </c>
      <c r="BX105" s="113"/>
      <c r="BY105" s="79"/>
      <c r="BZ105" s="93"/>
      <c r="CA105" s="71">
        <f t="shared" si="118"/>
        <v>82.47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>
        <v>0.52</v>
      </c>
      <c r="GB105" s="71"/>
      <c r="GC105" s="71"/>
      <c r="GD105" s="71"/>
      <c r="GE105" s="71">
        <f t="shared" si="154"/>
        <v>0.52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>
        <v>82.47</v>
      </c>
      <c r="BX106" s="113"/>
      <c r="BY106" s="79"/>
      <c r="BZ106" s="93"/>
      <c r="CA106" s="71">
        <f t="shared" si="118"/>
        <v>82.47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>
        <v>0.52</v>
      </c>
      <c r="GB106" s="71"/>
      <c r="GC106" s="71"/>
      <c r="GD106" s="71"/>
      <c r="GE106" s="71">
        <f t="shared" si="154"/>
        <v>0.52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82.47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82.47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9.2799999999999994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9.2799999999999994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0.52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0.52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3.09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3.09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0.52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0.52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17.610833333333336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1.5879166666666678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1.5879166666666678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3.8633333333333346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3.8633333333333346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7.5162499999999968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7.5162499999999968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>
        <f t="shared" si="200"/>
        <v>0.52000000000000091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0.52000000000000091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1.9343749999999995</v>
      </c>
      <c r="IP109" s="143" t="e">
        <f t="shared" si="201"/>
        <v>#DIV/0!</v>
      </c>
      <c r="IQ109" s="143">
        <f t="shared" si="201"/>
        <v>1.9343749999999995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44" t="s">
        <v>136</v>
      </c>
      <c r="J112" s="544"/>
      <c r="K112" s="544"/>
      <c r="L112" s="544"/>
      <c r="M112" s="544"/>
      <c r="N112" s="544"/>
      <c r="O112" s="544"/>
      <c r="P112" s="544"/>
      <c r="Q112" s="544"/>
      <c r="R112" s="544"/>
      <c r="S112" s="544"/>
      <c r="T112" s="544"/>
      <c r="U112" s="120"/>
      <c r="V112" s="120"/>
    </row>
    <row r="113" spans="9:22" ht="21.75" customHeight="1">
      <c r="I113" s="543" t="s">
        <v>179</v>
      </c>
      <c r="J113" s="543"/>
      <c r="K113" s="544"/>
      <c r="L113" s="544"/>
      <c r="M113" s="543" t="s">
        <v>180</v>
      </c>
      <c r="N113" s="543"/>
      <c r="O113" s="543"/>
      <c r="P113" s="543"/>
      <c r="Q113" s="543"/>
      <c r="R113" s="543"/>
      <c r="S113" s="543"/>
      <c r="T113" s="543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46"/>
  <sheetViews>
    <sheetView zoomScale="120" zoomScaleNormal="120" workbookViewId="0">
      <pane xSplit="2" ySplit="10" topLeftCell="IS11" activePane="bottomRight" state="frozen"/>
      <selection pane="topRight" activeCell="C1" sqref="C1"/>
      <selection pane="bottomLeft" activeCell="A11" sqref="A11"/>
      <selection pane="bottomRight" activeCell="JU8" sqref="JU8:JX8"/>
    </sheetView>
  </sheetViews>
  <sheetFormatPr defaultColWidth="6.42578125" defaultRowHeight="15"/>
  <cols>
    <col min="1" max="2" width="6.42578125" style="173"/>
    <col min="3" max="8" width="6.42578125" style="167"/>
    <col min="9" max="9" width="6.710937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3" t="str">
        <f>'CGP SCHEDULE'!$AG$5</f>
        <v>20:00</v>
      </c>
      <c r="S4" s="55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4" t="str">
        <f>'CGP SCHEDULE'!AG7</f>
        <v>Revision-4</v>
      </c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6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41" t="s">
        <v>246</v>
      </c>
      <c r="D8" s="557"/>
      <c r="E8" s="557"/>
      <c r="F8" s="557"/>
      <c r="G8" s="557"/>
      <c r="H8" s="558"/>
      <c r="I8" s="405" t="s">
        <v>172</v>
      </c>
      <c r="J8" s="490"/>
      <c r="K8" s="490"/>
      <c r="L8" s="490"/>
      <c r="M8" s="490"/>
      <c r="N8" s="491"/>
      <c r="O8" s="559" t="s">
        <v>0</v>
      </c>
      <c r="P8" s="560"/>
      <c r="Q8" s="560"/>
      <c r="R8" s="560"/>
      <c r="S8" s="560"/>
      <c r="T8" s="561"/>
      <c r="U8" s="562" t="s">
        <v>177</v>
      </c>
      <c r="V8" s="563"/>
      <c r="W8" s="563"/>
      <c r="X8" s="563"/>
      <c r="Y8" s="563"/>
      <c r="Z8" s="564"/>
      <c r="AA8" s="541" t="s">
        <v>1</v>
      </c>
      <c r="AB8" s="557"/>
      <c r="AC8" s="557"/>
      <c r="AD8" s="557"/>
      <c r="AE8" s="557"/>
      <c r="AF8" s="558"/>
      <c r="AG8" s="489" t="s">
        <v>184</v>
      </c>
      <c r="AH8" s="490"/>
      <c r="AI8" s="490"/>
      <c r="AJ8" s="490"/>
      <c r="AK8" s="490"/>
      <c r="AL8" s="491"/>
      <c r="AM8" s="541" t="s">
        <v>191</v>
      </c>
      <c r="AN8" s="549"/>
      <c r="AO8" s="549"/>
      <c r="AP8" s="549"/>
      <c r="AQ8" s="549"/>
      <c r="AR8" s="542"/>
      <c r="AS8" s="541" t="s">
        <v>2</v>
      </c>
      <c r="AT8" s="557"/>
      <c r="AU8" s="557"/>
      <c r="AV8" s="557"/>
      <c r="AW8" s="557"/>
      <c r="AX8" s="558"/>
      <c r="AY8" s="541" t="s">
        <v>18</v>
      </c>
      <c r="AZ8" s="557"/>
      <c r="BA8" s="557"/>
      <c r="BB8" s="557"/>
      <c r="BC8" s="557"/>
      <c r="BD8" s="558"/>
      <c r="BE8" s="541" t="s">
        <v>3</v>
      </c>
      <c r="BF8" s="557"/>
      <c r="BG8" s="557"/>
      <c r="BH8" s="557"/>
      <c r="BI8" s="557"/>
      <c r="BJ8" s="558"/>
      <c r="BK8" s="541" t="s">
        <v>4</v>
      </c>
      <c r="BL8" s="557"/>
      <c r="BM8" s="557"/>
      <c r="BN8" s="557"/>
      <c r="BO8" s="557"/>
      <c r="BP8" s="558"/>
      <c r="BQ8" s="541" t="s">
        <v>6</v>
      </c>
      <c r="BR8" s="557"/>
      <c r="BS8" s="557"/>
      <c r="BT8" s="557"/>
      <c r="BU8" s="557"/>
      <c r="BV8" s="558"/>
      <c r="BW8" s="492" t="s">
        <v>170</v>
      </c>
      <c r="BX8" s="492"/>
      <c r="BY8" s="492"/>
      <c r="BZ8" s="492"/>
      <c r="CA8" s="492"/>
      <c r="CB8" s="492"/>
      <c r="CC8" s="565" t="s">
        <v>176</v>
      </c>
      <c r="CD8" s="566"/>
      <c r="CE8" s="566"/>
      <c r="CF8" s="566"/>
      <c r="CG8" s="566"/>
      <c r="CH8" s="566"/>
      <c r="CI8" s="541" t="s">
        <v>9</v>
      </c>
      <c r="CJ8" s="557"/>
      <c r="CK8" s="557"/>
      <c r="CL8" s="557"/>
      <c r="CM8" s="557"/>
      <c r="CN8" s="558"/>
      <c r="CO8" s="541" t="s">
        <v>12</v>
      </c>
      <c r="CP8" s="557"/>
      <c r="CQ8" s="557"/>
      <c r="CR8" s="557"/>
      <c r="CS8" s="557"/>
      <c r="CT8" s="558"/>
      <c r="CU8" s="405" t="s">
        <v>183</v>
      </c>
      <c r="CV8" s="490"/>
      <c r="CW8" s="490"/>
      <c r="CX8" s="490"/>
      <c r="CY8" s="490"/>
      <c r="CZ8" s="491"/>
      <c r="DA8" s="541" t="s">
        <v>192</v>
      </c>
      <c r="DB8" s="557"/>
      <c r="DC8" s="557"/>
      <c r="DD8" s="557"/>
      <c r="DE8" s="557"/>
      <c r="DF8" s="558"/>
      <c r="DG8" s="541" t="s">
        <v>15</v>
      </c>
      <c r="DH8" s="557"/>
      <c r="DI8" s="557"/>
      <c r="DJ8" s="557"/>
      <c r="DK8" s="557"/>
      <c r="DL8" s="558"/>
      <c r="DM8" s="405" t="s">
        <v>143</v>
      </c>
      <c r="DN8" s="511"/>
      <c r="DO8" s="511"/>
      <c r="DP8" s="511"/>
      <c r="DQ8" s="511"/>
      <c r="DR8" s="511"/>
      <c r="DS8" s="541" t="s">
        <v>185</v>
      </c>
      <c r="DT8" s="557"/>
      <c r="DU8" s="557"/>
      <c r="DV8" s="557"/>
      <c r="DW8" s="557"/>
      <c r="DX8" s="557"/>
      <c r="DY8" s="541" t="s">
        <v>189</v>
      </c>
      <c r="DZ8" s="557"/>
      <c r="EA8" s="557"/>
      <c r="EB8" s="557"/>
      <c r="EC8" s="557"/>
      <c r="ED8" s="558"/>
      <c r="EE8" s="539" t="s">
        <v>175</v>
      </c>
      <c r="EF8" s="567"/>
      <c r="EG8" s="567"/>
      <c r="EH8" s="567"/>
      <c r="EI8" s="567"/>
      <c r="EJ8" s="568"/>
      <c r="EK8" s="405" t="s">
        <v>19</v>
      </c>
      <c r="EL8" s="490"/>
      <c r="EM8" s="490"/>
      <c r="EN8" s="490"/>
      <c r="EO8" s="490"/>
      <c r="EP8" s="491"/>
      <c r="EQ8" s="405" t="s">
        <v>200</v>
      </c>
      <c r="ER8" s="490"/>
      <c r="ES8" s="490"/>
      <c r="ET8" s="490"/>
      <c r="EU8" s="490"/>
      <c r="EV8" s="491"/>
      <c r="EW8" s="494" t="s">
        <v>219</v>
      </c>
      <c r="EX8" s="492"/>
      <c r="EY8" s="492"/>
      <c r="EZ8" s="492"/>
      <c r="FA8" s="492"/>
      <c r="FB8" s="492"/>
      <c r="FC8" s="522" t="s">
        <v>220</v>
      </c>
      <c r="FD8" s="552"/>
      <c r="FE8" s="552"/>
      <c r="FF8" s="552"/>
      <c r="FG8" s="552"/>
      <c r="FH8" s="552"/>
      <c r="FI8" s="522" t="s">
        <v>221</v>
      </c>
      <c r="FJ8" s="552"/>
      <c r="FK8" s="552"/>
      <c r="FL8" s="552"/>
      <c r="FM8" s="552"/>
      <c r="FN8" s="552"/>
      <c r="FO8" s="522" t="s">
        <v>222</v>
      </c>
      <c r="FP8" s="552"/>
      <c r="FQ8" s="552"/>
      <c r="FR8" s="552"/>
      <c r="FS8" s="552"/>
      <c r="FT8" s="552"/>
      <c r="FU8" s="522" t="s">
        <v>223</v>
      </c>
      <c r="FV8" s="552"/>
      <c r="FW8" s="552"/>
      <c r="FX8" s="552"/>
      <c r="FY8" s="552"/>
      <c r="FZ8" s="552"/>
      <c r="GA8" s="522" t="s">
        <v>224</v>
      </c>
      <c r="GB8" s="552"/>
      <c r="GC8" s="552"/>
      <c r="GD8" s="552"/>
      <c r="GE8" s="552"/>
      <c r="GF8" s="552"/>
      <c r="GG8" s="522" t="s">
        <v>230</v>
      </c>
      <c r="GH8" s="552"/>
      <c r="GI8" s="552"/>
      <c r="GJ8" s="552"/>
      <c r="GK8" s="494" t="s">
        <v>231</v>
      </c>
      <c r="GL8" s="492"/>
      <c r="GM8" s="492"/>
      <c r="GN8" s="492"/>
      <c r="GO8" s="405" t="s">
        <v>247</v>
      </c>
      <c r="GP8" s="511"/>
      <c r="GQ8" s="511"/>
      <c r="GR8" s="406"/>
      <c r="GS8" s="570" t="s">
        <v>252</v>
      </c>
      <c r="GT8" s="570"/>
      <c r="GU8" s="570"/>
      <c r="GV8" s="570"/>
      <c r="GW8" s="494" t="s">
        <v>237</v>
      </c>
      <c r="GX8" s="492"/>
      <c r="GY8" s="492"/>
      <c r="GZ8" s="492"/>
      <c r="HA8" s="571" t="s">
        <v>321</v>
      </c>
      <c r="HB8" s="492"/>
      <c r="HC8" s="492"/>
      <c r="HD8" s="492"/>
      <c r="HE8" s="494" t="s">
        <v>270</v>
      </c>
      <c r="HF8" s="492"/>
      <c r="HG8" s="492"/>
      <c r="HH8" s="492"/>
      <c r="HI8" s="494" t="s">
        <v>271</v>
      </c>
      <c r="HJ8" s="492"/>
      <c r="HK8" s="492"/>
      <c r="HL8" s="492"/>
      <c r="HM8" s="522" t="s">
        <v>272</v>
      </c>
      <c r="HN8" s="552"/>
      <c r="HO8" s="552"/>
      <c r="HP8" s="552"/>
      <c r="HQ8" s="522" t="s">
        <v>273</v>
      </c>
      <c r="HR8" s="552"/>
      <c r="HS8" s="552"/>
      <c r="HT8" s="552"/>
      <c r="HU8" s="494" t="s">
        <v>274</v>
      </c>
      <c r="HV8" s="492"/>
      <c r="HW8" s="492"/>
      <c r="HX8" s="492"/>
      <c r="HY8" s="522" t="s">
        <v>264</v>
      </c>
      <c r="HZ8" s="552"/>
      <c r="IA8" s="552"/>
      <c r="IB8" s="552"/>
      <c r="IC8" s="522" t="s">
        <v>276</v>
      </c>
      <c r="ID8" s="552"/>
      <c r="IE8" s="552"/>
      <c r="IF8" s="572"/>
      <c r="IG8" s="415" t="s">
        <v>284</v>
      </c>
      <c r="IH8" s="432"/>
      <c r="II8" s="432"/>
      <c r="IJ8" s="432"/>
      <c r="IK8" s="541" t="s">
        <v>286</v>
      </c>
      <c r="IL8" s="549"/>
      <c r="IM8" s="549"/>
      <c r="IN8" s="542"/>
      <c r="IO8" s="541" t="s">
        <v>299</v>
      </c>
      <c r="IP8" s="549"/>
      <c r="IQ8" s="549"/>
      <c r="IR8" s="542"/>
      <c r="IS8" s="541" t="s">
        <v>300</v>
      </c>
      <c r="IT8" s="549"/>
      <c r="IU8" s="549"/>
      <c r="IV8" s="542"/>
      <c r="IW8" s="541" t="s">
        <v>301</v>
      </c>
      <c r="IX8" s="549"/>
      <c r="IY8" s="549"/>
      <c r="IZ8" s="542"/>
      <c r="JA8" s="541" t="s">
        <v>311</v>
      </c>
      <c r="JB8" s="549"/>
      <c r="JC8" s="549"/>
      <c r="JD8" s="542"/>
      <c r="JE8" s="405" t="s">
        <v>316</v>
      </c>
      <c r="JF8" s="511"/>
      <c r="JG8" s="511"/>
      <c r="JH8" s="406"/>
      <c r="JI8" s="541" t="s">
        <v>326</v>
      </c>
      <c r="JJ8" s="549"/>
      <c r="JK8" s="549"/>
      <c r="JL8" s="542"/>
      <c r="JM8" s="545" t="s">
        <v>335</v>
      </c>
      <c r="JN8" s="549"/>
      <c r="JO8" s="549"/>
      <c r="JP8" s="546"/>
      <c r="JQ8" s="545" t="s">
        <v>336</v>
      </c>
      <c r="JR8" s="549"/>
      <c r="JS8" s="549"/>
      <c r="JT8" s="546"/>
      <c r="JU8" s="550" t="s">
        <v>360</v>
      </c>
      <c r="JV8" s="511"/>
      <c r="JW8" s="511"/>
      <c r="JX8" s="551"/>
    </row>
    <row r="9" spans="1:284" s="202" customFormat="1" ht="55.5" customHeight="1">
      <c r="A9" s="178"/>
      <c r="B9" s="178"/>
      <c r="C9" s="539" t="s">
        <v>162</v>
      </c>
      <c r="D9" s="540"/>
      <c r="E9" s="541" t="s">
        <v>195</v>
      </c>
      <c r="F9" s="542"/>
      <c r="G9" s="539" t="s">
        <v>163</v>
      </c>
      <c r="H9" s="540"/>
      <c r="I9" s="539" t="s">
        <v>162</v>
      </c>
      <c r="J9" s="540"/>
      <c r="K9" s="541" t="s">
        <v>195</v>
      </c>
      <c r="L9" s="542"/>
      <c r="M9" s="539" t="s">
        <v>163</v>
      </c>
      <c r="N9" s="540"/>
      <c r="O9" s="539" t="s">
        <v>162</v>
      </c>
      <c r="P9" s="540"/>
      <c r="Q9" s="541" t="s">
        <v>195</v>
      </c>
      <c r="R9" s="542"/>
      <c r="S9" s="539" t="s">
        <v>163</v>
      </c>
      <c r="T9" s="540"/>
      <c r="U9" s="539" t="s">
        <v>162</v>
      </c>
      <c r="V9" s="540"/>
      <c r="W9" s="541" t="s">
        <v>195</v>
      </c>
      <c r="X9" s="542"/>
      <c r="Y9" s="539" t="s">
        <v>163</v>
      </c>
      <c r="Z9" s="540"/>
      <c r="AA9" s="539" t="s">
        <v>162</v>
      </c>
      <c r="AB9" s="540"/>
      <c r="AC9" s="541" t="s">
        <v>195</v>
      </c>
      <c r="AD9" s="542"/>
      <c r="AE9" s="539" t="s">
        <v>163</v>
      </c>
      <c r="AF9" s="540"/>
      <c r="AG9" s="539" t="s">
        <v>162</v>
      </c>
      <c r="AH9" s="540"/>
      <c r="AI9" s="541" t="s">
        <v>195</v>
      </c>
      <c r="AJ9" s="542"/>
      <c r="AK9" s="539" t="s">
        <v>163</v>
      </c>
      <c r="AL9" s="540"/>
      <c r="AM9" s="539" t="s">
        <v>162</v>
      </c>
      <c r="AN9" s="540"/>
      <c r="AO9" s="541" t="s">
        <v>195</v>
      </c>
      <c r="AP9" s="542"/>
      <c r="AQ9" s="523" t="s">
        <v>163</v>
      </c>
      <c r="AR9" s="523"/>
      <c r="AS9" s="539" t="s">
        <v>162</v>
      </c>
      <c r="AT9" s="540"/>
      <c r="AU9" s="541" t="s">
        <v>195</v>
      </c>
      <c r="AV9" s="542"/>
      <c r="AW9" s="539" t="s">
        <v>163</v>
      </c>
      <c r="AX9" s="540"/>
      <c r="AY9" s="539" t="s">
        <v>162</v>
      </c>
      <c r="AZ9" s="540"/>
      <c r="BA9" s="541" t="s">
        <v>195</v>
      </c>
      <c r="BB9" s="542"/>
      <c r="BC9" s="523" t="s">
        <v>163</v>
      </c>
      <c r="BD9" s="523"/>
      <c r="BE9" s="539" t="s">
        <v>162</v>
      </c>
      <c r="BF9" s="540"/>
      <c r="BG9" s="541" t="s">
        <v>195</v>
      </c>
      <c r="BH9" s="542"/>
      <c r="BI9" s="539" t="s">
        <v>163</v>
      </c>
      <c r="BJ9" s="540"/>
      <c r="BK9" s="539" t="s">
        <v>162</v>
      </c>
      <c r="BL9" s="540"/>
      <c r="BM9" s="541" t="s">
        <v>195</v>
      </c>
      <c r="BN9" s="542"/>
      <c r="BO9" s="539" t="s">
        <v>163</v>
      </c>
      <c r="BP9" s="540"/>
      <c r="BQ9" s="539" t="s">
        <v>162</v>
      </c>
      <c r="BR9" s="540"/>
      <c r="BS9" s="541" t="s">
        <v>195</v>
      </c>
      <c r="BT9" s="542"/>
      <c r="BU9" s="539" t="s">
        <v>163</v>
      </c>
      <c r="BV9" s="540"/>
      <c r="BW9" s="539" t="s">
        <v>162</v>
      </c>
      <c r="BX9" s="540"/>
      <c r="BY9" s="541" t="s">
        <v>195</v>
      </c>
      <c r="BZ9" s="542"/>
      <c r="CA9" s="539" t="s">
        <v>163</v>
      </c>
      <c r="CB9" s="540"/>
      <c r="CC9" s="539" t="s">
        <v>162</v>
      </c>
      <c r="CD9" s="540"/>
      <c r="CE9" s="541" t="s">
        <v>195</v>
      </c>
      <c r="CF9" s="542"/>
      <c r="CG9" s="539" t="s">
        <v>163</v>
      </c>
      <c r="CH9" s="540"/>
      <c r="CI9" s="539" t="s">
        <v>162</v>
      </c>
      <c r="CJ9" s="540"/>
      <c r="CK9" s="541" t="s">
        <v>195</v>
      </c>
      <c r="CL9" s="542"/>
      <c r="CM9" s="539" t="s">
        <v>163</v>
      </c>
      <c r="CN9" s="540"/>
      <c r="CO9" s="539" t="s">
        <v>162</v>
      </c>
      <c r="CP9" s="540"/>
      <c r="CQ9" s="541" t="s">
        <v>195</v>
      </c>
      <c r="CR9" s="542"/>
      <c r="CS9" s="539" t="s">
        <v>163</v>
      </c>
      <c r="CT9" s="540"/>
      <c r="CU9" s="539" t="s">
        <v>162</v>
      </c>
      <c r="CV9" s="540"/>
      <c r="CW9" s="541" t="s">
        <v>195</v>
      </c>
      <c r="CX9" s="542"/>
      <c r="CY9" s="539" t="s">
        <v>163</v>
      </c>
      <c r="CZ9" s="540"/>
      <c r="DA9" s="539" t="s">
        <v>162</v>
      </c>
      <c r="DB9" s="540"/>
      <c r="DC9" s="541" t="s">
        <v>195</v>
      </c>
      <c r="DD9" s="542"/>
      <c r="DE9" s="539" t="s">
        <v>163</v>
      </c>
      <c r="DF9" s="540"/>
      <c r="DG9" s="539" t="s">
        <v>162</v>
      </c>
      <c r="DH9" s="540"/>
      <c r="DI9" s="541" t="s">
        <v>195</v>
      </c>
      <c r="DJ9" s="542"/>
      <c r="DK9" s="523" t="s">
        <v>163</v>
      </c>
      <c r="DL9" s="523"/>
      <c r="DM9" s="539" t="s">
        <v>162</v>
      </c>
      <c r="DN9" s="540"/>
      <c r="DO9" s="541" t="s">
        <v>195</v>
      </c>
      <c r="DP9" s="542"/>
      <c r="DQ9" s="539" t="s">
        <v>163</v>
      </c>
      <c r="DR9" s="540"/>
      <c r="DS9" s="539" t="s">
        <v>162</v>
      </c>
      <c r="DT9" s="540"/>
      <c r="DU9" s="541" t="s">
        <v>195</v>
      </c>
      <c r="DV9" s="542"/>
      <c r="DW9" s="539" t="s">
        <v>163</v>
      </c>
      <c r="DX9" s="540"/>
      <c r="DY9" s="539" t="s">
        <v>162</v>
      </c>
      <c r="DZ9" s="540"/>
      <c r="EA9" s="541" t="s">
        <v>195</v>
      </c>
      <c r="EB9" s="542"/>
      <c r="EC9" s="539" t="s">
        <v>163</v>
      </c>
      <c r="ED9" s="540"/>
      <c r="EE9" s="539" t="s">
        <v>162</v>
      </c>
      <c r="EF9" s="540"/>
      <c r="EG9" s="541" t="s">
        <v>195</v>
      </c>
      <c r="EH9" s="542"/>
      <c r="EI9" s="539" t="s">
        <v>163</v>
      </c>
      <c r="EJ9" s="540"/>
      <c r="EK9" s="539" t="s">
        <v>162</v>
      </c>
      <c r="EL9" s="540"/>
      <c r="EM9" s="541" t="s">
        <v>195</v>
      </c>
      <c r="EN9" s="542"/>
      <c r="EO9" s="539" t="s">
        <v>163</v>
      </c>
      <c r="EP9" s="540"/>
      <c r="EQ9" s="539" t="s">
        <v>162</v>
      </c>
      <c r="ER9" s="540"/>
      <c r="ES9" s="541" t="s">
        <v>195</v>
      </c>
      <c r="ET9" s="542"/>
      <c r="EU9" s="539" t="s">
        <v>163</v>
      </c>
      <c r="EV9" s="540"/>
      <c r="EW9" s="539" t="s">
        <v>162</v>
      </c>
      <c r="EX9" s="540"/>
      <c r="EY9" s="541" t="s">
        <v>195</v>
      </c>
      <c r="EZ9" s="542"/>
      <c r="FA9" s="539" t="s">
        <v>163</v>
      </c>
      <c r="FB9" s="540"/>
      <c r="FC9" s="539" t="s">
        <v>162</v>
      </c>
      <c r="FD9" s="540"/>
      <c r="FE9" s="541" t="s">
        <v>195</v>
      </c>
      <c r="FF9" s="542"/>
      <c r="FG9" s="539" t="s">
        <v>163</v>
      </c>
      <c r="FH9" s="540"/>
      <c r="FI9" s="539" t="s">
        <v>162</v>
      </c>
      <c r="FJ9" s="540"/>
      <c r="FK9" s="541" t="s">
        <v>195</v>
      </c>
      <c r="FL9" s="542"/>
      <c r="FM9" s="539" t="s">
        <v>163</v>
      </c>
      <c r="FN9" s="540"/>
      <c r="FO9" s="539" t="s">
        <v>162</v>
      </c>
      <c r="FP9" s="540"/>
      <c r="FQ9" s="541" t="s">
        <v>195</v>
      </c>
      <c r="FR9" s="542"/>
      <c r="FS9" s="539" t="s">
        <v>163</v>
      </c>
      <c r="FT9" s="540"/>
      <c r="FU9" s="539" t="s">
        <v>162</v>
      </c>
      <c r="FV9" s="540"/>
      <c r="FW9" s="541" t="s">
        <v>195</v>
      </c>
      <c r="FX9" s="542"/>
      <c r="FY9" s="539" t="s">
        <v>163</v>
      </c>
      <c r="FZ9" s="540"/>
      <c r="GA9" s="539" t="s">
        <v>162</v>
      </c>
      <c r="GB9" s="540"/>
      <c r="GC9" s="541" t="s">
        <v>195</v>
      </c>
      <c r="GD9" s="542"/>
      <c r="GE9" s="539" t="s">
        <v>163</v>
      </c>
      <c r="GF9" s="540"/>
      <c r="GG9" s="539" t="s">
        <v>162</v>
      </c>
      <c r="GH9" s="540"/>
      <c r="GI9" s="539" t="s">
        <v>163</v>
      </c>
      <c r="GJ9" s="540"/>
      <c r="GK9" s="539" t="s">
        <v>162</v>
      </c>
      <c r="GL9" s="540"/>
      <c r="GM9" s="539" t="s">
        <v>163</v>
      </c>
      <c r="GN9" s="540"/>
      <c r="GO9" s="539" t="s">
        <v>162</v>
      </c>
      <c r="GP9" s="540"/>
      <c r="GQ9" s="539" t="s">
        <v>163</v>
      </c>
      <c r="GR9" s="540"/>
      <c r="GS9" s="539" t="s">
        <v>162</v>
      </c>
      <c r="GT9" s="540"/>
      <c r="GU9" s="539" t="s">
        <v>163</v>
      </c>
      <c r="GV9" s="540"/>
      <c r="GW9" s="539" t="s">
        <v>162</v>
      </c>
      <c r="GX9" s="540"/>
      <c r="GY9" s="539" t="s">
        <v>163</v>
      </c>
      <c r="GZ9" s="540"/>
      <c r="HA9" s="539" t="s">
        <v>162</v>
      </c>
      <c r="HB9" s="540"/>
      <c r="HC9" s="539" t="s">
        <v>163</v>
      </c>
      <c r="HD9" s="540"/>
      <c r="HE9" s="539" t="s">
        <v>162</v>
      </c>
      <c r="HF9" s="540"/>
      <c r="HG9" s="539" t="s">
        <v>163</v>
      </c>
      <c r="HH9" s="540"/>
      <c r="HI9" s="539" t="s">
        <v>162</v>
      </c>
      <c r="HJ9" s="540"/>
      <c r="HK9" s="539" t="s">
        <v>163</v>
      </c>
      <c r="HL9" s="540"/>
      <c r="HM9" s="539" t="s">
        <v>162</v>
      </c>
      <c r="HN9" s="540"/>
      <c r="HO9" s="539" t="s">
        <v>163</v>
      </c>
      <c r="HP9" s="540"/>
      <c r="HQ9" s="539" t="s">
        <v>162</v>
      </c>
      <c r="HR9" s="540"/>
      <c r="HS9" s="539" t="s">
        <v>163</v>
      </c>
      <c r="HT9" s="540"/>
      <c r="HU9" s="539" t="s">
        <v>162</v>
      </c>
      <c r="HV9" s="540"/>
      <c r="HW9" s="539" t="s">
        <v>163</v>
      </c>
      <c r="HX9" s="540"/>
      <c r="HY9" s="539" t="s">
        <v>162</v>
      </c>
      <c r="HZ9" s="540"/>
      <c r="IA9" s="539" t="s">
        <v>163</v>
      </c>
      <c r="IB9" s="540"/>
      <c r="IC9" s="539" t="s">
        <v>162</v>
      </c>
      <c r="ID9" s="540"/>
      <c r="IE9" s="539" t="s">
        <v>163</v>
      </c>
      <c r="IF9" s="573"/>
      <c r="IG9" s="430" t="s">
        <v>162</v>
      </c>
      <c r="IH9" s="430"/>
      <c r="II9" s="430" t="s">
        <v>163</v>
      </c>
      <c r="IJ9" s="430"/>
      <c r="IK9" s="539" t="s">
        <v>162</v>
      </c>
      <c r="IL9" s="540"/>
      <c r="IM9" s="539" t="s">
        <v>163</v>
      </c>
      <c r="IN9" s="540"/>
      <c r="IO9" s="539" t="s">
        <v>162</v>
      </c>
      <c r="IP9" s="540"/>
      <c r="IQ9" s="539" t="s">
        <v>163</v>
      </c>
      <c r="IR9" s="540"/>
      <c r="IS9" s="539" t="s">
        <v>162</v>
      </c>
      <c r="IT9" s="540"/>
      <c r="IU9" s="539" t="s">
        <v>163</v>
      </c>
      <c r="IV9" s="540"/>
      <c r="IW9" s="539" t="s">
        <v>162</v>
      </c>
      <c r="IX9" s="540"/>
      <c r="IY9" s="539" t="s">
        <v>163</v>
      </c>
      <c r="IZ9" s="540"/>
      <c r="JA9" s="539" t="s">
        <v>162</v>
      </c>
      <c r="JB9" s="540"/>
      <c r="JC9" s="539" t="s">
        <v>163</v>
      </c>
      <c r="JD9" s="540"/>
      <c r="JE9" s="539" t="s">
        <v>162</v>
      </c>
      <c r="JF9" s="540"/>
      <c r="JG9" s="539" t="s">
        <v>163</v>
      </c>
      <c r="JH9" s="540"/>
      <c r="JI9" s="539" t="s">
        <v>162</v>
      </c>
      <c r="JJ9" s="540"/>
      <c r="JK9" s="539" t="s">
        <v>163</v>
      </c>
      <c r="JL9" s="540"/>
      <c r="JM9" s="547" t="s">
        <v>162</v>
      </c>
      <c r="JN9" s="548"/>
      <c r="JO9" s="547" t="s">
        <v>163</v>
      </c>
      <c r="JP9" s="548"/>
      <c r="JQ9" s="547" t="s">
        <v>162</v>
      </c>
      <c r="JR9" s="548"/>
      <c r="JS9" s="547" t="s">
        <v>163</v>
      </c>
      <c r="JT9" s="548"/>
      <c r="JU9" s="547" t="s">
        <v>162</v>
      </c>
      <c r="JV9" s="548"/>
      <c r="JW9" s="547" t="s">
        <v>163</v>
      </c>
      <c r="JX9" s="548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2.06</v>
      </c>
      <c r="J11" s="71"/>
      <c r="K11" s="71"/>
      <c r="L11" s="71"/>
      <c r="M11" s="71">
        <f>I11+K11</f>
        <v>2.06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3.09</v>
      </c>
      <c r="CV11" s="74"/>
      <c r="CW11" s="71"/>
      <c r="CX11" s="71"/>
      <c r="CY11" s="71">
        <f>CU11+CW11</f>
        <v>3.09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32.99</v>
      </c>
      <c r="HB11" s="196"/>
      <c r="HC11" s="74">
        <f>HA11</f>
        <v>32.99</v>
      </c>
      <c r="HD11" s="74">
        <f>HB11</f>
        <v>0</v>
      </c>
      <c r="HE11" s="196">
        <v>0</v>
      </c>
      <c r="HF11" s="196"/>
      <c r="HG11" s="74">
        <f>HE11</f>
        <v>0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1.88</v>
      </c>
      <c r="JF11" s="211"/>
      <c r="JG11" s="211">
        <f>JE11</f>
        <v>1.88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>
        <v>0</v>
      </c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2.06</v>
      </c>
      <c r="J12" s="71"/>
      <c r="K12" s="71"/>
      <c r="L12" s="71"/>
      <c r="M12" s="71">
        <f t="shared" ref="M12:N75" si="2">I12+K12</f>
        <v>2.06</v>
      </c>
      <c r="N12" s="71">
        <f t="shared" si="2"/>
        <v>0</v>
      </c>
      <c r="O12" s="71">
        <v>0.41</v>
      </c>
      <c r="P12" s="71"/>
      <c r="Q12" s="74"/>
      <c r="R12" s="71"/>
      <c r="S12" s="71">
        <f t="shared" ref="S12:T75" si="3">O12+Q12</f>
        <v>0.41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3.09</v>
      </c>
      <c r="CV12" s="74"/>
      <c r="CW12" s="71"/>
      <c r="CX12" s="71"/>
      <c r="CY12" s="71">
        <f t="shared" ref="CY12:CZ75" si="17">CU12+CW12</f>
        <v>3.09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5.15</v>
      </c>
      <c r="DN12" s="71"/>
      <c r="DO12" s="71"/>
      <c r="DP12" s="94"/>
      <c r="DQ12" s="71">
        <f t="shared" ref="DQ12:DR75" si="20">DM12+DO12</f>
        <v>5.15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10</v>
      </c>
      <c r="GL12" s="196"/>
      <c r="GM12" s="74">
        <f t="shared" ref="GM12:GM75" si="38">GK12</f>
        <v>10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5.15</v>
      </c>
      <c r="GX12" s="196"/>
      <c r="GY12" s="74">
        <f t="shared" ref="GY12:GY75" si="44">GW12</f>
        <v>5.15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1.22</v>
      </c>
      <c r="HF12" s="196"/>
      <c r="HG12" s="74">
        <f t="shared" ref="HG12:HH75" si="48">HE12</f>
        <v>1.22</v>
      </c>
      <c r="HH12" s="74">
        <f t="shared" si="48"/>
        <v>0</v>
      </c>
      <c r="HI12" s="196">
        <v>1.34</v>
      </c>
      <c r="HJ12" s="196"/>
      <c r="HK12" s="74">
        <f t="shared" ref="HK12:HL75" si="49">HI12</f>
        <v>1.34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1.55</v>
      </c>
      <c r="HV12" s="74"/>
      <c r="HW12" s="74">
        <f t="shared" ref="HW12:HX43" si="52">HU12</f>
        <v>1.55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1.88</v>
      </c>
      <c r="JF12" s="211"/>
      <c r="JG12" s="211">
        <f t="shared" ref="JG12:JH75" si="63">JE12</f>
        <v>1.88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>
        <v>0</v>
      </c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2.06</v>
      </c>
      <c r="J13" s="71"/>
      <c r="K13" s="71"/>
      <c r="L13" s="71"/>
      <c r="M13" s="215">
        <f t="shared" si="2"/>
        <v>2.06</v>
      </c>
      <c r="N13" s="215">
        <f t="shared" si="2"/>
        <v>0</v>
      </c>
      <c r="O13" s="213">
        <v>0.41</v>
      </c>
      <c r="P13" s="216"/>
      <c r="Q13" s="214"/>
      <c r="R13" s="215"/>
      <c r="S13" s="215">
        <f t="shared" si="3"/>
        <v>0.41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3.09</v>
      </c>
      <c r="CV13" s="214"/>
      <c r="CW13" s="213"/>
      <c r="CX13" s="213"/>
      <c r="CY13" s="215">
        <f t="shared" si="17"/>
        <v>3.09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5.15</v>
      </c>
      <c r="DN13" s="213"/>
      <c r="DO13" s="228"/>
      <c r="DP13" s="229"/>
      <c r="DQ13" s="215">
        <f t="shared" si="20"/>
        <v>5.15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2.06</v>
      </c>
      <c r="EX13" s="215"/>
      <c r="EY13" s="215"/>
      <c r="EZ13" s="215"/>
      <c r="FA13" s="215">
        <f t="shared" si="27"/>
        <v>2.06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10</v>
      </c>
      <c r="GL13" s="233"/>
      <c r="GM13" s="214">
        <f t="shared" si="38"/>
        <v>10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5.15</v>
      </c>
      <c r="GX13" s="233"/>
      <c r="GY13" s="214">
        <f t="shared" si="44"/>
        <v>5.15</v>
      </c>
      <c r="GZ13" s="214">
        <f t="shared" si="45"/>
        <v>0</v>
      </c>
      <c r="HA13" s="233">
        <v>4.12</v>
      </c>
      <c r="HB13" s="233"/>
      <c r="HC13" s="214">
        <f t="shared" si="46"/>
        <v>4.12</v>
      </c>
      <c r="HD13" s="214">
        <f t="shared" si="47"/>
        <v>0</v>
      </c>
      <c r="HE13" s="233">
        <v>1.22</v>
      </c>
      <c r="HF13" s="233"/>
      <c r="HG13" s="214">
        <f t="shared" si="48"/>
        <v>1.22</v>
      </c>
      <c r="HH13" s="214">
        <f t="shared" si="48"/>
        <v>0</v>
      </c>
      <c r="HI13" s="196">
        <v>1.34</v>
      </c>
      <c r="HJ13" s="196"/>
      <c r="HK13" s="214">
        <f t="shared" si="49"/>
        <v>1.34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1.55</v>
      </c>
      <c r="HV13" s="214"/>
      <c r="HW13" s="214">
        <f t="shared" si="52"/>
        <v>1.55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/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1.88</v>
      </c>
      <c r="JF13" s="211"/>
      <c r="JG13" s="211">
        <f t="shared" si="63"/>
        <v>1.88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>
        <v>0</v>
      </c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2.06</v>
      </c>
      <c r="J14" s="71"/>
      <c r="K14" s="71"/>
      <c r="L14" s="71"/>
      <c r="M14" s="71">
        <f t="shared" si="2"/>
        <v>2.06</v>
      </c>
      <c r="N14" s="71">
        <f t="shared" si="2"/>
        <v>0</v>
      </c>
      <c r="O14" s="236">
        <v>0.41</v>
      </c>
      <c r="P14" s="237"/>
      <c r="Q14" s="74"/>
      <c r="R14" s="71"/>
      <c r="S14" s="71">
        <f t="shared" si="3"/>
        <v>0.41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3.09</v>
      </c>
      <c r="CV14" s="74"/>
      <c r="CW14" s="236"/>
      <c r="CX14" s="236"/>
      <c r="CY14" s="71">
        <f t="shared" si="17"/>
        <v>3.09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>
        <v>5.15</v>
      </c>
      <c r="DN14" s="236"/>
      <c r="DO14" s="243"/>
      <c r="DP14" s="244"/>
      <c r="DQ14" s="71">
        <f t="shared" si="20"/>
        <v>5.15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2.06</v>
      </c>
      <c r="EX14" s="71"/>
      <c r="EY14" s="71"/>
      <c r="EZ14" s="71"/>
      <c r="FA14" s="71">
        <f t="shared" si="27"/>
        <v>2.06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10</v>
      </c>
      <c r="GL14" s="196"/>
      <c r="GM14" s="74">
        <f t="shared" si="38"/>
        <v>10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5.15</v>
      </c>
      <c r="GX14" s="196"/>
      <c r="GY14" s="74">
        <f t="shared" si="44"/>
        <v>5.15</v>
      </c>
      <c r="GZ14" s="74">
        <f t="shared" si="45"/>
        <v>0</v>
      </c>
      <c r="HA14" s="196">
        <v>4.12</v>
      </c>
      <c r="HB14" s="196"/>
      <c r="HC14" s="74">
        <f t="shared" si="46"/>
        <v>4.12</v>
      </c>
      <c r="HD14" s="74">
        <f t="shared" si="47"/>
        <v>0</v>
      </c>
      <c r="HE14" s="196">
        <v>1.22</v>
      </c>
      <c r="HF14" s="196"/>
      <c r="HG14" s="74">
        <f t="shared" si="48"/>
        <v>1.22</v>
      </c>
      <c r="HH14" s="74">
        <f t="shared" si="48"/>
        <v>0</v>
      </c>
      <c r="HI14" s="196">
        <v>1.34</v>
      </c>
      <c r="HJ14" s="196"/>
      <c r="HK14" s="74">
        <f t="shared" si="49"/>
        <v>1.34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1.55</v>
      </c>
      <c r="HV14" s="74"/>
      <c r="HW14" s="74">
        <f t="shared" si="52"/>
        <v>1.55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/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1.88</v>
      </c>
      <c r="JF14" s="211"/>
      <c r="JG14" s="211">
        <f t="shared" si="63"/>
        <v>1.88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>
        <v>0</v>
      </c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2.06</v>
      </c>
      <c r="J15" s="71"/>
      <c r="K15" s="71"/>
      <c r="L15" s="71"/>
      <c r="M15" s="71">
        <f t="shared" si="2"/>
        <v>2.06</v>
      </c>
      <c r="N15" s="71">
        <f t="shared" si="2"/>
        <v>0</v>
      </c>
      <c r="O15" s="236">
        <v>0.41</v>
      </c>
      <c r="P15" s="237"/>
      <c r="Q15" s="74"/>
      <c r="R15" s="71"/>
      <c r="S15" s="71">
        <f t="shared" si="3"/>
        <v>0.41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3.09</v>
      </c>
      <c r="CV15" s="74"/>
      <c r="CW15" s="236"/>
      <c r="CX15" s="236"/>
      <c r="CY15" s="71">
        <f t="shared" si="17"/>
        <v>3.09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>
        <v>5.15</v>
      </c>
      <c r="DN15" s="236"/>
      <c r="DO15" s="243"/>
      <c r="DP15" s="244"/>
      <c r="DQ15" s="71">
        <f t="shared" si="20"/>
        <v>5.15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10</v>
      </c>
      <c r="GL15" s="196"/>
      <c r="GM15" s="74">
        <f t="shared" si="38"/>
        <v>10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4.12</v>
      </c>
      <c r="GX15" s="196"/>
      <c r="GY15" s="74">
        <f t="shared" si="44"/>
        <v>4.12</v>
      </c>
      <c r="GZ15" s="74">
        <f t="shared" si="45"/>
        <v>0</v>
      </c>
      <c r="HA15" s="196">
        <v>4.12</v>
      </c>
      <c r="HB15" s="196"/>
      <c r="HC15" s="74">
        <f t="shared" si="46"/>
        <v>4.12</v>
      </c>
      <c r="HD15" s="74">
        <f t="shared" si="47"/>
        <v>0</v>
      </c>
      <c r="HE15" s="196">
        <v>1.22</v>
      </c>
      <c r="HF15" s="196"/>
      <c r="HG15" s="74">
        <f t="shared" si="48"/>
        <v>1.22</v>
      </c>
      <c r="HH15" s="74">
        <f t="shared" si="48"/>
        <v>0</v>
      </c>
      <c r="HI15" s="196">
        <v>1.34</v>
      </c>
      <c r="HJ15" s="196"/>
      <c r="HK15" s="74">
        <f t="shared" si="49"/>
        <v>1.34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1.55</v>
      </c>
      <c r="HV15" s="74"/>
      <c r="HW15" s="74">
        <f t="shared" si="52"/>
        <v>1.55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/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1.77</v>
      </c>
      <c r="JF15" s="211"/>
      <c r="JG15" s="211">
        <f t="shared" si="63"/>
        <v>1.77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>
        <v>0</v>
      </c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4.12</v>
      </c>
      <c r="J16" s="71"/>
      <c r="K16" s="71"/>
      <c r="L16" s="71"/>
      <c r="M16" s="71">
        <f t="shared" si="2"/>
        <v>4.12</v>
      </c>
      <c r="N16" s="71">
        <f t="shared" si="2"/>
        <v>0</v>
      </c>
      <c r="O16" s="236">
        <v>0.41</v>
      </c>
      <c r="P16" s="237"/>
      <c r="Q16" s="74"/>
      <c r="R16" s="71"/>
      <c r="S16" s="71">
        <f t="shared" si="3"/>
        <v>0.41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3.09</v>
      </c>
      <c r="CV16" s="74"/>
      <c r="CW16" s="236"/>
      <c r="CX16" s="236"/>
      <c r="CY16" s="71">
        <f t="shared" si="17"/>
        <v>3.09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>
        <v>5.15</v>
      </c>
      <c r="DN16" s="236"/>
      <c r="DO16" s="243"/>
      <c r="DP16" s="244"/>
      <c r="DQ16" s="71">
        <f t="shared" si="20"/>
        <v>5.15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10</v>
      </c>
      <c r="GL16" s="196"/>
      <c r="GM16" s="74">
        <f t="shared" si="38"/>
        <v>10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4.12</v>
      </c>
      <c r="GX16" s="196"/>
      <c r="GY16" s="74">
        <f t="shared" si="44"/>
        <v>4.12</v>
      </c>
      <c r="GZ16" s="74">
        <f t="shared" si="45"/>
        <v>0</v>
      </c>
      <c r="HA16" s="196">
        <v>4.12</v>
      </c>
      <c r="HB16" s="196"/>
      <c r="HC16" s="74">
        <f t="shared" si="46"/>
        <v>4.12</v>
      </c>
      <c r="HD16" s="74">
        <f t="shared" si="47"/>
        <v>0</v>
      </c>
      <c r="HE16" s="196">
        <v>1.22</v>
      </c>
      <c r="HF16" s="196"/>
      <c r="HG16" s="74">
        <f t="shared" si="48"/>
        <v>1.22</v>
      </c>
      <c r="HH16" s="74">
        <f t="shared" si="48"/>
        <v>0</v>
      </c>
      <c r="HI16" s="196">
        <v>1.34</v>
      </c>
      <c r="HJ16" s="196"/>
      <c r="HK16" s="74">
        <f t="shared" si="49"/>
        <v>1.34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1.55</v>
      </c>
      <c r="HV16" s="74"/>
      <c r="HW16" s="74">
        <f t="shared" si="52"/>
        <v>1.55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/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1.77</v>
      </c>
      <c r="JF16" s="211"/>
      <c r="JG16" s="211">
        <f t="shared" si="63"/>
        <v>1.77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>
        <v>0</v>
      </c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3.09</v>
      </c>
      <c r="J17" s="71"/>
      <c r="K17" s="71"/>
      <c r="L17" s="71"/>
      <c r="M17" s="71">
        <f t="shared" si="2"/>
        <v>3.09</v>
      </c>
      <c r="N17" s="71">
        <f t="shared" si="2"/>
        <v>0</v>
      </c>
      <c r="O17" s="236">
        <v>0.41</v>
      </c>
      <c r="P17" s="237"/>
      <c r="Q17" s="74"/>
      <c r="R17" s="71"/>
      <c r="S17" s="71">
        <f t="shared" si="3"/>
        <v>0.41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25.77</v>
      </c>
      <c r="AH17" s="71"/>
      <c r="AI17" s="71"/>
      <c r="AJ17" s="71"/>
      <c r="AK17" s="71">
        <f t="shared" si="6"/>
        <v>25.77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3.09</v>
      </c>
      <c r="CV17" s="74"/>
      <c r="CW17" s="236"/>
      <c r="CX17" s="236"/>
      <c r="CY17" s="71">
        <f t="shared" si="17"/>
        <v>3.09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>
        <v>5.15</v>
      </c>
      <c r="DN17" s="236"/>
      <c r="DO17" s="243"/>
      <c r="DP17" s="244"/>
      <c r="DQ17" s="71">
        <f t="shared" si="20"/>
        <v>5.15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10</v>
      </c>
      <c r="GL17" s="196"/>
      <c r="GM17" s="74">
        <f t="shared" si="38"/>
        <v>10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4.12</v>
      </c>
      <c r="GX17" s="196"/>
      <c r="GY17" s="74">
        <f t="shared" si="44"/>
        <v>4.12</v>
      </c>
      <c r="GZ17" s="74">
        <f t="shared" si="45"/>
        <v>0</v>
      </c>
      <c r="HA17" s="196">
        <v>4.12</v>
      </c>
      <c r="HB17" s="196"/>
      <c r="HC17" s="74">
        <f t="shared" si="46"/>
        <v>4.12</v>
      </c>
      <c r="HD17" s="74">
        <f t="shared" si="47"/>
        <v>0</v>
      </c>
      <c r="HE17" s="196">
        <v>1.22</v>
      </c>
      <c r="HF17" s="196"/>
      <c r="HG17" s="74">
        <f t="shared" si="48"/>
        <v>1.22</v>
      </c>
      <c r="HH17" s="74">
        <f t="shared" si="48"/>
        <v>0</v>
      </c>
      <c r="HI17" s="196">
        <v>1.34</v>
      </c>
      <c r="HJ17" s="196"/>
      <c r="HK17" s="74">
        <f t="shared" si="49"/>
        <v>1.34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1.55</v>
      </c>
      <c r="HV17" s="74"/>
      <c r="HW17" s="74">
        <f t="shared" si="52"/>
        <v>1.55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/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1.77</v>
      </c>
      <c r="JF17" s="211"/>
      <c r="JG17" s="211">
        <f t="shared" si="63"/>
        <v>1.77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>
        <v>0</v>
      </c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2.06</v>
      </c>
      <c r="J18" s="71"/>
      <c r="K18" s="71"/>
      <c r="L18" s="71"/>
      <c r="M18" s="71">
        <f t="shared" si="2"/>
        <v>2.06</v>
      </c>
      <c r="N18" s="71">
        <f t="shared" si="2"/>
        <v>0</v>
      </c>
      <c r="O18" s="236">
        <v>0.41</v>
      </c>
      <c r="P18" s="237"/>
      <c r="Q18" s="74"/>
      <c r="R18" s="71"/>
      <c r="S18" s="71">
        <f t="shared" si="3"/>
        <v>0.41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25.77</v>
      </c>
      <c r="AH18" s="71"/>
      <c r="AI18" s="71"/>
      <c r="AJ18" s="71"/>
      <c r="AK18" s="71">
        <f t="shared" si="6"/>
        <v>25.77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3.09</v>
      </c>
      <c r="CV18" s="74"/>
      <c r="CW18" s="236"/>
      <c r="CX18" s="236"/>
      <c r="CY18" s="71">
        <f t="shared" si="17"/>
        <v>3.09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>
        <v>5.15</v>
      </c>
      <c r="DN18" s="236"/>
      <c r="DO18" s="243"/>
      <c r="DP18" s="244"/>
      <c r="DQ18" s="71">
        <f t="shared" si="20"/>
        <v>5.15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10</v>
      </c>
      <c r="GL18" s="196"/>
      <c r="GM18" s="74">
        <f t="shared" si="38"/>
        <v>10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4.12</v>
      </c>
      <c r="GX18" s="196"/>
      <c r="GY18" s="74">
        <f t="shared" si="44"/>
        <v>4.12</v>
      </c>
      <c r="GZ18" s="74">
        <f t="shared" si="45"/>
        <v>0</v>
      </c>
      <c r="HA18" s="196">
        <v>4.12</v>
      </c>
      <c r="HB18" s="196"/>
      <c r="HC18" s="74">
        <f t="shared" si="46"/>
        <v>4.12</v>
      </c>
      <c r="HD18" s="74">
        <f t="shared" si="47"/>
        <v>0</v>
      </c>
      <c r="HE18" s="196">
        <v>1.22</v>
      </c>
      <c r="HF18" s="196"/>
      <c r="HG18" s="74">
        <f t="shared" si="48"/>
        <v>1.22</v>
      </c>
      <c r="HH18" s="74">
        <f t="shared" si="48"/>
        <v>0</v>
      </c>
      <c r="HI18" s="196">
        <v>1.34</v>
      </c>
      <c r="HJ18" s="196"/>
      <c r="HK18" s="74">
        <f t="shared" si="49"/>
        <v>1.34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1.55</v>
      </c>
      <c r="HV18" s="74"/>
      <c r="HW18" s="74">
        <f t="shared" si="52"/>
        <v>1.55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/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1.77</v>
      </c>
      <c r="JF18" s="211"/>
      <c r="JG18" s="211">
        <f t="shared" si="63"/>
        <v>1.77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>
        <v>0</v>
      </c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2.06</v>
      </c>
      <c r="J19" s="71"/>
      <c r="K19" s="71"/>
      <c r="L19" s="71"/>
      <c r="M19" s="71">
        <f t="shared" si="2"/>
        <v>2.06</v>
      </c>
      <c r="N19" s="71">
        <f t="shared" si="2"/>
        <v>0</v>
      </c>
      <c r="O19" s="236">
        <v>0.41</v>
      </c>
      <c r="P19" s="237"/>
      <c r="Q19" s="74"/>
      <c r="R19" s="71"/>
      <c r="S19" s="71">
        <f t="shared" si="3"/>
        <v>0.41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25.77</v>
      </c>
      <c r="AH19" s="71"/>
      <c r="AI19" s="71"/>
      <c r="AJ19" s="71"/>
      <c r="AK19" s="71">
        <f t="shared" si="6"/>
        <v>25.77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3.09</v>
      </c>
      <c r="CV19" s="74"/>
      <c r="CW19" s="236"/>
      <c r="CX19" s="236"/>
      <c r="CY19" s="71">
        <f t="shared" si="17"/>
        <v>3.09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>
        <v>5.15</v>
      </c>
      <c r="DN19" s="236"/>
      <c r="DO19" s="243"/>
      <c r="DP19" s="244"/>
      <c r="DQ19" s="71">
        <f t="shared" si="20"/>
        <v>5.15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10</v>
      </c>
      <c r="GL19" s="196"/>
      <c r="GM19" s="74">
        <f t="shared" si="38"/>
        <v>10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4.12</v>
      </c>
      <c r="GX19" s="196"/>
      <c r="GY19" s="74">
        <f t="shared" si="44"/>
        <v>4.12</v>
      </c>
      <c r="GZ19" s="74">
        <f t="shared" si="45"/>
        <v>0</v>
      </c>
      <c r="HA19" s="196">
        <v>4.12</v>
      </c>
      <c r="HB19" s="196"/>
      <c r="HC19" s="74">
        <f t="shared" si="46"/>
        <v>4.12</v>
      </c>
      <c r="HD19" s="74">
        <f t="shared" si="47"/>
        <v>0</v>
      </c>
      <c r="HE19" s="196">
        <v>1.22</v>
      </c>
      <c r="HF19" s="196"/>
      <c r="HG19" s="74">
        <f t="shared" si="48"/>
        <v>1.22</v>
      </c>
      <c r="HH19" s="74">
        <f t="shared" si="48"/>
        <v>0</v>
      </c>
      <c r="HI19" s="196">
        <v>1.34</v>
      </c>
      <c r="HJ19" s="196"/>
      <c r="HK19" s="74">
        <f t="shared" si="49"/>
        <v>1.34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1.55</v>
      </c>
      <c r="HV19" s="74"/>
      <c r="HW19" s="74">
        <f t="shared" si="52"/>
        <v>1.55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/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1.77</v>
      </c>
      <c r="JF19" s="211"/>
      <c r="JG19" s="211">
        <f t="shared" si="63"/>
        <v>1.77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>
        <v>0</v>
      </c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2.06</v>
      </c>
      <c r="J20" s="71"/>
      <c r="K20" s="71"/>
      <c r="L20" s="71"/>
      <c r="M20" s="71">
        <f t="shared" si="2"/>
        <v>2.06</v>
      </c>
      <c r="N20" s="71">
        <f t="shared" si="2"/>
        <v>0</v>
      </c>
      <c r="O20" s="236">
        <v>0.41</v>
      </c>
      <c r="P20" s="237"/>
      <c r="Q20" s="74"/>
      <c r="R20" s="71"/>
      <c r="S20" s="71">
        <f t="shared" si="3"/>
        <v>0.41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10.31</v>
      </c>
      <c r="AH20" s="71"/>
      <c r="AI20" s="71"/>
      <c r="AJ20" s="71"/>
      <c r="AK20" s="71">
        <f t="shared" si="6"/>
        <v>10.31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3.09</v>
      </c>
      <c r="CV20" s="74"/>
      <c r="CW20" s="236"/>
      <c r="CX20" s="236"/>
      <c r="CY20" s="71">
        <f t="shared" si="17"/>
        <v>3.09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>
        <v>5.15</v>
      </c>
      <c r="DN20" s="236"/>
      <c r="DO20" s="243"/>
      <c r="DP20" s="244"/>
      <c r="DQ20" s="71">
        <f t="shared" si="20"/>
        <v>5.15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10</v>
      </c>
      <c r="GL20" s="196"/>
      <c r="GM20" s="74">
        <f t="shared" si="38"/>
        <v>10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4.12</v>
      </c>
      <c r="GX20" s="196"/>
      <c r="GY20" s="74">
        <f t="shared" si="44"/>
        <v>4.12</v>
      </c>
      <c r="GZ20" s="74">
        <f t="shared" si="45"/>
        <v>0</v>
      </c>
      <c r="HA20" s="196">
        <v>4.12</v>
      </c>
      <c r="HB20" s="196"/>
      <c r="HC20" s="74">
        <f t="shared" si="46"/>
        <v>4.12</v>
      </c>
      <c r="HD20" s="74">
        <f t="shared" si="47"/>
        <v>0</v>
      </c>
      <c r="HE20" s="196">
        <v>1.22</v>
      </c>
      <c r="HF20" s="196"/>
      <c r="HG20" s="74">
        <f t="shared" si="48"/>
        <v>1.22</v>
      </c>
      <c r="HH20" s="74">
        <f t="shared" si="48"/>
        <v>0</v>
      </c>
      <c r="HI20" s="196">
        <v>1.34</v>
      </c>
      <c r="HJ20" s="196"/>
      <c r="HK20" s="74">
        <f t="shared" si="49"/>
        <v>1.34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1.55</v>
      </c>
      <c r="HV20" s="74"/>
      <c r="HW20" s="74">
        <f t="shared" si="52"/>
        <v>1.55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/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1.77</v>
      </c>
      <c r="JF20" s="211"/>
      <c r="JG20" s="211">
        <f t="shared" si="63"/>
        <v>1.77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>
        <v>0</v>
      </c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1.03</v>
      </c>
      <c r="J21" s="71"/>
      <c r="K21" s="71"/>
      <c r="L21" s="71"/>
      <c r="M21" s="71">
        <f t="shared" si="2"/>
        <v>1.03</v>
      </c>
      <c r="N21" s="71">
        <f t="shared" si="2"/>
        <v>0</v>
      </c>
      <c r="O21" s="236">
        <v>0.41</v>
      </c>
      <c r="P21" s="237"/>
      <c r="Q21" s="74"/>
      <c r="R21" s="71"/>
      <c r="S21" s="71">
        <f t="shared" si="3"/>
        <v>0.41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3.09</v>
      </c>
      <c r="CV21" s="74"/>
      <c r="CW21" s="236"/>
      <c r="CX21" s="236"/>
      <c r="CY21" s="71">
        <f t="shared" si="17"/>
        <v>3.09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>
        <v>5.15</v>
      </c>
      <c r="DN21" s="236"/>
      <c r="DO21" s="243"/>
      <c r="DP21" s="244"/>
      <c r="DQ21" s="71">
        <f t="shared" si="20"/>
        <v>5.15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10</v>
      </c>
      <c r="GL21" s="196"/>
      <c r="GM21" s="74">
        <f t="shared" si="38"/>
        <v>10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4.12</v>
      </c>
      <c r="GX21" s="196"/>
      <c r="GY21" s="74">
        <f t="shared" si="44"/>
        <v>4.12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>
        <v>1.22</v>
      </c>
      <c r="HF21" s="196"/>
      <c r="HG21" s="74">
        <f t="shared" si="48"/>
        <v>1.22</v>
      </c>
      <c r="HH21" s="74">
        <f t="shared" si="48"/>
        <v>0</v>
      </c>
      <c r="HI21" s="196">
        <v>1.34</v>
      </c>
      <c r="HJ21" s="196"/>
      <c r="HK21" s="74">
        <f t="shared" si="49"/>
        <v>1.34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1.55</v>
      </c>
      <c r="HV21" s="74"/>
      <c r="HW21" s="74">
        <f t="shared" si="52"/>
        <v>1.55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/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1.77</v>
      </c>
      <c r="JF21" s="211"/>
      <c r="JG21" s="211">
        <f t="shared" si="63"/>
        <v>1.77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>
        <v>0</v>
      </c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1.03</v>
      </c>
      <c r="J22" s="71"/>
      <c r="K22" s="71"/>
      <c r="L22" s="71"/>
      <c r="M22" s="71">
        <f t="shared" si="2"/>
        <v>1.03</v>
      </c>
      <c r="N22" s="71">
        <f t="shared" si="2"/>
        <v>0</v>
      </c>
      <c r="O22" s="236">
        <v>0.41</v>
      </c>
      <c r="P22" s="237"/>
      <c r="Q22" s="74"/>
      <c r="R22" s="71"/>
      <c r="S22" s="71">
        <f t="shared" si="3"/>
        <v>0.41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3.09</v>
      </c>
      <c r="CV22" s="74"/>
      <c r="CW22" s="236"/>
      <c r="CX22" s="236"/>
      <c r="CY22" s="71">
        <f t="shared" si="17"/>
        <v>3.09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>
        <v>5.15</v>
      </c>
      <c r="DN22" s="236"/>
      <c r="DO22" s="243"/>
      <c r="DP22" s="244"/>
      <c r="DQ22" s="71">
        <f t="shared" si="20"/>
        <v>5.15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10</v>
      </c>
      <c r="GL22" s="196"/>
      <c r="GM22" s="74">
        <f t="shared" si="38"/>
        <v>10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4.12</v>
      </c>
      <c r="GX22" s="196"/>
      <c r="GY22" s="74">
        <f t="shared" si="44"/>
        <v>4.12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>
        <v>1.22</v>
      </c>
      <c r="HF22" s="196"/>
      <c r="HG22" s="74">
        <f t="shared" si="48"/>
        <v>1.22</v>
      </c>
      <c r="HH22" s="74">
        <f t="shared" si="48"/>
        <v>0</v>
      </c>
      <c r="HI22" s="196">
        <v>1.34</v>
      </c>
      <c r="HJ22" s="196"/>
      <c r="HK22" s="74">
        <f t="shared" si="49"/>
        <v>1.34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1.55</v>
      </c>
      <c r="HV22" s="74"/>
      <c r="HW22" s="74">
        <f t="shared" si="52"/>
        <v>1.55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/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1.77</v>
      </c>
      <c r="JF22" s="211"/>
      <c r="JG22" s="211">
        <f t="shared" si="63"/>
        <v>1.77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>
        <v>0</v>
      </c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1.03</v>
      </c>
      <c r="J23" s="71"/>
      <c r="K23" s="71"/>
      <c r="L23" s="71"/>
      <c r="M23" s="71">
        <f t="shared" si="2"/>
        <v>1.03</v>
      </c>
      <c r="N23" s="71">
        <f t="shared" si="2"/>
        <v>0</v>
      </c>
      <c r="O23" s="236">
        <v>0.41</v>
      </c>
      <c r="P23" s="237"/>
      <c r="Q23" s="74"/>
      <c r="R23" s="71"/>
      <c r="S23" s="71">
        <f t="shared" si="3"/>
        <v>0.41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3.09</v>
      </c>
      <c r="CV23" s="74"/>
      <c r="CW23" s="236"/>
      <c r="CX23" s="236"/>
      <c r="CY23" s="71">
        <f t="shared" si="17"/>
        <v>3.09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>
        <v>5.15</v>
      </c>
      <c r="DN23" s="236"/>
      <c r="DO23" s="243"/>
      <c r="DP23" s="244"/>
      <c r="DQ23" s="71">
        <f t="shared" si="20"/>
        <v>5.15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10</v>
      </c>
      <c r="GL23" s="196"/>
      <c r="GM23" s="74">
        <f t="shared" si="38"/>
        <v>10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4.12</v>
      </c>
      <c r="GX23" s="196"/>
      <c r="GY23" s="74">
        <f t="shared" si="44"/>
        <v>4.12</v>
      </c>
      <c r="GZ23" s="74">
        <f t="shared" si="45"/>
        <v>0</v>
      </c>
      <c r="HA23" s="196">
        <v>5.15</v>
      </c>
      <c r="HB23" s="196"/>
      <c r="HC23" s="74">
        <f t="shared" si="46"/>
        <v>5.15</v>
      </c>
      <c r="HD23" s="74">
        <f t="shared" si="47"/>
        <v>0</v>
      </c>
      <c r="HE23" s="196">
        <v>1.22</v>
      </c>
      <c r="HF23" s="196"/>
      <c r="HG23" s="74">
        <f t="shared" si="48"/>
        <v>1.22</v>
      </c>
      <c r="HH23" s="74">
        <f t="shared" si="48"/>
        <v>0</v>
      </c>
      <c r="HI23" s="196">
        <v>1.34</v>
      </c>
      <c r="HJ23" s="196"/>
      <c r="HK23" s="74">
        <f t="shared" si="49"/>
        <v>1.34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1.55</v>
      </c>
      <c r="HV23" s="74"/>
      <c r="HW23" s="74">
        <f t="shared" si="52"/>
        <v>1.55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/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1.77</v>
      </c>
      <c r="JF23" s="211"/>
      <c r="JG23" s="211">
        <f t="shared" si="63"/>
        <v>1.77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>
        <v>0</v>
      </c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1.03</v>
      </c>
      <c r="J24" s="71"/>
      <c r="K24" s="71"/>
      <c r="L24" s="71"/>
      <c r="M24" s="71">
        <f t="shared" si="2"/>
        <v>1.03</v>
      </c>
      <c r="N24" s="71">
        <f t="shared" si="2"/>
        <v>0</v>
      </c>
      <c r="O24" s="236">
        <v>0.41</v>
      </c>
      <c r="P24" s="237"/>
      <c r="Q24" s="74"/>
      <c r="R24" s="71"/>
      <c r="S24" s="71">
        <f t="shared" si="3"/>
        <v>0.41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36.08</v>
      </c>
      <c r="AH24" s="71"/>
      <c r="AI24" s="71"/>
      <c r="AJ24" s="71"/>
      <c r="AK24" s="71">
        <f t="shared" si="6"/>
        <v>36.08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3.09</v>
      </c>
      <c r="CV24" s="74"/>
      <c r="CW24" s="236"/>
      <c r="CX24" s="236"/>
      <c r="CY24" s="71">
        <f t="shared" si="17"/>
        <v>3.09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>
        <v>5.15</v>
      </c>
      <c r="DN24" s="236"/>
      <c r="DO24" s="243"/>
      <c r="DP24" s="244"/>
      <c r="DQ24" s="71">
        <f t="shared" si="20"/>
        <v>5.15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10</v>
      </c>
      <c r="GL24" s="196"/>
      <c r="GM24" s="74">
        <f t="shared" si="38"/>
        <v>10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4.12</v>
      </c>
      <c r="GX24" s="196"/>
      <c r="GY24" s="74">
        <f t="shared" si="44"/>
        <v>4.12</v>
      </c>
      <c r="GZ24" s="74">
        <f t="shared" si="45"/>
        <v>0</v>
      </c>
      <c r="HA24" s="196">
        <v>5.15</v>
      </c>
      <c r="HB24" s="196"/>
      <c r="HC24" s="74">
        <f t="shared" si="46"/>
        <v>5.15</v>
      </c>
      <c r="HD24" s="74">
        <f t="shared" si="47"/>
        <v>0</v>
      </c>
      <c r="HE24" s="196">
        <v>1.22</v>
      </c>
      <c r="HF24" s="196"/>
      <c r="HG24" s="74">
        <f t="shared" si="48"/>
        <v>1.22</v>
      </c>
      <c r="HH24" s="74">
        <f t="shared" si="48"/>
        <v>0</v>
      </c>
      <c r="HI24" s="196">
        <v>1.34</v>
      </c>
      <c r="HJ24" s="196"/>
      <c r="HK24" s="74">
        <f t="shared" si="49"/>
        <v>1.34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1.55</v>
      </c>
      <c r="HV24" s="74"/>
      <c r="HW24" s="74">
        <f t="shared" si="52"/>
        <v>1.55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/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1.77</v>
      </c>
      <c r="JF24" s="211"/>
      <c r="JG24" s="211">
        <f t="shared" si="63"/>
        <v>1.77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>
        <v>0</v>
      </c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0.41</v>
      </c>
      <c r="P25" s="237"/>
      <c r="Q25" s="74"/>
      <c r="R25" s="71"/>
      <c r="S25" s="71">
        <f t="shared" si="3"/>
        <v>0.41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30.93</v>
      </c>
      <c r="AH25" s="71"/>
      <c r="AI25" s="71"/>
      <c r="AJ25" s="71"/>
      <c r="AK25" s="71">
        <f t="shared" si="6"/>
        <v>30.93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3.09</v>
      </c>
      <c r="CV25" s="74"/>
      <c r="CW25" s="236"/>
      <c r="CX25" s="236"/>
      <c r="CY25" s="71">
        <f t="shared" si="17"/>
        <v>3.09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>
        <v>5.15</v>
      </c>
      <c r="DN25" s="236"/>
      <c r="DO25" s="243"/>
      <c r="DP25" s="244"/>
      <c r="DQ25" s="71">
        <f t="shared" si="20"/>
        <v>5.15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1.03</v>
      </c>
      <c r="EX25" s="71"/>
      <c r="EY25" s="71"/>
      <c r="EZ25" s="71"/>
      <c r="FA25" s="71">
        <f t="shared" si="27"/>
        <v>1.03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10</v>
      </c>
      <c r="GL25" s="196"/>
      <c r="GM25" s="74">
        <f t="shared" si="38"/>
        <v>10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5.15</v>
      </c>
      <c r="GX25" s="196"/>
      <c r="GY25" s="74">
        <f t="shared" si="44"/>
        <v>5.15</v>
      </c>
      <c r="GZ25" s="74">
        <f t="shared" si="45"/>
        <v>0</v>
      </c>
      <c r="HA25" s="196">
        <v>5.15</v>
      </c>
      <c r="HB25" s="196"/>
      <c r="HC25" s="74">
        <f t="shared" si="46"/>
        <v>5.15</v>
      </c>
      <c r="HD25" s="74">
        <f t="shared" si="47"/>
        <v>0</v>
      </c>
      <c r="HE25" s="196">
        <v>1.22</v>
      </c>
      <c r="HF25" s="196"/>
      <c r="HG25" s="74">
        <f t="shared" si="48"/>
        <v>1.22</v>
      </c>
      <c r="HH25" s="74">
        <f t="shared" si="48"/>
        <v>0</v>
      </c>
      <c r="HI25" s="196">
        <v>1.34</v>
      </c>
      <c r="HJ25" s="196"/>
      <c r="HK25" s="74">
        <f t="shared" si="49"/>
        <v>1.34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1.55</v>
      </c>
      <c r="HV25" s="74"/>
      <c r="HW25" s="74">
        <f t="shared" si="52"/>
        <v>1.55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/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1.77</v>
      </c>
      <c r="JF25" s="211"/>
      <c r="JG25" s="211">
        <f t="shared" si="63"/>
        <v>1.77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>
        <v>0</v>
      </c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0.41</v>
      </c>
      <c r="P26" s="237"/>
      <c r="Q26" s="74"/>
      <c r="R26" s="71"/>
      <c r="S26" s="71">
        <f t="shared" si="3"/>
        <v>0.41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30.93</v>
      </c>
      <c r="AH26" s="71"/>
      <c r="AI26" s="71"/>
      <c r="AJ26" s="71"/>
      <c r="AK26" s="71">
        <f t="shared" si="6"/>
        <v>30.93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3.09</v>
      </c>
      <c r="CV26" s="74"/>
      <c r="CW26" s="236"/>
      <c r="CX26" s="236"/>
      <c r="CY26" s="71">
        <f t="shared" si="17"/>
        <v>3.09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>
        <v>5.15</v>
      </c>
      <c r="DN26" s="236"/>
      <c r="DO26" s="243"/>
      <c r="DP26" s="244"/>
      <c r="DQ26" s="71">
        <f t="shared" si="20"/>
        <v>5.15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1.03</v>
      </c>
      <c r="EX26" s="71"/>
      <c r="EY26" s="71"/>
      <c r="EZ26" s="71"/>
      <c r="FA26" s="71">
        <f t="shared" si="27"/>
        <v>1.03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10</v>
      </c>
      <c r="GL26" s="196"/>
      <c r="GM26" s="74">
        <f t="shared" si="38"/>
        <v>10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5.15</v>
      </c>
      <c r="GX26" s="196"/>
      <c r="GY26" s="74">
        <f t="shared" si="44"/>
        <v>5.15</v>
      </c>
      <c r="GZ26" s="74">
        <f t="shared" si="45"/>
        <v>0</v>
      </c>
      <c r="HA26" s="196">
        <v>5.15</v>
      </c>
      <c r="HB26" s="196"/>
      <c r="HC26" s="74">
        <f t="shared" si="46"/>
        <v>5.15</v>
      </c>
      <c r="HD26" s="74">
        <f t="shared" si="47"/>
        <v>0</v>
      </c>
      <c r="HE26" s="196">
        <v>1.22</v>
      </c>
      <c r="HF26" s="196"/>
      <c r="HG26" s="74">
        <f t="shared" si="48"/>
        <v>1.22</v>
      </c>
      <c r="HH26" s="74">
        <f t="shared" si="48"/>
        <v>0</v>
      </c>
      <c r="HI26" s="196">
        <v>1.34</v>
      </c>
      <c r="HJ26" s="196"/>
      <c r="HK26" s="74">
        <f t="shared" si="49"/>
        <v>1.34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1.55</v>
      </c>
      <c r="HV26" s="74"/>
      <c r="HW26" s="74">
        <f t="shared" si="52"/>
        <v>1.55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/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1.77</v>
      </c>
      <c r="JF26" s="211"/>
      <c r="JG26" s="211">
        <f t="shared" si="63"/>
        <v>1.77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>
        <v>0</v>
      </c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0.41</v>
      </c>
      <c r="P27" s="237"/>
      <c r="Q27" s="74"/>
      <c r="R27" s="71"/>
      <c r="S27" s="71">
        <f t="shared" si="3"/>
        <v>0.41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3.09</v>
      </c>
      <c r="CV27" s="74"/>
      <c r="CW27" s="236"/>
      <c r="CX27" s="236"/>
      <c r="CY27" s="71">
        <f t="shared" si="17"/>
        <v>3.09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>
        <v>5.15</v>
      </c>
      <c r="DN27" s="236"/>
      <c r="DO27" s="243"/>
      <c r="DP27" s="244"/>
      <c r="DQ27" s="71">
        <f t="shared" si="20"/>
        <v>5.15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10</v>
      </c>
      <c r="GL27" s="196"/>
      <c r="GM27" s="74">
        <f t="shared" si="38"/>
        <v>10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5.15</v>
      </c>
      <c r="GX27" s="196"/>
      <c r="GY27" s="74">
        <f t="shared" si="44"/>
        <v>5.15</v>
      </c>
      <c r="GZ27" s="74">
        <f t="shared" si="45"/>
        <v>0</v>
      </c>
      <c r="HA27" s="196">
        <v>5.15</v>
      </c>
      <c r="HB27" s="196"/>
      <c r="HC27" s="74">
        <f t="shared" si="46"/>
        <v>5.15</v>
      </c>
      <c r="HD27" s="74">
        <f t="shared" si="47"/>
        <v>0</v>
      </c>
      <c r="HE27" s="196">
        <v>1.22</v>
      </c>
      <c r="HF27" s="196"/>
      <c r="HG27" s="74">
        <f t="shared" si="48"/>
        <v>1.22</v>
      </c>
      <c r="HH27" s="74">
        <f t="shared" si="48"/>
        <v>0</v>
      </c>
      <c r="HI27" s="196">
        <v>1.34</v>
      </c>
      <c r="HJ27" s="196"/>
      <c r="HK27" s="74">
        <f t="shared" si="49"/>
        <v>1.34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1.55</v>
      </c>
      <c r="HV27" s="74"/>
      <c r="HW27" s="74">
        <f t="shared" si="52"/>
        <v>1.55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/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1.77</v>
      </c>
      <c r="JF27" s="211"/>
      <c r="JG27" s="211">
        <f t="shared" si="63"/>
        <v>1.77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>
        <v>0</v>
      </c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0.41</v>
      </c>
      <c r="P28" s="237"/>
      <c r="Q28" s="74"/>
      <c r="R28" s="71"/>
      <c r="S28" s="71">
        <f t="shared" si="3"/>
        <v>0.41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3.09</v>
      </c>
      <c r="CV28" s="74"/>
      <c r="CW28" s="236"/>
      <c r="CX28" s="236"/>
      <c r="CY28" s="71">
        <f t="shared" si="17"/>
        <v>3.09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>
        <v>5.15</v>
      </c>
      <c r="DN28" s="236"/>
      <c r="DO28" s="243"/>
      <c r="DP28" s="244"/>
      <c r="DQ28" s="71">
        <f t="shared" si="20"/>
        <v>5.15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10</v>
      </c>
      <c r="GL28" s="196"/>
      <c r="GM28" s="74">
        <f t="shared" si="38"/>
        <v>10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5.15</v>
      </c>
      <c r="GX28" s="196"/>
      <c r="GY28" s="74">
        <f t="shared" si="44"/>
        <v>5.15</v>
      </c>
      <c r="GZ28" s="74">
        <f t="shared" si="45"/>
        <v>0</v>
      </c>
      <c r="HA28" s="196">
        <v>5.15</v>
      </c>
      <c r="HB28" s="196"/>
      <c r="HC28" s="74">
        <f t="shared" si="46"/>
        <v>5.15</v>
      </c>
      <c r="HD28" s="74">
        <f t="shared" si="47"/>
        <v>0</v>
      </c>
      <c r="HE28" s="196">
        <v>1.22</v>
      </c>
      <c r="HF28" s="196"/>
      <c r="HG28" s="74">
        <f t="shared" si="48"/>
        <v>1.22</v>
      </c>
      <c r="HH28" s="74">
        <f t="shared" si="48"/>
        <v>0</v>
      </c>
      <c r="HI28" s="196">
        <v>1.34</v>
      </c>
      <c r="HJ28" s="196"/>
      <c r="HK28" s="74">
        <f t="shared" si="49"/>
        <v>1.34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1.55</v>
      </c>
      <c r="HV28" s="74"/>
      <c r="HW28" s="74">
        <f t="shared" si="52"/>
        <v>1.55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/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1.77</v>
      </c>
      <c r="JF28" s="211"/>
      <c r="JG28" s="211">
        <f t="shared" si="63"/>
        <v>1.77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>
        <v>0</v>
      </c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0.41</v>
      </c>
      <c r="P29" s="237"/>
      <c r="Q29" s="74"/>
      <c r="R29" s="71"/>
      <c r="S29" s="71">
        <f t="shared" si="3"/>
        <v>0.41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3.09</v>
      </c>
      <c r="CV29" s="74"/>
      <c r="CW29" s="236"/>
      <c r="CX29" s="236"/>
      <c r="CY29" s="71">
        <f t="shared" si="17"/>
        <v>3.09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>
        <v>5.15</v>
      </c>
      <c r="DN29" s="236"/>
      <c r="DO29" s="243"/>
      <c r="DP29" s="244"/>
      <c r="DQ29" s="71">
        <f t="shared" si="20"/>
        <v>5.15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1.03</v>
      </c>
      <c r="EX29" s="71"/>
      <c r="EY29" s="71"/>
      <c r="EZ29" s="71"/>
      <c r="FA29" s="71">
        <f t="shared" si="27"/>
        <v>1.03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0</v>
      </c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5.15</v>
      </c>
      <c r="GX29" s="196"/>
      <c r="GY29" s="74">
        <f t="shared" si="44"/>
        <v>5.15</v>
      </c>
      <c r="GZ29" s="74">
        <f t="shared" si="45"/>
        <v>0</v>
      </c>
      <c r="HA29" s="196">
        <v>5.15</v>
      </c>
      <c r="HB29" s="196"/>
      <c r="HC29" s="74">
        <f t="shared" si="46"/>
        <v>5.15</v>
      </c>
      <c r="HD29" s="74">
        <f t="shared" si="47"/>
        <v>0</v>
      </c>
      <c r="HE29" s="196">
        <v>1.22</v>
      </c>
      <c r="HF29" s="196"/>
      <c r="HG29" s="74">
        <f t="shared" si="48"/>
        <v>1.22</v>
      </c>
      <c r="HH29" s="74">
        <f t="shared" si="48"/>
        <v>0</v>
      </c>
      <c r="HI29" s="196">
        <v>1.34</v>
      </c>
      <c r="HJ29" s="196"/>
      <c r="HK29" s="74">
        <f t="shared" si="49"/>
        <v>1.34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1.55</v>
      </c>
      <c r="HV29" s="74"/>
      <c r="HW29" s="74">
        <f t="shared" si="52"/>
        <v>1.55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/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1.77</v>
      </c>
      <c r="JF29" s="211"/>
      <c r="JG29" s="211">
        <f t="shared" si="63"/>
        <v>1.77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>
        <v>0</v>
      </c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0.41</v>
      </c>
      <c r="P30" s="237"/>
      <c r="Q30" s="74"/>
      <c r="R30" s="71"/>
      <c r="S30" s="71">
        <f t="shared" si="3"/>
        <v>0.41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3.09</v>
      </c>
      <c r="CV30" s="74"/>
      <c r="CW30" s="236"/>
      <c r="CX30" s="236"/>
      <c r="CY30" s="71">
        <f t="shared" si="17"/>
        <v>3.09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>
        <v>5.15</v>
      </c>
      <c r="DN30" s="236"/>
      <c r="DO30" s="243"/>
      <c r="DP30" s="244"/>
      <c r="DQ30" s="71">
        <f t="shared" si="20"/>
        <v>5.15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1.03</v>
      </c>
      <c r="EX30" s="71"/>
      <c r="EY30" s="71"/>
      <c r="EZ30" s="71"/>
      <c r="FA30" s="71">
        <f t="shared" si="27"/>
        <v>1.03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0</v>
      </c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5.15</v>
      </c>
      <c r="GX30" s="196"/>
      <c r="GY30" s="74">
        <f t="shared" si="44"/>
        <v>5.15</v>
      </c>
      <c r="GZ30" s="74">
        <f t="shared" si="45"/>
        <v>0</v>
      </c>
      <c r="HA30" s="196">
        <v>5.15</v>
      </c>
      <c r="HB30" s="196"/>
      <c r="HC30" s="74">
        <f t="shared" si="46"/>
        <v>5.15</v>
      </c>
      <c r="HD30" s="74">
        <f t="shared" si="47"/>
        <v>0</v>
      </c>
      <c r="HE30" s="196">
        <v>1.22</v>
      </c>
      <c r="HF30" s="196"/>
      <c r="HG30" s="74">
        <f t="shared" si="48"/>
        <v>1.22</v>
      </c>
      <c r="HH30" s="74">
        <f t="shared" si="48"/>
        <v>0</v>
      </c>
      <c r="HI30" s="196">
        <v>1.34</v>
      </c>
      <c r="HJ30" s="196"/>
      <c r="HK30" s="74">
        <f t="shared" si="49"/>
        <v>1.34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1.55</v>
      </c>
      <c r="HV30" s="74"/>
      <c r="HW30" s="74">
        <f t="shared" si="52"/>
        <v>1.55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/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1.77</v>
      </c>
      <c r="JF30" s="211"/>
      <c r="JG30" s="211">
        <f t="shared" si="63"/>
        <v>1.77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>
        <v>0</v>
      </c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3.09</v>
      </c>
      <c r="J31" s="71"/>
      <c r="K31" s="71"/>
      <c r="L31" s="71"/>
      <c r="M31" s="71">
        <f t="shared" si="2"/>
        <v>3.09</v>
      </c>
      <c r="N31" s="71">
        <f t="shared" si="2"/>
        <v>0</v>
      </c>
      <c r="O31" s="236">
        <v>0.41</v>
      </c>
      <c r="P31" s="237"/>
      <c r="Q31" s="74"/>
      <c r="R31" s="71"/>
      <c r="S31" s="71">
        <f t="shared" si="3"/>
        <v>0.41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20.62</v>
      </c>
      <c r="AH31" s="71"/>
      <c r="AI31" s="71"/>
      <c r="AJ31" s="71"/>
      <c r="AK31" s="71">
        <f t="shared" si="6"/>
        <v>20.62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3.09</v>
      </c>
      <c r="CV31" s="74"/>
      <c r="CW31" s="236"/>
      <c r="CX31" s="236"/>
      <c r="CY31" s="71">
        <f t="shared" si="17"/>
        <v>3.09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>
        <v>5.15</v>
      </c>
      <c r="DN31" s="236"/>
      <c r="DO31" s="243"/>
      <c r="DP31" s="244"/>
      <c r="DQ31" s="71">
        <f t="shared" si="20"/>
        <v>5.15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10.31</v>
      </c>
      <c r="EL31" s="236"/>
      <c r="EM31" s="243"/>
      <c r="EN31" s="243"/>
      <c r="EO31" s="71">
        <f t="shared" si="24"/>
        <v>10.31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1.03</v>
      </c>
      <c r="EX31" s="71"/>
      <c r="EY31" s="71"/>
      <c r="EZ31" s="71"/>
      <c r="FA31" s="71">
        <f t="shared" si="27"/>
        <v>1.03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0</v>
      </c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5.15</v>
      </c>
      <c r="GX31" s="196"/>
      <c r="GY31" s="74">
        <f t="shared" si="44"/>
        <v>5.15</v>
      </c>
      <c r="GZ31" s="74">
        <f t="shared" si="45"/>
        <v>0</v>
      </c>
      <c r="HA31" s="196">
        <v>5.15</v>
      </c>
      <c r="HB31" s="196"/>
      <c r="HC31" s="74">
        <f t="shared" si="46"/>
        <v>5.15</v>
      </c>
      <c r="HD31" s="74">
        <f t="shared" si="47"/>
        <v>0</v>
      </c>
      <c r="HE31" s="196">
        <v>1.22</v>
      </c>
      <c r="HF31" s="196"/>
      <c r="HG31" s="74">
        <f t="shared" si="48"/>
        <v>1.22</v>
      </c>
      <c r="HH31" s="74">
        <f t="shared" si="48"/>
        <v>0</v>
      </c>
      <c r="HI31" s="196">
        <v>1.34</v>
      </c>
      <c r="HJ31" s="196"/>
      <c r="HK31" s="74">
        <f t="shared" si="49"/>
        <v>1.34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1.55</v>
      </c>
      <c r="HV31" s="74"/>
      <c r="HW31" s="74">
        <f t="shared" si="52"/>
        <v>1.55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/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1.77</v>
      </c>
      <c r="JF31" s="211"/>
      <c r="JG31" s="211">
        <f t="shared" si="63"/>
        <v>1.77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>
        <v>0</v>
      </c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3.09</v>
      </c>
      <c r="J32" s="71"/>
      <c r="K32" s="71"/>
      <c r="L32" s="71"/>
      <c r="M32" s="71">
        <f t="shared" si="2"/>
        <v>3.09</v>
      </c>
      <c r="N32" s="71">
        <f t="shared" si="2"/>
        <v>0</v>
      </c>
      <c r="O32" s="236">
        <v>0.41</v>
      </c>
      <c r="P32" s="237"/>
      <c r="Q32" s="74"/>
      <c r="R32" s="71"/>
      <c r="S32" s="71">
        <f t="shared" si="3"/>
        <v>0.41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20.62</v>
      </c>
      <c r="AH32" s="71"/>
      <c r="AI32" s="71"/>
      <c r="AJ32" s="71"/>
      <c r="AK32" s="71">
        <f t="shared" si="6"/>
        <v>20.62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3.09</v>
      </c>
      <c r="CV32" s="74"/>
      <c r="CW32" s="236"/>
      <c r="CX32" s="236"/>
      <c r="CY32" s="71">
        <f t="shared" si="17"/>
        <v>3.09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>
        <v>5.15</v>
      </c>
      <c r="DN32" s="236"/>
      <c r="DO32" s="243"/>
      <c r="DP32" s="244"/>
      <c r="DQ32" s="71">
        <f t="shared" si="20"/>
        <v>5.15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10.31</v>
      </c>
      <c r="EL32" s="236"/>
      <c r="EM32" s="243"/>
      <c r="EN32" s="243"/>
      <c r="EO32" s="71">
        <f t="shared" si="24"/>
        <v>10.31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1.03</v>
      </c>
      <c r="EX32" s="71"/>
      <c r="EY32" s="71"/>
      <c r="EZ32" s="71"/>
      <c r="FA32" s="71">
        <f t="shared" si="27"/>
        <v>1.03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0</v>
      </c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5.15</v>
      </c>
      <c r="GX32" s="196"/>
      <c r="GY32" s="74">
        <f t="shared" si="44"/>
        <v>5.15</v>
      </c>
      <c r="GZ32" s="74">
        <f t="shared" si="45"/>
        <v>0</v>
      </c>
      <c r="HA32" s="196">
        <v>5.15</v>
      </c>
      <c r="HB32" s="196"/>
      <c r="HC32" s="74">
        <f t="shared" si="46"/>
        <v>5.15</v>
      </c>
      <c r="HD32" s="74">
        <f t="shared" si="47"/>
        <v>0</v>
      </c>
      <c r="HE32" s="196">
        <v>1.22</v>
      </c>
      <c r="HF32" s="196"/>
      <c r="HG32" s="74">
        <f t="shared" si="48"/>
        <v>1.22</v>
      </c>
      <c r="HH32" s="74">
        <f t="shared" si="48"/>
        <v>0</v>
      </c>
      <c r="HI32" s="196">
        <v>1.34</v>
      </c>
      <c r="HJ32" s="196"/>
      <c r="HK32" s="74">
        <f t="shared" si="49"/>
        <v>1.34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1.55</v>
      </c>
      <c r="HV32" s="74"/>
      <c r="HW32" s="74">
        <f t="shared" si="52"/>
        <v>1.55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/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1.77</v>
      </c>
      <c r="JF32" s="211"/>
      <c r="JG32" s="211">
        <f t="shared" si="63"/>
        <v>1.77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>
        <v>0</v>
      </c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0.41</v>
      </c>
      <c r="P33" s="237"/>
      <c r="Q33" s="74"/>
      <c r="R33" s="71"/>
      <c r="S33" s="71">
        <f t="shared" si="3"/>
        <v>0.41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3.09</v>
      </c>
      <c r="CV33" s="74"/>
      <c r="CW33" s="236"/>
      <c r="CX33" s="236"/>
      <c r="CY33" s="71">
        <f t="shared" si="17"/>
        <v>3.09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>
        <v>5.15</v>
      </c>
      <c r="DN33" s="236"/>
      <c r="DO33" s="243"/>
      <c r="DP33" s="244"/>
      <c r="DQ33" s="71">
        <f t="shared" si="20"/>
        <v>5.15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10.31</v>
      </c>
      <c r="EL33" s="236"/>
      <c r="EM33" s="243"/>
      <c r="EN33" s="243"/>
      <c r="EO33" s="71">
        <f t="shared" si="24"/>
        <v>10.31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0</v>
      </c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5.15</v>
      </c>
      <c r="GX33" s="196"/>
      <c r="GY33" s="74">
        <f t="shared" si="44"/>
        <v>5.15</v>
      </c>
      <c r="GZ33" s="74">
        <f t="shared" si="45"/>
        <v>0</v>
      </c>
      <c r="HA33" s="196">
        <v>3.09</v>
      </c>
      <c r="HB33" s="196"/>
      <c r="HC33" s="74">
        <f t="shared" si="46"/>
        <v>3.09</v>
      </c>
      <c r="HD33" s="74">
        <f t="shared" si="47"/>
        <v>0</v>
      </c>
      <c r="HE33" s="196">
        <v>1.22</v>
      </c>
      <c r="HF33" s="196"/>
      <c r="HG33" s="74">
        <f t="shared" si="48"/>
        <v>1.22</v>
      </c>
      <c r="HH33" s="74">
        <f t="shared" si="48"/>
        <v>0</v>
      </c>
      <c r="HI33" s="196">
        <v>1.34</v>
      </c>
      <c r="HJ33" s="196"/>
      <c r="HK33" s="74">
        <f t="shared" si="49"/>
        <v>1.34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1.55</v>
      </c>
      <c r="HV33" s="74"/>
      <c r="HW33" s="74">
        <f t="shared" si="52"/>
        <v>1.55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/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1.77</v>
      </c>
      <c r="JF33" s="211"/>
      <c r="JG33" s="211">
        <f t="shared" si="63"/>
        <v>1.77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>
        <v>0</v>
      </c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0.41</v>
      </c>
      <c r="P34" s="237"/>
      <c r="Q34" s="74"/>
      <c r="R34" s="71"/>
      <c r="S34" s="71">
        <f t="shared" si="3"/>
        <v>0.41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30.93</v>
      </c>
      <c r="AH34" s="71"/>
      <c r="AI34" s="71"/>
      <c r="AJ34" s="71"/>
      <c r="AK34" s="71">
        <f t="shared" si="6"/>
        <v>30.93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3.09</v>
      </c>
      <c r="CV34" s="74"/>
      <c r="CW34" s="236"/>
      <c r="CX34" s="236"/>
      <c r="CY34" s="71">
        <f t="shared" si="17"/>
        <v>3.09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>
        <v>5.15</v>
      </c>
      <c r="DN34" s="236"/>
      <c r="DO34" s="243"/>
      <c r="DP34" s="244"/>
      <c r="DQ34" s="71">
        <f t="shared" si="20"/>
        <v>5.15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10.31</v>
      </c>
      <c r="EL34" s="236"/>
      <c r="EM34" s="243"/>
      <c r="EN34" s="243"/>
      <c r="EO34" s="71">
        <f t="shared" si="24"/>
        <v>10.31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0</v>
      </c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5.15</v>
      </c>
      <c r="GX34" s="196"/>
      <c r="GY34" s="74">
        <f t="shared" si="44"/>
        <v>5.15</v>
      </c>
      <c r="GZ34" s="74">
        <f t="shared" si="45"/>
        <v>0</v>
      </c>
      <c r="HA34" s="196">
        <v>3.09</v>
      </c>
      <c r="HB34" s="196"/>
      <c r="HC34" s="74">
        <f t="shared" si="46"/>
        <v>3.09</v>
      </c>
      <c r="HD34" s="74">
        <f t="shared" si="47"/>
        <v>0</v>
      </c>
      <c r="HE34" s="196">
        <v>1.22</v>
      </c>
      <c r="HF34" s="196"/>
      <c r="HG34" s="74">
        <f t="shared" si="48"/>
        <v>1.22</v>
      </c>
      <c r="HH34" s="74">
        <f t="shared" si="48"/>
        <v>0</v>
      </c>
      <c r="HI34" s="196">
        <v>1.34</v>
      </c>
      <c r="HJ34" s="196"/>
      <c r="HK34" s="74">
        <f t="shared" si="49"/>
        <v>1.34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1.55</v>
      </c>
      <c r="HV34" s="74"/>
      <c r="HW34" s="74">
        <f t="shared" si="52"/>
        <v>1.55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/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1.77</v>
      </c>
      <c r="JF34" s="211"/>
      <c r="JG34" s="211">
        <f t="shared" si="63"/>
        <v>1.77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>
        <v>0</v>
      </c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0.41</v>
      </c>
      <c r="P35" s="237"/>
      <c r="Q35" s="74"/>
      <c r="R35" s="71"/>
      <c r="S35" s="71">
        <f t="shared" si="3"/>
        <v>0.41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36.08</v>
      </c>
      <c r="AH35" s="71"/>
      <c r="AI35" s="71"/>
      <c r="AJ35" s="71"/>
      <c r="AK35" s="71">
        <f t="shared" si="6"/>
        <v>36.08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3.09</v>
      </c>
      <c r="CV35" s="74"/>
      <c r="CW35" s="236"/>
      <c r="CX35" s="236"/>
      <c r="CY35" s="71">
        <f t="shared" si="17"/>
        <v>3.09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>
        <v>0</v>
      </c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10.31</v>
      </c>
      <c r="EL35" s="236"/>
      <c r="EM35" s="243"/>
      <c r="EN35" s="243"/>
      <c r="EO35" s="71">
        <f t="shared" si="24"/>
        <v>10.31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0</v>
      </c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5.15</v>
      </c>
      <c r="GX35" s="196"/>
      <c r="GY35" s="74">
        <f t="shared" si="44"/>
        <v>5.15</v>
      </c>
      <c r="GZ35" s="74">
        <f t="shared" si="45"/>
        <v>0</v>
      </c>
      <c r="HA35" s="196">
        <v>3.09</v>
      </c>
      <c r="HB35" s="196"/>
      <c r="HC35" s="74">
        <f t="shared" si="46"/>
        <v>3.09</v>
      </c>
      <c r="HD35" s="74">
        <f t="shared" si="47"/>
        <v>0</v>
      </c>
      <c r="HE35" s="196">
        <v>1.22</v>
      </c>
      <c r="HF35" s="196"/>
      <c r="HG35" s="74">
        <f t="shared" si="48"/>
        <v>1.22</v>
      </c>
      <c r="HH35" s="74">
        <f t="shared" si="48"/>
        <v>0</v>
      </c>
      <c r="HI35" s="196">
        <v>1.34</v>
      </c>
      <c r="HJ35" s="196"/>
      <c r="HK35" s="74">
        <f t="shared" si="49"/>
        <v>1.34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1.55</v>
      </c>
      <c r="HV35" s="74"/>
      <c r="HW35" s="74">
        <f t="shared" si="52"/>
        <v>1.55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/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1.77</v>
      </c>
      <c r="JF35" s="211"/>
      <c r="JG35" s="211">
        <f t="shared" si="63"/>
        <v>1.77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>
        <v>0.11</v>
      </c>
      <c r="JV35" s="211"/>
      <c r="JW35" s="211">
        <f t="shared" si="67"/>
        <v>0.11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0.41</v>
      </c>
      <c r="P36" s="237"/>
      <c r="Q36" s="74"/>
      <c r="R36" s="71"/>
      <c r="S36" s="71">
        <f t="shared" si="3"/>
        <v>0.41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3.09</v>
      </c>
      <c r="CV36" s="74"/>
      <c r="CW36" s="236"/>
      <c r="CX36" s="236"/>
      <c r="CY36" s="71">
        <f t="shared" si="17"/>
        <v>3.09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>
        <v>0</v>
      </c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10.31</v>
      </c>
      <c r="EL36" s="236"/>
      <c r="EM36" s="243"/>
      <c r="EN36" s="243"/>
      <c r="EO36" s="71">
        <f t="shared" si="24"/>
        <v>10.31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0</v>
      </c>
      <c r="GL36" s="196"/>
      <c r="GM36" s="74">
        <f t="shared" si="38"/>
        <v>0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5.15</v>
      </c>
      <c r="GX36" s="196"/>
      <c r="GY36" s="74">
        <f t="shared" si="44"/>
        <v>5.15</v>
      </c>
      <c r="GZ36" s="74">
        <f t="shared" si="45"/>
        <v>0</v>
      </c>
      <c r="HA36" s="196">
        <v>3.09</v>
      </c>
      <c r="HB36" s="196"/>
      <c r="HC36" s="74">
        <f t="shared" si="46"/>
        <v>3.09</v>
      </c>
      <c r="HD36" s="74">
        <f t="shared" si="47"/>
        <v>0</v>
      </c>
      <c r="HE36" s="196">
        <v>1.22</v>
      </c>
      <c r="HF36" s="196"/>
      <c r="HG36" s="74">
        <f t="shared" si="48"/>
        <v>1.22</v>
      </c>
      <c r="HH36" s="74">
        <f t="shared" si="48"/>
        <v>0</v>
      </c>
      <c r="HI36" s="196">
        <v>1.34</v>
      </c>
      <c r="HJ36" s="196"/>
      <c r="HK36" s="74">
        <f t="shared" si="49"/>
        <v>1.34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1.55</v>
      </c>
      <c r="HV36" s="74"/>
      <c r="HW36" s="74">
        <f t="shared" si="52"/>
        <v>1.55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/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1.77</v>
      </c>
      <c r="JF36" s="211"/>
      <c r="JG36" s="211">
        <f t="shared" si="63"/>
        <v>1.77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>
        <v>0.23</v>
      </c>
      <c r="JV36" s="211"/>
      <c r="JW36" s="211">
        <f t="shared" si="67"/>
        <v>0.23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36">
        <v>0.41</v>
      </c>
      <c r="P37" s="237"/>
      <c r="Q37" s="74"/>
      <c r="R37" s="71"/>
      <c r="S37" s="71">
        <f t="shared" si="3"/>
        <v>0.41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3.09</v>
      </c>
      <c r="CV37" s="74"/>
      <c r="CW37" s="236"/>
      <c r="CX37" s="236"/>
      <c r="CY37" s="71">
        <f t="shared" si="17"/>
        <v>3.09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>
        <v>0</v>
      </c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10.31</v>
      </c>
      <c r="EL37" s="236"/>
      <c r="EM37" s="243"/>
      <c r="EN37" s="243"/>
      <c r="EO37" s="71">
        <f t="shared" si="24"/>
        <v>10.31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8.25</v>
      </c>
      <c r="GL37" s="196"/>
      <c r="GM37" s="74">
        <f t="shared" si="38"/>
        <v>8.25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7.22</v>
      </c>
      <c r="GX37" s="196"/>
      <c r="GY37" s="74">
        <f t="shared" si="44"/>
        <v>7.22</v>
      </c>
      <c r="GZ37" s="74">
        <f t="shared" si="45"/>
        <v>0</v>
      </c>
      <c r="HA37" s="196">
        <v>3.09</v>
      </c>
      <c r="HB37" s="196"/>
      <c r="HC37" s="74">
        <f t="shared" si="46"/>
        <v>3.09</v>
      </c>
      <c r="HD37" s="74">
        <f t="shared" si="47"/>
        <v>0</v>
      </c>
      <c r="HE37" s="196">
        <v>1.22</v>
      </c>
      <c r="HF37" s="196"/>
      <c r="HG37" s="74">
        <f t="shared" si="48"/>
        <v>1.22</v>
      </c>
      <c r="HH37" s="74">
        <f t="shared" si="48"/>
        <v>0</v>
      </c>
      <c r="HI37" s="196">
        <v>1.34</v>
      </c>
      <c r="HJ37" s="196"/>
      <c r="HK37" s="74">
        <f t="shared" si="49"/>
        <v>1.34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1.55</v>
      </c>
      <c r="HV37" s="74"/>
      <c r="HW37" s="74">
        <f t="shared" si="52"/>
        <v>1.55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/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1.77</v>
      </c>
      <c r="JF37" s="211"/>
      <c r="JG37" s="211">
        <f t="shared" si="63"/>
        <v>1.77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>
        <v>0.33</v>
      </c>
      <c r="JV37" s="211"/>
      <c r="JW37" s="211">
        <f t="shared" si="67"/>
        <v>0.33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0.41</v>
      </c>
      <c r="P38" s="237"/>
      <c r="Q38" s="74"/>
      <c r="R38" s="71"/>
      <c r="S38" s="71">
        <f t="shared" si="3"/>
        <v>0.41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3.09</v>
      </c>
      <c r="CV38" s="74"/>
      <c r="CW38" s="236"/>
      <c r="CX38" s="236"/>
      <c r="CY38" s="71">
        <f t="shared" si="17"/>
        <v>3.09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>
        <v>0</v>
      </c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10.31</v>
      </c>
      <c r="EL38" s="236"/>
      <c r="EM38" s="243"/>
      <c r="EN38" s="243"/>
      <c r="EO38" s="71">
        <f t="shared" si="24"/>
        <v>10.31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8.25</v>
      </c>
      <c r="GL38" s="196"/>
      <c r="GM38" s="74">
        <f t="shared" si="38"/>
        <v>8.25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7.22</v>
      </c>
      <c r="GX38" s="196"/>
      <c r="GY38" s="74">
        <f t="shared" si="44"/>
        <v>7.22</v>
      </c>
      <c r="GZ38" s="74">
        <f t="shared" si="45"/>
        <v>0</v>
      </c>
      <c r="HA38" s="196">
        <v>3.09</v>
      </c>
      <c r="HB38" s="196"/>
      <c r="HC38" s="74">
        <f t="shared" si="46"/>
        <v>3.09</v>
      </c>
      <c r="HD38" s="74">
        <f t="shared" si="47"/>
        <v>0</v>
      </c>
      <c r="HE38" s="196">
        <v>1.22</v>
      </c>
      <c r="HF38" s="196"/>
      <c r="HG38" s="74">
        <f t="shared" si="48"/>
        <v>1.22</v>
      </c>
      <c r="HH38" s="74">
        <f t="shared" si="48"/>
        <v>0</v>
      </c>
      <c r="HI38" s="196">
        <v>1.34</v>
      </c>
      <c r="HJ38" s="196"/>
      <c r="HK38" s="74">
        <f t="shared" si="49"/>
        <v>1.34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1.55</v>
      </c>
      <c r="HV38" s="74"/>
      <c r="HW38" s="74">
        <f t="shared" si="52"/>
        <v>1.55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/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1.77</v>
      </c>
      <c r="JF38" s="211"/>
      <c r="JG38" s="211">
        <f t="shared" si="63"/>
        <v>1.77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>
        <v>0.33</v>
      </c>
      <c r="JV38" s="211"/>
      <c r="JW38" s="211">
        <f t="shared" si="67"/>
        <v>0.33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0.41</v>
      </c>
      <c r="P39" s="237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3.09</v>
      </c>
      <c r="CV39" s="74"/>
      <c r="CW39" s="236"/>
      <c r="CX39" s="236"/>
      <c r="CY39" s="71">
        <f t="shared" si="17"/>
        <v>3.09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>
        <v>0</v>
      </c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10.31</v>
      </c>
      <c r="EL39" s="236"/>
      <c r="EM39" s="243"/>
      <c r="EN39" s="243"/>
      <c r="EO39" s="71">
        <f t="shared" si="24"/>
        <v>10.31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8.25</v>
      </c>
      <c r="GL39" s="196"/>
      <c r="GM39" s="74">
        <f t="shared" si="38"/>
        <v>8.25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7.22</v>
      </c>
      <c r="GX39" s="196"/>
      <c r="GY39" s="74">
        <f t="shared" si="44"/>
        <v>7.22</v>
      </c>
      <c r="GZ39" s="74">
        <f t="shared" si="45"/>
        <v>0</v>
      </c>
      <c r="HA39" s="196">
        <v>3.09</v>
      </c>
      <c r="HB39" s="196"/>
      <c r="HC39" s="74">
        <f t="shared" si="46"/>
        <v>3.09</v>
      </c>
      <c r="HD39" s="74">
        <f t="shared" si="47"/>
        <v>0</v>
      </c>
      <c r="HE39" s="196">
        <v>1.22</v>
      </c>
      <c r="HF39" s="196"/>
      <c r="HG39" s="74">
        <f t="shared" si="48"/>
        <v>1.22</v>
      </c>
      <c r="HH39" s="74">
        <f t="shared" si="48"/>
        <v>0</v>
      </c>
      <c r="HI39" s="196">
        <v>1.34</v>
      </c>
      <c r="HJ39" s="196"/>
      <c r="HK39" s="74">
        <f t="shared" si="49"/>
        <v>1.34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1.55</v>
      </c>
      <c r="HV39" s="74"/>
      <c r="HW39" s="74">
        <f t="shared" si="52"/>
        <v>1.55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/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1.77</v>
      </c>
      <c r="JF39" s="211"/>
      <c r="JG39" s="211">
        <f t="shared" si="63"/>
        <v>1.77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>
        <v>0.44</v>
      </c>
      <c r="JV39" s="211"/>
      <c r="JW39" s="211">
        <f t="shared" si="67"/>
        <v>0.44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0.41</v>
      </c>
      <c r="P40" s="237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3.09</v>
      </c>
      <c r="CV40" s="74"/>
      <c r="CW40" s="236"/>
      <c r="CX40" s="236"/>
      <c r="CY40" s="71">
        <f t="shared" si="17"/>
        <v>3.09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>
        <v>0</v>
      </c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10.31</v>
      </c>
      <c r="EL40" s="236"/>
      <c r="EM40" s="243"/>
      <c r="EN40" s="243"/>
      <c r="EO40" s="71">
        <f t="shared" si="24"/>
        <v>10.31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8.25</v>
      </c>
      <c r="GL40" s="196"/>
      <c r="GM40" s="74">
        <f t="shared" si="38"/>
        <v>8.25</v>
      </c>
      <c r="GN40" s="74">
        <f t="shared" si="39"/>
        <v>0</v>
      </c>
      <c r="GO40" s="196">
        <v>1.55</v>
      </c>
      <c r="GP40" s="196"/>
      <c r="GQ40" s="74">
        <f t="shared" si="40"/>
        <v>1.55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7.22</v>
      </c>
      <c r="GX40" s="196"/>
      <c r="GY40" s="74">
        <f t="shared" si="44"/>
        <v>7.22</v>
      </c>
      <c r="GZ40" s="74">
        <f t="shared" si="45"/>
        <v>0</v>
      </c>
      <c r="HA40" s="196">
        <v>3.09</v>
      </c>
      <c r="HB40" s="196"/>
      <c r="HC40" s="74">
        <f t="shared" si="46"/>
        <v>3.09</v>
      </c>
      <c r="HD40" s="74">
        <f t="shared" si="47"/>
        <v>0</v>
      </c>
      <c r="HE40" s="196">
        <v>1.22</v>
      </c>
      <c r="HF40" s="196"/>
      <c r="HG40" s="74">
        <f t="shared" si="48"/>
        <v>1.22</v>
      </c>
      <c r="HH40" s="74">
        <f t="shared" si="48"/>
        <v>0</v>
      </c>
      <c r="HI40" s="196">
        <v>1.34</v>
      </c>
      <c r="HJ40" s="196"/>
      <c r="HK40" s="74">
        <f t="shared" si="49"/>
        <v>1.34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1.55</v>
      </c>
      <c r="HV40" s="74"/>
      <c r="HW40" s="74">
        <f t="shared" si="52"/>
        <v>1.55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/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1.77</v>
      </c>
      <c r="JF40" s="211"/>
      <c r="JG40" s="211">
        <f t="shared" si="63"/>
        <v>1.77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>
        <v>0.44</v>
      </c>
      <c r="JV40" s="211"/>
      <c r="JW40" s="211">
        <f t="shared" si="67"/>
        <v>0.44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0.41</v>
      </c>
      <c r="P41" s="237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36.08</v>
      </c>
      <c r="AH41" s="71"/>
      <c r="AI41" s="71"/>
      <c r="AJ41" s="71"/>
      <c r="AK41" s="71">
        <f t="shared" si="6"/>
        <v>36.08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3.09</v>
      </c>
      <c r="CV41" s="74"/>
      <c r="CW41" s="236"/>
      <c r="CX41" s="236"/>
      <c r="CY41" s="71">
        <f t="shared" si="17"/>
        <v>3.09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>
        <v>0</v>
      </c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10.31</v>
      </c>
      <c r="EL41" s="236"/>
      <c r="EM41" s="243"/>
      <c r="EN41" s="243"/>
      <c r="EO41" s="71">
        <f t="shared" si="24"/>
        <v>10.31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9.7899999999999991</v>
      </c>
      <c r="GL41" s="196"/>
      <c r="GM41" s="74">
        <f t="shared" si="38"/>
        <v>9.7899999999999991</v>
      </c>
      <c r="GN41" s="74">
        <f t="shared" si="39"/>
        <v>0</v>
      </c>
      <c r="GO41" s="196">
        <v>1.86</v>
      </c>
      <c r="GP41" s="196"/>
      <c r="GQ41" s="74">
        <f t="shared" si="40"/>
        <v>1.86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3.09</v>
      </c>
      <c r="HB41" s="196"/>
      <c r="HC41" s="74">
        <f t="shared" si="46"/>
        <v>3.09</v>
      </c>
      <c r="HD41" s="74">
        <f t="shared" si="47"/>
        <v>0</v>
      </c>
      <c r="HE41" s="196">
        <v>1.22</v>
      </c>
      <c r="HF41" s="196"/>
      <c r="HG41" s="74">
        <f t="shared" si="48"/>
        <v>1.22</v>
      </c>
      <c r="HH41" s="74">
        <f t="shared" si="48"/>
        <v>0</v>
      </c>
      <c r="HI41" s="196">
        <v>1.34</v>
      </c>
      <c r="HJ41" s="196"/>
      <c r="HK41" s="74">
        <f t="shared" si="49"/>
        <v>1.34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1.55</v>
      </c>
      <c r="HV41" s="74"/>
      <c r="HW41" s="74">
        <f t="shared" si="52"/>
        <v>1.55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/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1.55</v>
      </c>
      <c r="JF41" s="211"/>
      <c r="JG41" s="211">
        <f t="shared" si="63"/>
        <v>1.55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>
        <v>1</v>
      </c>
      <c r="JV41" s="211"/>
      <c r="JW41" s="211">
        <f t="shared" si="67"/>
        <v>1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0.41</v>
      </c>
      <c r="P42" s="237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15.46</v>
      </c>
      <c r="AH42" s="71"/>
      <c r="AI42" s="71"/>
      <c r="AJ42" s="71"/>
      <c r="AK42" s="71">
        <f t="shared" si="6"/>
        <v>15.46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3.09</v>
      </c>
      <c r="CV42" s="74"/>
      <c r="CW42" s="236"/>
      <c r="CX42" s="236"/>
      <c r="CY42" s="71">
        <f t="shared" si="17"/>
        <v>3.09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>
        <v>0</v>
      </c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10.31</v>
      </c>
      <c r="EL42" s="236"/>
      <c r="EM42" s="243"/>
      <c r="EN42" s="243"/>
      <c r="EO42" s="71">
        <f t="shared" si="24"/>
        <v>10.31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9.7899999999999991</v>
      </c>
      <c r="GL42" s="196"/>
      <c r="GM42" s="74">
        <f t="shared" si="38"/>
        <v>9.7899999999999991</v>
      </c>
      <c r="GN42" s="74">
        <f t="shared" si="39"/>
        <v>0</v>
      </c>
      <c r="GO42" s="196">
        <v>2.06</v>
      </c>
      <c r="GP42" s="196"/>
      <c r="GQ42" s="74">
        <f t="shared" si="40"/>
        <v>2.06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3.09</v>
      </c>
      <c r="HB42" s="196"/>
      <c r="HC42" s="74">
        <f t="shared" si="46"/>
        <v>3.09</v>
      </c>
      <c r="HD42" s="74">
        <f t="shared" si="47"/>
        <v>0</v>
      </c>
      <c r="HE42" s="196">
        <v>1.22</v>
      </c>
      <c r="HF42" s="196"/>
      <c r="HG42" s="74">
        <f t="shared" si="48"/>
        <v>1.22</v>
      </c>
      <c r="HH42" s="74">
        <f t="shared" si="48"/>
        <v>0</v>
      </c>
      <c r="HI42" s="196">
        <v>1.34</v>
      </c>
      <c r="HJ42" s="196"/>
      <c r="HK42" s="74">
        <f t="shared" si="49"/>
        <v>1.34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1.55</v>
      </c>
      <c r="HV42" s="74"/>
      <c r="HW42" s="74">
        <f t="shared" si="52"/>
        <v>1.55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/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1.55</v>
      </c>
      <c r="JF42" s="211"/>
      <c r="JG42" s="211">
        <f t="shared" si="63"/>
        <v>1.55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>
        <v>1.22</v>
      </c>
      <c r="JV42" s="211"/>
      <c r="JW42" s="211">
        <f t="shared" si="67"/>
        <v>1.22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0.41</v>
      </c>
      <c r="P43" s="237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>
        <v>0</v>
      </c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9.7899999999999991</v>
      </c>
      <c r="GL43" s="196"/>
      <c r="GM43" s="74">
        <f t="shared" si="38"/>
        <v>9.7899999999999991</v>
      </c>
      <c r="GN43" s="74">
        <f t="shared" si="39"/>
        <v>0</v>
      </c>
      <c r="GO43" s="196">
        <v>2.37</v>
      </c>
      <c r="GP43" s="196"/>
      <c r="GQ43" s="74">
        <f t="shared" si="40"/>
        <v>2.37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1.22</v>
      </c>
      <c r="HF43" s="196"/>
      <c r="HG43" s="74">
        <f t="shared" si="48"/>
        <v>1.22</v>
      </c>
      <c r="HH43" s="74">
        <f t="shared" si="48"/>
        <v>0</v>
      </c>
      <c r="HI43" s="196">
        <v>1.34</v>
      </c>
      <c r="HJ43" s="196"/>
      <c r="HK43" s="74">
        <f t="shared" si="49"/>
        <v>1.34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1.55</v>
      </c>
      <c r="HV43" s="74"/>
      <c r="HW43" s="74">
        <f t="shared" si="52"/>
        <v>1.55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/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>
        <v>1.33</v>
      </c>
      <c r="JV43" s="211"/>
      <c r="JW43" s="211">
        <f t="shared" si="67"/>
        <v>1.33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0.41</v>
      </c>
      <c r="P44" s="237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>
        <v>0</v>
      </c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9.7899999999999991</v>
      </c>
      <c r="GL44" s="196"/>
      <c r="GM44" s="74">
        <f t="shared" si="38"/>
        <v>9.7899999999999991</v>
      </c>
      <c r="GN44" s="74">
        <f t="shared" si="39"/>
        <v>0</v>
      </c>
      <c r="GO44" s="196">
        <v>2.68</v>
      </c>
      <c r="GP44" s="196"/>
      <c r="GQ44" s="74">
        <f t="shared" si="40"/>
        <v>2.68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1.22</v>
      </c>
      <c r="HF44" s="196"/>
      <c r="HG44" s="74">
        <f t="shared" si="48"/>
        <v>1.22</v>
      </c>
      <c r="HH44" s="74">
        <f t="shared" si="48"/>
        <v>0</v>
      </c>
      <c r="HI44" s="196">
        <v>1.34</v>
      </c>
      <c r="HJ44" s="196"/>
      <c r="HK44" s="74">
        <f t="shared" si="49"/>
        <v>1.34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1.55</v>
      </c>
      <c r="HV44" s="74"/>
      <c r="HW44" s="74">
        <f t="shared" ref="HW44:HX75" si="69">HU44</f>
        <v>1.55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/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>
        <v>1.55</v>
      </c>
      <c r="JV44" s="211"/>
      <c r="JW44" s="211">
        <f t="shared" si="67"/>
        <v>1.55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0.41</v>
      </c>
      <c r="P45" s="237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>
        <v>0</v>
      </c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9.7899999999999991</v>
      </c>
      <c r="GL45" s="196"/>
      <c r="GM45" s="74">
        <f t="shared" si="38"/>
        <v>9.7899999999999991</v>
      </c>
      <c r="GN45" s="74">
        <f t="shared" si="39"/>
        <v>0</v>
      </c>
      <c r="GO45" s="196">
        <v>2.78</v>
      </c>
      <c r="GP45" s="196"/>
      <c r="GQ45" s="74">
        <f t="shared" si="40"/>
        <v>2.78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1.22</v>
      </c>
      <c r="HF45" s="196"/>
      <c r="HG45" s="74">
        <f t="shared" si="48"/>
        <v>1.22</v>
      </c>
      <c r="HH45" s="74">
        <f t="shared" si="48"/>
        <v>0</v>
      </c>
      <c r="HI45" s="196">
        <v>1.34</v>
      </c>
      <c r="HJ45" s="196"/>
      <c r="HK45" s="74">
        <f t="shared" si="49"/>
        <v>1.34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1.55</v>
      </c>
      <c r="HV45" s="74"/>
      <c r="HW45" s="74">
        <f t="shared" si="69"/>
        <v>1.55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/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>
        <v>1.77</v>
      </c>
      <c r="JV45" s="211"/>
      <c r="JW45" s="211">
        <f t="shared" si="67"/>
        <v>1.77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0.41</v>
      </c>
      <c r="P46" s="237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>
        <v>0</v>
      </c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9.7899999999999991</v>
      </c>
      <c r="GL46" s="196"/>
      <c r="GM46" s="74">
        <f t="shared" si="38"/>
        <v>9.7899999999999991</v>
      </c>
      <c r="GN46" s="74">
        <f t="shared" si="39"/>
        <v>0</v>
      </c>
      <c r="GO46" s="196">
        <v>2.99</v>
      </c>
      <c r="GP46" s="196"/>
      <c r="GQ46" s="74">
        <f t="shared" si="40"/>
        <v>2.99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1.22</v>
      </c>
      <c r="HF46" s="196"/>
      <c r="HG46" s="74">
        <f t="shared" si="48"/>
        <v>1.22</v>
      </c>
      <c r="HH46" s="74">
        <f t="shared" si="48"/>
        <v>0</v>
      </c>
      <c r="HI46" s="196">
        <v>1.34</v>
      </c>
      <c r="HJ46" s="196"/>
      <c r="HK46" s="74">
        <f t="shared" si="49"/>
        <v>1.34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1.55</v>
      </c>
      <c r="HV46" s="74"/>
      <c r="HW46" s="74">
        <f t="shared" si="69"/>
        <v>1.55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/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>
        <v>2</v>
      </c>
      <c r="JV46" s="211"/>
      <c r="JW46" s="211">
        <f t="shared" si="67"/>
        <v>2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0.41</v>
      </c>
      <c r="P47" s="237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32.99</v>
      </c>
      <c r="AH47" s="71"/>
      <c r="AI47" s="71"/>
      <c r="AJ47" s="71"/>
      <c r="AK47" s="71">
        <f t="shared" si="6"/>
        <v>32.99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>
        <v>0</v>
      </c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9.7899999999999991</v>
      </c>
      <c r="GL47" s="196"/>
      <c r="GM47" s="74">
        <f t="shared" si="38"/>
        <v>9.7899999999999991</v>
      </c>
      <c r="GN47" s="74">
        <f t="shared" si="39"/>
        <v>0</v>
      </c>
      <c r="GO47" s="196">
        <v>3.09</v>
      </c>
      <c r="GP47" s="196"/>
      <c r="GQ47" s="74">
        <f t="shared" si="40"/>
        <v>3.09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1.22</v>
      </c>
      <c r="HF47" s="196"/>
      <c r="HG47" s="74">
        <f t="shared" si="48"/>
        <v>1.22</v>
      </c>
      <c r="HH47" s="74">
        <f t="shared" si="48"/>
        <v>0</v>
      </c>
      <c r="HI47" s="196">
        <v>1.34</v>
      </c>
      <c r="HJ47" s="196"/>
      <c r="HK47" s="74">
        <f t="shared" si="49"/>
        <v>1.34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1.55</v>
      </c>
      <c r="HV47" s="74"/>
      <c r="HW47" s="74">
        <f t="shared" si="69"/>
        <v>1.55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/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>
        <v>2.3199999999999998</v>
      </c>
      <c r="JV47" s="211"/>
      <c r="JW47" s="211">
        <f t="shared" si="67"/>
        <v>2.3199999999999998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6">
        <v>0.41</v>
      </c>
      <c r="P48" s="237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32.99</v>
      </c>
      <c r="AH48" s="71"/>
      <c r="AI48" s="71"/>
      <c r="AJ48" s="71"/>
      <c r="AK48" s="71">
        <f t="shared" si="6"/>
        <v>32.99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>
        <v>0</v>
      </c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9.7899999999999991</v>
      </c>
      <c r="GL48" s="196"/>
      <c r="GM48" s="74">
        <f t="shared" si="38"/>
        <v>9.7899999999999991</v>
      </c>
      <c r="GN48" s="74">
        <f t="shared" si="39"/>
        <v>0</v>
      </c>
      <c r="GO48" s="196">
        <v>3.2</v>
      </c>
      <c r="GP48" s="196"/>
      <c r="GQ48" s="74">
        <f t="shared" si="40"/>
        <v>3.2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5.15</v>
      </c>
      <c r="GX48" s="196"/>
      <c r="GY48" s="74">
        <f t="shared" si="44"/>
        <v>5.15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1.22</v>
      </c>
      <c r="HF48" s="196"/>
      <c r="HG48" s="74">
        <f t="shared" si="48"/>
        <v>1.22</v>
      </c>
      <c r="HH48" s="74">
        <f t="shared" si="48"/>
        <v>0</v>
      </c>
      <c r="HI48" s="196">
        <v>1.34</v>
      </c>
      <c r="HJ48" s="196"/>
      <c r="HK48" s="74">
        <f t="shared" si="49"/>
        <v>1.34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1.55</v>
      </c>
      <c r="HV48" s="74"/>
      <c r="HW48" s="74">
        <f t="shared" si="69"/>
        <v>1.55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/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>
        <v>2.5499999999999998</v>
      </c>
      <c r="JV48" s="211"/>
      <c r="JW48" s="211">
        <f t="shared" si="67"/>
        <v>2.5499999999999998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6">
        <v>0.41</v>
      </c>
      <c r="P49" s="237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>
        <v>0</v>
      </c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>
        <v>2.99</v>
      </c>
      <c r="GP49" s="196"/>
      <c r="GQ49" s="74">
        <f t="shared" si="40"/>
        <v>2.99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5.15</v>
      </c>
      <c r="GX49" s="196"/>
      <c r="GY49" s="74">
        <f t="shared" si="44"/>
        <v>5.15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1.22</v>
      </c>
      <c r="HF49" s="196"/>
      <c r="HG49" s="74">
        <f t="shared" si="48"/>
        <v>1.22</v>
      </c>
      <c r="HH49" s="74">
        <f t="shared" si="48"/>
        <v>0</v>
      </c>
      <c r="HI49" s="196">
        <v>1.34</v>
      </c>
      <c r="HJ49" s="196"/>
      <c r="HK49" s="74">
        <f t="shared" si="49"/>
        <v>1.34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1.55</v>
      </c>
      <c r="HV49" s="74"/>
      <c r="HW49" s="74">
        <f t="shared" si="69"/>
        <v>1.55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/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>
        <v>2.77</v>
      </c>
      <c r="JV49" s="211"/>
      <c r="JW49" s="211">
        <f t="shared" si="67"/>
        <v>2.77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0.41</v>
      </c>
      <c r="P50" s="237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>
        <v>0</v>
      </c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>
        <v>2.89</v>
      </c>
      <c r="GP50" s="196"/>
      <c r="GQ50" s="74">
        <f t="shared" si="40"/>
        <v>2.89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5.15</v>
      </c>
      <c r="GX50" s="196"/>
      <c r="GY50" s="74">
        <f t="shared" si="44"/>
        <v>5.15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1.22</v>
      </c>
      <c r="HF50" s="196"/>
      <c r="HG50" s="74">
        <f t="shared" si="48"/>
        <v>1.22</v>
      </c>
      <c r="HH50" s="74">
        <f t="shared" si="48"/>
        <v>0</v>
      </c>
      <c r="HI50" s="196">
        <v>1.34</v>
      </c>
      <c r="HJ50" s="196"/>
      <c r="HK50" s="74">
        <f t="shared" si="49"/>
        <v>1.34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1.55</v>
      </c>
      <c r="HV50" s="74"/>
      <c r="HW50" s="74">
        <f t="shared" si="69"/>
        <v>1.55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/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>
        <v>2.99</v>
      </c>
      <c r="JV50" s="211"/>
      <c r="JW50" s="211">
        <f t="shared" si="67"/>
        <v>2.99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0.82</v>
      </c>
      <c r="P51" s="237"/>
      <c r="Q51" s="74"/>
      <c r="R51" s="71"/>
      <c r="S51" s="71">
        <f t="shared" si="3"/>
        <v>0.82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8.25</v>
      </c>
      <c r="AH51" s="71"/>
      <c r="AI51" s="71"/>
      <c r="AJ51" s="71"/>
      <c r="AK51" s="71">
        <f t="shared" si="6"/>
        <v>8.25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>
        <v>0</v>
      </c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8.25</v>
      </c>
      <c r="GL51" s="196"/>
      <c r="GM51" s="74">
        <f t="shared" si="38"/>
        <v>8.25</v>
      </c>
      <c r="GN51" s="74">
        <f t="shared" si="39"/>
        <v>0</v>
      </c>
      <c r="GO51" s="196">
        <v>2.78</v>
      </c>
      <c r="GP51" s="196"/>
      <c r="GQ51" s="74">
        <f t="shared" si="40"/>
        <v>2.78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5.15</v>
      </c>
      <c r="GX51" s="196"/>
      <c r="GY51" s="74">
        <f t="shared" si="44"/>
        <v>5.15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1.22</v>
      </c>
      <c r="HF51" s="196"/>
      <c r="HG51" s="74">
        <f t="shared" si="48"/>
        <v>1.22</v>
      </c>
      <c r="HH51" s="74">
        <f t="shared" si="48"/>
        <v>0</v>
      </c>
      <c r="HI51" s="196">
        <v>1.34</v>
      </c>
      <c r="HJ51" s="196"/>
      <c r="HK51" s="74">
        <f t="shared" si="49"/>
        <v>1.34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1.55</v>
      </c>
      <c r="HV51" s="74"/>
      <c r="HW51" s="74">
        <f t="shared" si="69"/>
        <v>1.55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/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>
        <v>3.11</v>
      </c>
      <c r="JV51" s="211"/>
      <c r="JW51" s="211">
        <f t="shared" si="67"/>
        <v>3.11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0.82</v>
      </c>
      <c r="P52" s="237"/>
      <c r="Q52" s="74"/>
      <c r="R52" s="71"/>
      <c r="S52" s="71">
        <f t="shared" si="3"/>
        <v>0.82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>
        <v>0</v>
      </c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8.25</v>
      </c>
      <c r="GL52" s="196"/>
      <c r="GM52" s="74">
        <f t="shared" si="38"/>
        <v>8.25</v>
      </c>
      <c r="GN52" s="74">
        <f t="shared" si="39"/>
        <v>0</v>
      </c>
      <c r="GO52" s="196">
        <v>2.78</v>
      </c>
      <c r="GP52" s="196"/>
      <c r="GQ52" s="74">
        <f t="shared" si="40"/>
        <v>2.78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5.15</v>
      </c>
      <c r="GX52" s="196"/>
      <c r="GY52" s="74">
        <f t="shared" si="44"/>
        <v>5.15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1.22</v>
      </c>
      <c r="HF52" s="196"/>
      <c r="HG52" s="74">
        <f t="shared" si="48"/>
        <v>1.22</v>
      </c>
      <c r="HH52" s="74">
        <f t="shared" si="48"/>
        <v>0</v>
      </c>
      <c r="HI52" s="196">
        <v>1.34</v>
      </c>
      <c r="HJ52" s="196"/>
      <c r="HK52" s="74">
        <f t="shared" si="49"/>
        <v>1.34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1.55</v>
      </c>
      <c r="HV52" s="74"/>
      <c r="HW52" s="74">
        <f t="shared" si="69"/>
        <v>1.55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/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>
        <v>3.22</v>
      </c>
      <c r="JV52" s="211"/>
      <c r="JW52" s="211">
        <f t="shared" si="67"/>
        <v>3.22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0.82</v>
      </c>
      <c r="P53" s="237"/>
      <c r="Q53" s="74"/>
      <c r="R53" s="71"/>
      <c r="S53" s="71">
        <f t="shared" si="3"/>
        <v>0.82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10.31</v>
      </c>
      <c r="AH53" s="71"/>
      <c r="AI53" s="71"/>
      <c r="AJ53" s="71"/>
      <c r="AK53" s="71">
        <f t="shared" si="6"/>
        <v>10.31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2.06</v>
      </c>
      <c r="CV53" s="74"/>
      <c r="CW53" s="236"/>
      <c r="CX53" s="236"/>
      <c r="CY53" s="71">
        <f t="shared" si="17"/>
        <v>2.06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>
        <v>0</v>
      </c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8.25</v>
      </c>
      <c r="GL53" s="196"/>
      <c r="GM53" s="74">
        <f t="shared" si="38"/>
        <v>8.25</v>
      </c>
      <c r="GN53" s="74">
        <f t="shared" si="39"/>
        <v>0</v>
      </c>
      <c r="GO53" s="196">
        <v>2.68</v>
      </c>
      <c r="GP53" s="196"/>
      <c r="GQ53" s="74">
        <f t="shared" si="40"/>
        <v>2.68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7.22</v>
      </c>
      <c r="GX53" s="196"/>
      <c r="GY53" s="74">
        <f t="shared" si="44"/>
        <v>7.22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1.22</v>
      </c>
      <c r="HF53" s="196"/>
      <c r="HG53" s="74">
        <f t="shared" si="48"/>
        <v>1.22</v>
      </c>
      <c r="HH53" s="74">
        <f t="shared" si="48"/>
        <v>0</v>
      </c>
      <c r="HI53" s="196">
        <v>1.34</v>
      </c>
      <c r="HJ53" s="196"/>
      <c r="HK53" s="74">
        <f t="shared" si="49"/>
        <v>1.34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1.55</v>
      </c>
      <c r="HV53" s="74"/>
      <c r="HW53" s="74">
        <f t="shared" si="69"/>
        <v>1.55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/>
      <c r="IH53" s="235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>
        <v>2.88</v>
      </c>
      <c r="JV53" s="211"/>
      <c r="JW53" s="211">
        <f t="shared" si="67"/>
        <v>2.88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0.82</v>
      </c>
      <c r="P54" s="237"/>
      <c r="Q54" s="74"/>
      <c r="R54" s="71"/>
      <c r="S54" s="71">
        <f t="shared" si="3"/>
        <v>0.82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2.06</v>
      </c>
      <c r="CV54" s="74"/>
      <c r="CW54" s="236"/>
      <c r="CX54" s="236"/>
      <c r="CY54" s="71">
        <f t="shared" si="17"/>
        <v>2.06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>
        <v>0</v>
      </c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8.25</v>
      </c>
      <c r="GL54" s="196"/>
      <c r="GM54" s="74">
        <f t="shared" si="38"/>
        <v>8.25</v>
      </c>
      <c r="GN54" s="74">
        <f t="shared" si="39"/>
        <v>0</v>
      </c>
      <c r="GO54" s="196">
        <v>2.58</v>
      </c>
      <c r="GP54" s="196"/>
      <c r="GQ54" s="74">
        <f t="shared" si="40"/>
        <v>2.58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7.22</v>
      </c>
      <c r="GX54" s="196"/>
      <c r="GY54" s="74">
        <f t="shared" si="44"/>
        <v>7.22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1.22</v>
      </c>
      <c r="HF54" s="196"/>
      <c r="HG54" s="74">
        <f t="shared" si="48"/>
        <v>1.22</v>
      </c>
      <c r="HH54" s="74">
        <f t="shared" si="48"/>
        <v>0</v>
      </c>
      <c r="HI54" s="196">
        <v>1.34</v>
      </c>
      <c r="HJ54" s="196"/>
      <c r="HK54" s="74">
        <f t="shared" si="49"/>
        <v>1.34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1.55</v>
      </c>
      <c r="HV54" s="74"/>
      <c r="HW54" s="74">
        <f t="shared" si="69"/>
        <v>1.55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/>
      <c r="IH54" s="235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>
        <v>2.99</v>
      </c>
      <c r="JV54" s="211"/>
      <c r="JW54" s="211">
        <f t="shared" si="67"/>
        <v>2.99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0.82</v>
      </c>
      <c r="P55" s="237"/>
      <c r="Q55" s="74"/>
      <c r="R55" s="71"/>
      <c r="S55" s="71">
        <f t="shared" si="3"/>
        <v>0.82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25.77</v>
      </c>
      <c r="AH55" s="71"/>
      <c r="AI55" s="71"/>
      <c r="AJ55" s="71"/>
      <c r="AK55" s="71">
        <f t="shared" si="6"/>
        <v>25.77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1.03</v>
      </c>
      <c r="CV55" s="74"/>
      <c r="CW55" s="236"/>
      <c r="CX55" s="236"/>
      <c r="CY55" s="71">
        <f t="shared" si="17"/>
        <v>1.03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>
        <v>0</v>
      </c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8.25</v>
      </c>
      <c r="GL55" s="196"/>
      <c r="GM55" s="74">
        <f t="shared" si="38"/>
        <v>8.25</v>
      </c>
      <c r="GN55" s="74">
        <f t="shared" si="39"/>
        <v>0</v>
      </c>
      <c r="GO55" s="196">
        <v>2.58</v>
      </c>
      <c r="GP55" s="196"/>
      <c r="GQ55" s="74">
        <f t="shared" si="40"/>
        <v>2.58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7.22</v>
      </c>
      <c r="GX55" s="196"/>
      <c r="GY55" s="74">
        <f t="shared" si="44"/>
        <v>7.22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1.22</v>
      </c>
      <c r="HF55" s="196"/>
      <c r="HG55" s="74">
        <f t="shared" si="48"/>
        <v>1.22</v>
      </c>
      <c r="HH55" s="74">
        <f t="shared" si="48"/>
        <v>0</v>
      </c>
      <c r="HI55" s="196">
        <v>1.34</v>
      </c>
      <c r="HJ55" s="196"/>
      <c r="HK55" s="74">
        <f t="shared" si="49"/>
        <v>1.34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1.55</v>
      </c>
      <c r="HV55" s="74"/>
      <c r="HW55" s="74">
        <f t="shared" si="69"/>
        <v>1.55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/>
      <c r="IH55" s="235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>
        <v>3.11</v>
      </c>
      <c r="JV55" s="211"/>
      <c r="JW55" s="211">
        <f t="shared" si="67"/>
        <v>3.11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0.82</v>
      </c>
      <c r="P56" s="237"/>
      <c r="Q56" s="74"/>
      <c r="R56" s="71"/>
      <c r="S56" s="71">
        <f t="shared" si="3"/>
        <v>0.82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1.03</v>
      </c>
      <c r="CV56" s="74"/>
      <c r="CW56" s="236"/>
      <c r="CX56" s="236"/>
      <c r="CY56" s="71">
        <f t="shared" si="17"/>
        <v>1.03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>
        <v>0</v>
      </c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8.25</v>
      </c>
      <c r="GL56" s="196"/>
      <c r="GM56" s="74">
        <f t="shared" si="38"/>
        <v>8.25</v>
      </c>
      <c r="GN56" s="74">
        <f t="shared" si="39"/>
        <v>0</v>
      </c>
      <c r="GO56" s="196">
        <v>2.4700000000000002</v>
      </c>
      <c r="GP56" s="196"/>
      <c r="GQ56" s="74">
        <f t="shared" si="40"/>
        <v>2.4700000000000002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7.22</v>
      </c>
      <c r="GX56" s="196"/>
      <c r="GY56" s="74">
        <f t="shared" si="44"/>
        <v>7.22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1.22</v>
      </c>
      <c r="HF56" s="196"/>
      <c r="HG56" s="74">
        <f t="shared" si="48"/>
        <v>1.22</v>
      </c>
      <c r="HH56" s="74">
        <f t="shared" si="48"/>
        <v>0</v>
      </c>
      <c r="HI56" s="196">
        <v>1.34</v>
      </c>
      <c r="HJ56" s="196"/>
      <c r="HK56" s="74">
        <f t="shared" si="49"/>
        <v>1.34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1.55</v>
      </c>
      <c r="HV56" s="74"/>
      <c r="HW56" s="74">
        <f t="shared" si="69"/>
        <v>1.55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/>
      <c r="IH56" s="235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>
        <v>3.22</v>
      </c>
      <c r="JV56" s="211"/>
      <c r="JW56" s="211">
        <f t="shared" si="67"/>
        <v>3.22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0.82</v>
      </c>
      <c r="P57" s="237"/>
      <c r="Q57" s="74"/>
      <c r="R57" s="71"/>
      <c r="S57" s="71">
        <f t="shared" si="3"/>
        <v>0.82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1.03</v>
      </c>
      <c r="CV57" s="74"/>
      <c r="CW57" s="236"/>
      <c r="CX57" s="236"/>
      <c r="CY57" s="71">
        <f t="shared" si="17"/>
        <v>1.03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>
        <v>0</v>
      </c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8.25</v>
      </c>
      <c r="GL57" s="196"/>
      <c r="GM57" s="74">
        <f t="shared" si="38"/>
        <v>8.25</v>
      </c>
      <c r="GN57" s="74">
        <f t="shared" si="39"/>
        <v>0</v>
      </c>
      <c r="GO57" s="196">
        <v>2.4700000000000002</v>
      </c>
      <c r="GP57" s="196"/>
      <c r="GQ57" s="74">
        <f t="shared" si="40"/>
        <v>2.4700000000000002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7.22</v>
      </c>
      <c r="GX57" s="196"/>
      <c r="GY57" s="74">
        <f t="shared" si="44"/>
        <v>7.22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1.22</v>
      </c>
      <c r="HF57" s="196"/>
      <c r="HG57" s="74">
        <f t="shared" si="48"/>
        <v>1.22</v>
      </c>
      <c r="HH57" s="74">
        <f t="shared" si="48"/>
        <v>0</v>
      </c>
      <c r="HI57" s="196">
        <v>1.34</v>
      </c>
      <c r="HJ57" s="196"/>
      <c r="HK57" s="74">
        <f t="shared" si="49"/>
        <v>1.34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1.55</v>
      </c>
      <c r="HV57" s="74"/>
      <c r="HW57" s="74">
        <f t="shared" si="69"/>
        <v>1.55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/>
      <c r="IH57" s="235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>
        <v>1.22</v>
      </c>
      <c r="JV57" s="211"/>
      <c r="JW57" s="211">
        <f t="shared" si="67"/>
        <v>1.22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0.82</v>
      </c>
      <c r="P58" s="237"/>
      <c r="Q58" s="74"/>
      <c r="R58" s="71"/>
      <c r="S58" s="71">
        <f t="shared" si="3"/>
        <v>0.82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1.03</v>
      </c>
      <c r="CV58" s="74"/>
      <c r="CW58" s="236"/>
      <c r="CX58" s="236"/>
      <c r="CY58" s="71">
        <f t="shared" si="17"/>
        <v>1.03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>
        <v>0</v>
      </c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8.25</v>
      </c>
      <c r="GL58" s="196"/>
      <c r="GM58" s="74">
        <f t="shared" si="38"/>
        <v>8.25</v>
      </c>
      <c r="GN58" s="74">
        <f t="shared" si="39"/>
        <v>0</v>
      </c>
      <c r="GO58" s="196">
        <v>2.4700000000000002</v>
      </c>
      <c r="GP58" s="196"/>
      <c r="GQ58" s="74">
        <f t="shared" si="40"/>
        <v>2.4700000000000002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7.22</v>
      </c>
      <c r="GX58" s="196"/>
      <c r="GY58" s="74">
        <f t="shared" si="44"/>
        <v>7.22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1.22</v>
      </c>
      <c r="HF58" s="196"/>
      <c r="HG58" s="74">
        <f t="shared" si="48"/>
        <v>1.22</v>
      </c>
      <c r="HH58" s="74">
        <f t="shared" si="48"/>
        <v>0</v>
      </c>
      <c r="HI58" s="196">
        <v>1.34</v>
      </c>
      <c r="HJ58" s="196"/>
      <c r="HK58" s="74">
        <f t="shared" si="49"/>
        <v>1.34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1.55</v>
      </c>
      <c r="HV58" s="74"/>
      <c r="HW58" s="74">
        <f t="shared" si="69"/>
        <v>1.55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/>
      <c r="IH58" s="235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>
        <v>1.22</v>
      </c>
      <c r="JV58" s="211"/>
      <c r="JW58" s="211">
        <f t="shared" si="67"/>
        <v>1.22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0.82</v>
      </c>
      <c r="P59" s="237"/>
      <c r="Q59" s="74"/>
      <c r="R59" s="71"/>
      <c r="S59" s="71">
        <f t="shared" si="3"/>
        <v>0.82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1.03</v>
      </c>
      <c r="CV59" s="74"/>
      <c r="CW59" s="236"/>
      <c r="CX59" s="236"/>
      <c r="CY59" s="71">
        <f t="shared" si="17"/>
        <v>1.03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>
        <v>0</v>
      </c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8.25</v>
      </c>
      <c r="GL59" s="196"/>
      <c r="GM59" s="74">
        <f t="shared" si="38"/>
        <v>8.25</v>
      </c>
      <c r="GN59" s="74">
        <f t="shared" si="39"/>
        <v>0</v>
      </c>
      <c r="GO59" s="196">
        <v>2.58</v>
      </c>
      <c r="GP59" s="196"/>
      <c r="GQ59" s="74">
        <f t="shared" si="40"/>
        <v>2.58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10.31</v>
      </c>
      <c r="GX59" s="196"/>
      <c r="GY59" s="74">
        <f t="shared" si="44"/>
        <v>10.31</v>
      </c>
      <c r="GZ59" s="74">
        <f t="shared" si="45"/>
        <v>0</v>
      </c>
      <c r="HA59" s="196">
        <v>3.09</v>
      </c>
      <c r="HB59" s="196"/>
      <c r="HC59" s="74">
        <f t="shared" si="46"/>
        <v>3.09</v>
      </c>
      <c r="HD59" s="74">
        <f t="shared" si="47"/>
        <v>0</v>
      </c>
      <c r="HE59" s="196">
        <v>1.22</v>
      </c>
      <c r="HF59" s="196"/>
      <c r="HG59" s="74">
        <f t="shared" si="48"/>
        <v>1.22</v>
      </c>
      <c r="HH59" s="74">
        <f t="shared" si="48"/>
        <v>0</v>
      </c>
      <c r="HI59" s="196">
        <v>1.34</v>
      </c>
      <c r="HJ59" s="196"/>
      <c r="HK59" s="74">
        <f t="shared" si="49"/>
        <v>1.34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1.55</v>
      </c>
      <c r="HV59" s="74"/>
      <c r="HW59" s="74">
        <f t="shared" si="69"/>
        <v>1.55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/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>
        <v>2.2200000000000002</v>
      </c>
      <c r="JV59" s="211"/>
      <c r="JW59" s="211">
        <f t="shared" si="67"/>
        <v>2.2200000000000002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0.82</v>
      </c>
      <c r="P60" s="237"/>
      <c r="Q60" s="74"/>
      <c r="R60" s="71"/>
      <c r="S60" s="71">
        <f t="shared" si="3"/>
        <v>0.82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31.96</v>
      </c>
      <c r="AH60" s="71"/>
      <c r="AI60" s="71"/>
      <c r="AJ60" s="71"/>
      <c r="AK60" s="71">
        <f t="shared" si="6"/>
        <v>31.96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1.03</v>
      </c>
      <c r="CV60" s="74"/>
      <c r="CW60" s="236"/>
      <c r="CX60" s="236"/>
      <c r="CY60" s="71">
        <f t="shared" si="17"/>
        <v>1.03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>
        <v>0</v>
      </c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8.25</v>
      </c>
      <c r="GL60" s="196"/>
      <c r="GM60" s="74">
        <f t="shared" si="38"/>
        <v>8.25</v>
      </c>
      <c r="GN60" s="74">
        <f t="shared" si="39"/>
        <v>0</v>
      </c>
      <c r="GO60" s="196">
        <v>2.4700000000000002</v>
      </c>
      <c r="GP60" s="196"/>
      <c r="GQ60" s="74">
        <f t="shared" si="40"/>
        <v>2.4700000000000002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10.31</v>
      </c>
      <c r="GX60" s="196"/>
      <c r="GY60" s="74">
        <f t="shared" si="44"/>
        <v>10.31</v>
      </c>
      <c r="GZ60" s="74">
        <f t="shared" si="45"/>
        <v>0</v>
      </c>
      <c r="HA60" s="196">
        <v>3.09</v>
      </c>
      <c r="HB60" s="196"/>
      <c r="HC60" s="74">
        <f t="shared" si="46"/>
        <v>3.09</v>
      </c>
      <c r="HD60" s="74">
        <f t="shared" si="47"/>
        <v>0</v>
      </c>
      <c r="HE60" s="196">
        <v>1.22</v>
      </c>
      <c r="HF60" s="196"/>
      <c r="HG60" s="74">
        <f t="shared" si="48"/>
        <v>1.22</v>
      </c>
      <c r="HH60" s="74">
        <f t="shared" si="48"/>
        <v>0</v>
      </c>
      <c r="HI60" s="196">
        <v>1.34</v>
      </c>
      <c r="HJ60" s="196"/>
      <c r="HK60" s="74">
        <f t="shared" si="49"/>
        <v>1.34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1.55</v>
      </c>
      <c r="HV60" s="74"/>
      <c r="HW60" s="74">
        <f t="shared" si="69"/>
        <v>1.55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/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>
        <v>2.2200000000000002</v>
      </c>
      <c r="JV60" s="211"/>
      <c r="JW60" s="211">
        <f t="shared" si="67"/>
        <v>2.2200000000000002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0.82</v>
      </c>
      <c r="P61" s="237"/>
      <c r="Q61" s="74"/>
      <c r="R61" s="71"/>
      <c r="S61" s="71">
        <f t="shared" si="3"/>
        <v>0.82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32.99</v>
      </c>
      <c r="AH61" s="71"/>
      <c r="AI61" s="71"/>
      <c r="AJ61" s="71"/>
      <c r="AK61" s="71">
        <f t="shared" si="6"/>
        <v>32.99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>
        <v>0</v>
      </c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8.25</v>
      </c>
      <c r="GL61" s="196"/>
      <c r="GM61" s="74">
        <f t="shared" si="38"/>
        <v>8.25</v>
      </c>
      <c r="GN61" s="74">
        <f t="shared" si="39"/>
        <v>0</v>
      </c>
      <c r="GO61" s="196">
        <v>2.27</v>
      </c>
      <c r="GP61" s="196"/>
      <c r="GQ61" s="74">
        <f t="shared" si="40"/>
        <v>2.27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10.31</v>
      </c>
      <c r="GX61" s="196"/>
      <c r="GY61" s="74">
        <f t="shared" si="44"/>
        <v>10.31</v>
      </c>
      <c r="GZ61" s="74">
        <f t="shared" si="45"/>
        <v>0</v>
      </c>
      <c r="HA61" s="196">
        <v>3.09</v>
      </c>
      <c r="HB61" s="196"/>
      <c r="HC61" s="74">
        <f t="shared" si="46"/>
        <v>3.09</v>
      </c>
      <c r="HD61" s="74">
        <f t="shared" si="47"/>
        <v>0</v>
      </c>
      <c r="HE61" s="196">
        <v>1.22</v>
      </c>
      <c r="HF61" s="196"/>
      <c r="HG61" s="74">
        <f t="shared" si="48"/>
        <v>1.22</v>
      </c>
      <c r="HH61" s="74">
        <f t="shared" si="48"/>
        <v>0</v>
      </c>
      <c r="HI61" s="196">
        <v>1.34</v>
      </c>
      <c r="HJ61" s="196"/>
      <c r="HK61" s="74">
        <f t="shared" si="49"/>
        <v>1.34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1.55</v>
      </c>
      <c r="HV61" s="74"/>
      <c r="HW61" s="74">
        <f t="shared" si="69"/>
        <v>1.55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/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>
        <v>2.77</v>
      </c>
      <c r="JV61" s="211"/>
      <c r="JW61" s="211">
        <f t="shared" si="67"/>
        <v>2.77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0.82</v>
      </c>
      <c r="P62" s="237"/>
      <c r="Q62" s="74"/>
      <c r="R62" s="71"/>
      <c r="S62" s="71">
        <f t="shared" si="3"/>
        <v>0.82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8.25</v>
      </c>
      <c r="AH62" s="71"/>
      <c r="AI62" s="71"/>
      <c r="AJ62" s="71"/>
      <c r="AK62" s="71">
        <f t="shared" si="6"/>
        <v>8.25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>
        <v>0</v>
      </c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8.25</v>
      </c>
      <c r="GL62" s="196"/>
      <c r="GM62" s="74">
        <f t="shared" si="38"/>
        <v>8.25</v>
      </c>
      <c r="GN62" s="74">
        <f t="shared" si="39"/>
        <v>0</v>
      </c>
      <c r="GO62" s="196">
        <v>2.27</v>
      </c>
      <c r="GP62" s="196"/>
      <c r="GQ62" s="74">
        <f t="shared" si="40"/>
        <v>2.27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10.31</v>
      </c>
      <c r="GX62" s="196"/>
      <c r="GY62" s="74">
        <f t="shared" si="44"/>
        <v>10.31</v>
      </c>
      <c r="GZ62" s="74">
        <f t="shared" si="45"/>
        <v>0</v>
      </c>
      <c r="HA62" s="196">
        <v>3.09</v>
      </c>
      <c r="HB62" s="196"/>
      <c r="HC62" s="74">
        <f t="shared" si="46"/>
        <v>3.09</v>
      </c>
      <c r="HD62" s="74">
        <f t="shared" si="47"/>
        <v>0</v>
      </c>
      <c r="HE62" s="196">
        <v>1.22</v>
      </c>
      <c r="HF62" s="196"/>
      <c r="HG62" s="74">
        <f t="shared" si="48"/>
        <v>1.22</v>
      </c>
      <c r="HH62" s="74">
        <f t="shared" si="48"/>
        <v>0</v>
      </c>
      <c r="HI62" s="196">
        <v>1.34</v>
      </c>
      <c r="HJ62" s="196"/>
      <c r="HK62" s="74">
        <f t="shared" si="49"/>
        <v>1.34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1.55</v>
      </c>
      <c r="HV62" s="74"/>
      <c r="HW62" s="74">
        <f t="shared" si="69"/>
        <v>1.55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/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>
        <v>2.66</v>
      </c>
      <c r="JV62" s="211"/>
      <c r="JW62" s="211">
        <f t="shared" si="67"/>
        <v>2.66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1.24</v>
      </c>
      <c r="P63" s="237"/>
      <c r="Q63" s="74"/>
      <c r="R63" s="71"/>
      <c r="S63" s="71">
        <f t="shared" si="3"/>
        <v>1.24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>
        <v>0</v>
      </c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9.7899999999999991</v>
      </c>
      <c r="GL63" s="196"/>
      <c r="GM63" s="74">
        <f t="shared" si="38"/>
        <v>9.7899999999999991</v>
      </c>
      <c r="GN63" s="74">
        <f t="shared" si="39"/>
        <v>0</v>
      </c>
      <c r="GO63" s="196">
        <v>2.16</v>
      </c>
      <c r="GP63" s="196"/>
      <c r="GQ63" s="74">
        <f t="shared" si="40"/>
        <v>2.16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6.19</v>
      </c>
      <c r="GX63" s="196"/>
      <c r="GY63" s="74">
        <f t="shared" si="44"/>
        <v>6.19</v>
      </c>
      <c r="GZ63" s="74">
        <f t="shared" si="45"/>
        <v>0</v>
      </c>
      <c r="HA63" s="196">
        <v>3.09</v>
      </c>
      <c r="HB63" s="196"/>
      <c r="HC63" s="74">
        <f t="shared" si="46"/>
        <v>3.09</v>
      </c>
      <c r="HD63" s="74">
        <f t="shared" si="47"/>
        <v>0</v>
      </c>
      <c r="HE63" s="196">
        <v>1.22</v>
      </c>
      <c r="HF63" s="196"/>
      <c r="HG63" s="74">
        <f t="shared" si="48"/>
        <v>1.22</v>
      </c>
      <c r="HH63" s="74">
        <f t="shared" si="48"/>
        <v>0</v>
      </c>
      <c r="HI63" s="196">
        <v>1.34</v>
      </c>
      <c r="HJ63" s="196"/>
      <c r="HK63" s="74">
        <f t="shared" si="49"/>
        <v>1.34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1.55</v>
      </c>
      <c r="HV63" s="74"/>
      <c r="HW63" s="74">
        <f t="shared" si="69"/>
        <v>1.55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/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>
        <v>2.44</v>
      </c>
      <c r="JV63" s="211"/>
      <c r="JW63" s="211">
        <f t="shared" si="67"/>
        <v>2.44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 t="e">
        <f>#REF!+K64</f>
        <v>#REF!</v>
      </c>
      <c r="N64" s="71">
        <f t="shared" si="2"/>
        <v>0</v>
      </c>
      <c r="O64" s="236">
        <v>1.24</v>
      </c>
      <c r="P64" s="237"/>
      <c r="Q64" s="74"/>
      <c r="R64" s="71"/>
      <c r="S64" s="71">
        <f t="shared" si="3"/>
        <v>1.24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>
        <v>0</v>
      </c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9.7899999999999991</v>
      </c>
      <c r="GL64" s="196"/>
      <c r="GM64" s="74">
        <f t="shared" si="38"/>
        <v>9.7899999999999991</v>
      </c>
      <c r="GN64" s="74">
        <f t="shared" si="39"/>
        <v>0</v>
      </c>
      <c r="GO64" s="196">
        <v>2.06</v>
      </c>
      <c r="GP64" s="196"/>
      <c r="GQ64" s="74">
        <f t="shared" si="40"/>
        <v>2.06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6.19</v>
      </c>
      <c r="GX64" s="196"/>
      <c r="GY64" s="74">
        <f t="shared" si="44"/>
        <v>6.19</v>
      </c>
      <c r="GZ64" s="74">
        <f t="shared" si="45"/>
        <v>0</v>
      </c>
      <c r="HA64" s="196">
        <v>3.09</v>
      </c>
      <c r="HB64" s="196"/>
      <c r="HC64" s="74">
        <f t="shared" si="46"/>
        <v>3.09</v>
      </c>
      <c r="HD64" s="74">
        <f t="shared" si="47"/>
        <v>0</v>
      </c>
      <c r="HE64" s="196">
        <v>1.22</v>
      </c>
      <c r="HF64" s="196"/>
      <c r="HG64" s="74">
        <f t="shared" si="48"/>
        <v>1.22</v>
      </c>
      <c r="HH64" s="74">
        <f t="shared" si="48"/>
        <v>0</v>
      </c>
      <c r="HI64" s="196">
        <v>1.34</v>
      </c>
      <c r="HJ64" s="196"/>
      <c r="HK64" s="74">
        <f t="shared" si="49"/>
        <v>1.34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1.55</v>
      </c>
      <c r="HV64" s="74"/>
      <c r="HW64" s="74">
        <f t="shared" si="69"/>
        <v>1.55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/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>
        <v>2.44</v>
      </c>
      <c r="JV64" s="211"/>
      <c r="JW64" s="211">
        <f t="shared" si="67"/>
        <v>2.44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ref="M65:M102" si="70">I64+K65</f>
        <v>0</v>
      </c>
      <c r="N65" s="71">
        <f t="shared" si="2"/>
        <v>0</v>
      </c>
      <c r="O65" s="236">
        <v>1.24</v>
      </c>
      <c r="P65" s="237"/>
      <c r="Q65" s="74"/>
      <c r="R65" s="71"/>
      <c r="S65" s="71">
        <f t="shared" si="3"/>
        <v>1.24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>
        <v>0</v>
      </c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9.7899999999999991</v>
      </c>
      <c r="GL65" s="196"/>
      <c r="GM65" s="74">
        <f t="shared" si="38"/>
        <v>9.7899999999999991</v>
      </c>
      <c r="GN65" s="74">
        <f t="shared" si="39"/>
        <v>0</v>
      </c>
      <c r="GO65" s="196">
        <v>1.86</v>
      </c>
      <c r="GP65" s="196"/>
      <c r="GQ65" s="74">
        <f t="shared" si="40"/>
        <v>1.86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6.19</v>
      </c>
      <c r="GX65" s="196"/>
      <c r="GY65" s="74">
        <f t="shared" si="44"/>
        <v>6.19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1.22</v>
      </c>
      <c r="HF65" s="196"/>
      <c r="HG65" s="74">
        <f t="shared" si="48"/>
        <v>1.22</v>
      </c>
      <c r="HH65" s="74">
        <f t="shared" si="48"/>
        <v>0</v>
      </c>
      <c r="HI65" s="196">
        <v>1.44</v>
      </c>
      <c r="HJ65" s="196"/>
      <c r="HK65" s="74">
        <f t="shared" si="49"/>
        <v>1.44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1.55</v>
      </c>
      <c r="HV65" s="74"/>
      <c r="HW65" s="74">
        <f t="shared" si="69"/>
        <v>1.55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/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>
        <v>0</v>
      </c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70"/>
        <v>0</v>
      </c>
      <c r="N66" s="71">
        <f t="shared" si="2"/>
        <v>0</v>
      </c>
      <c r="O66" s="236">
        <v>1.24</v>
      </c>
      <c r="P66" s="237"/>
      <c r="Q66" s="74"/>
      <c r="R66" s="71"/>
      <c r="S66" s="71">
        <f t="shared" si="3"/>
        <v>1.24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>
        <v>0</v>
      </c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9.7899999999999991</v>
      </c>
      <c r="GL66" s="196"/>
      <c r="GM66" s="74">
        <f t="shared" si="38"/>
        <v>9.7899999999999991</v>
      </c>
      <c r="GN66" s="74">
        <f t="shared" si="39"/>
        <v>0</v>
      </c>
      <c r="GO66" s="196">
        <v>1.75</v>
      </c>
      <c r="GP66" s="196"/>
      <c r="GQ66" s="74">
        <f t="shared" si="40"/>
        <v>1.75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6.19</v>
      </c>
      <c r="GX66" s="196"/>
      <c r="GY66" s="74">
        <f t="shared" si="44"/>
        <v>6.19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1.22</v>
      </c>
      <c r="HF66" s="196"/>
      <c r="HG66" s="74">
        <f t="shared" si="48"/>
        <v>1.22</v>
      </c>
      <c r="HH66" s="74">
        <f t="shared" si="48"/>
        <v>0</v>
      </c>
      <c r="HI66" s="196">
        <v>1.44</v>
      </c>
      <c r="HJ66" s="196"/>
      <c r="HK66" s="74">
        <f t="shared" si="49"/>
        <v>1.44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1.55</v>
      </c>
      <c r="HV66" s="74"/>
      <c r="HW66" s="74">
        <f t="shared" si="69"/>
        <v>1.55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/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>
        <v>0</v>
      </c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70"/>
        <v>0</v>
      </c>
      <c r="N67" s="71">
        <f t="shared" si="2"/>
        <v>0</v>
      </c>
      <c r="O67" s="236">
        <v>1.24</v>
      </c>
      <c r="P67" s="237"/>
      <c r="Q67" s="74"/>
      <c r="R67" s="71"/>
      <c r="S67" s="71">
        <f t="shared" si="3"/>
        <v>1.24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>
        <v>0</v>
      </c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9.7899999999999991</v>
      </c>
      <c r="GL67" s="196"/>
      <c r="GM67" s="74">
        <f t="shared" si="38"/>
        <v>9.7899999999999991</v>
      </c>
      <c r="GN67" s="74">
        <f t="shared" si="39"/>
        <v>0</v>
      </c>
      <c r="GO67" s="196">
        <v>1.86</v>
      </c>
      <c r="GP67" s="196"/>
      <c r="GQ67" s="74">
        <f t="shared" si="40"/>
        <v>1.86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10.31</v>
      </c>
      <c r="GX67" s="196"/>
      <c r="GY67" s="74">
        <f t="shared" si="44"/>
        <v>10.31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1.22</v>
      </c>
      <c r="HF67" s="196"/>
      <c r="HG67" s="74">
        <f t="shared" si="48"/>
        <v>1.22</v>
      </c>
      <c r="HH67" s="74">
        <f t="shared" si="48"/>
        <v>0</v>
      </c>
      <c r="HI67" s="196">
        <v>1.44</v>
      </c>
      <c r="HJ67" s="196"/>
      <c r="HK67" s="74">
        <f t="shared" si="49"/>
        <v>1.44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1.55</v>
      </c>
      <c r="HV67" s="74"/>
      <c r="HW67" s="74">
        <f t="shared" si="69"/>
        <v>1.55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/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>
        <v>0</v>
      </c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70"/>
        <v>0</v>
      </c>
      <c r="N68" s="71">
        <f t="shared" si="2"/>
        <v>0</v>
      </c>
      <c r="O68" s="236">
        <v>1.24</v>
      </c>
      <c r="P68" s="237"/>
      <c r="Q68" s="74"/>
      <c r="R68" s="71"/>
      <c r="S68" s="71">
        <f t="shared" si="3"/>
        <v>1.24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15.46</v>
      </c>
      <c r="AH68" s="71"/>
      <c r="AI68" s="71"/>
      <c r="AJ68" s="71"/>
      <c r="AK68" s="71">
        <f t="shared" si="6"/>
        <v>15.46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>
        <v>0</v>
      </c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9.7899999999999991</v>
      </c>
      <c r="GL68" s="196"/>
      <c r="GM68" s="74">
        <f t="shared" si="38"/>
        <v>9.7899999999999991</v>
      </c>
      <c r="GN68" s="74">
        <f t="shared" si="39"/>
        <v>0</v>
      </c>
      <c r="GO68" s="196">
        <v>1.86</v>
      </c>
      <c r="GP68" s="196"/>
      <c r="GQ68" s="74">
        <f t="shared" si="40"/>
        <v>1.86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10.31</v>
      </c>
      <c r="GX68" s="196"/>
      <c r="GY68" s="74">
        <f t="shared" si="44"/>
        <v>10.31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1.22</v>
      </c>
      <c r="HF68" s="196"/>
      <c r="HG68" s="74">
        <f t="shared" si="48"/>
        <v>1.22</v>
      </c>
      <c r="HH68" s="74">
        <f t="shared" si="48"/>
        <v>0</v>
      </c>
      <c r="HI68" s="196">
        <v>1.44</v>
      </c>
      <c r="HJ68" s="196"/>
      <c r="HK68" s="74">
        <f t="shared" si="49"/>
        <v>1.44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1.55</v>
      </c>
      <c r="HV68" s="74"/>
      <c r="HW68" s="74">
        <f t="shared" si="69"/>
        <v>1.55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/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>
        <v>0.23</v>
      </c>
      <c r="JV68" s="211"/>
      <c r="JW68" s="211">
        <f t="shared" si="67"/>
        <v>0.23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70"/>
        <v>0</v>
      </c>
      <c r="N69" s="71">
        <f t="shared" si="2"/>
        <v>0</v>
      </c>
      <c r="O69" s="236">
        <v>1.24</v>
      </c>
      <c r="P69" s="237"/>
      <c r="Q69" s="74"/>
      <c r="R69" s="71"/>
      <c r="S69" s="71">
        <f t="shared" si="3"/>
        <v>1.24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>
        <v>0</v>
      </c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9.7899999999999991</v>
      </c>
      <c r="GL69" s="196"/>
      <c r="GM69" s="74">
        <f t="shared" si="38"/>
        <v>9.7899999999999991</v>
      </c>
      <c r="GN69" s="74">
        <f t="shared" si="39"/>
        <v>0</v>
      </c>
      <c r="GO69" s="196">
        <v>1.86</v>
      </c>
      <c r="GP69" s="196"/>
      <c r="GQ69" s="74">
        <f t="shared" si="40"/>
        <v>1.86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10.31</v>
      </c>
      <c r="GX69" s="196"/>
      <c r="GY69" s="74">
        <f t="shared" si="44"/>
        <v>10.31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1.22</v>
      </c>
      <c r="HF69" s="196"/>
      <c r="HG69" s="74">
        <f t="shared" si="48"/>
        <v>1.22</v>
      </c>
      <c r="HH69" s="74">
        <f t="shared" si="48"/>
        <v>0</v>
      </c>
      <c r="HI69" s="196">
        <v>1.44</v>
      </c>
      <c r="HJ69" s="196"/>
      <c r="HK69" s="74">
        <f t="shared" si="49"/>
        <v>1.44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1.55</v>
      </c>
      <c r="HV69" s="74"/>
      <c r="HW69" s="74">
        <f t="shared" si="69"/>
        <v>1.55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/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>
        <v>0.33</v>
      </c>
      <c r="JV69" s="211"/>
      <c r="JW69" s="211">
        <f t="shared" si="67"/>
        <v>0.33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70"/>
        <v>0</v>
      </c>
      <c r="N70" s="71">
        <f t="shared" si="2"/>
        <v>0</v>
      </c>
      <c r="O70" s="236">
        <v>1.24</v>
      </c>
      <c r="P70" s="237"/>
      <c r="Q70" s="74"/>
      <c r="R70" s="71"/>
      <c r="S70" s="71">
        <f t="shared" si="3"/>
        <v>1.24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>
        <v>0</v>
      </c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9.7899999999999991</v>
      </c>
      <c r="GL70" s="196"/>
      <c r="GM70" s="74">
        <f t="shared" si="38"/>
        <v>9.7899999999999991</v>
      </c>
      <c r="GN70" s="74">
        <f t="shared" si="39"/>
        <v>0</v>
      </c>
      <c r="GO70" s="196">
        <v>1.96</v>
      </c>
      <c r="GP70" s="196"/>
      <c r="GQ70" s="74">
        <f t="shared" si="40"/>
        <v>1.96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10.31</v>
      </c>
      <c r="GX70" s="196"/>
      <c r="GY70" s="74">
        <f t="shared" si="44"/>
        <v>10.31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1.22</v>
      </c>
      <c r="HF70" s="196"/>
      <c r="HG70" s="74">
        <f t="shared" si="48"/>
        <v>1.22</v>
      </c>
      <c r="HH70" s="74">
        <f t="shared" si="48"/>
        <v>0</v>
      </c>
      <c r="HI70" s="196">
        <v>1.44</v>
      </c>
      <c r="HJ70" s="196"/>
      <c r="HK70" s="74">
        <f t="shared" si="49"/>
        <v>1.44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1.55</v>
      </c>
      <c r="HV70" s="74"/>
      <c r="HW70" s="74">
        <f t="shared" si="69"/>
        <v>1.55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/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>
        <v>0.33</v>
      </c>
      <c r="JV70" s="211"/>
      <c r="JW70" s="211">
        <f t="shared" si="67"/>
        <v>0.33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70"/>
        <v>0</v>
      </c>
      <c r="N71" s="71">
        <f t="shared" si="2"/>
        <v>0</v>
      </c>
      <c r="O71" s="236">
        <v>1.24</v>
      </c>
      <c r="P71" s="237"/>
      <c r="Q71" s="74"/>
      <c r="R71" s="71"/>
      <c r="S71" s="71">
        <f t="shared" si="3"/>
        <v>1.24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>
        <v>0</v>
      </c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9.7899999999999991</v>
      </c>
      <c r="GL71" s="196"/>
      <c r="GM71" s="74">
        <f t="shared" si="38"/>
        <v>9.7899999999999991</v>
      </c>
      <c r="GN71" s="74">
        <f t="shared" si="39"/>
        <v>0</v>
      </c>
      <c r="GO71" s="196">
        <v>1.86</v>
      </c>
      <c r="GP71" s="196"/>
      <c r="GQ71" s="74">
        <f t="shared" si="40"/>
        <v>1.86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10.31</v>
      </c>
      <c r="GX71" s="196"/>
      <c r="GY71" s="74">
        <f t="shared" si="44"/>
        <v>10.31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1.22</v>
      </c>
      <c r="HF71" s="196"/>
      <c r="HG71" s="74">
        <f t="shared" si="48"/>
        <v>1.22</v>
      </c>
      <c r="HH71" s="74">
        <f t="shared" si="48"/>
        <v>0</v>
      </c>
      <c r="HI71" s="196">
        <v>1.44</v>
      </c>
      <c r="HJ71" s="196"/>
      <c r="HK71" s="74">
        <f t="shared" si="49"/>
        <v>1.44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1.55</v>
      </c>
      <c r="HV71" s="74"/>
      <c r="HW71" s="74">
        <f t="shared" si="69"/>
        <v>1.55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/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>
        <v>0.11</v>
      </c>
      <c r="JV71" s="211"/>
      <c r="JW71" s="211">
        <f t="shared" si="67"/>
        <v>0.11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70"/>
        <v>0</v>
      </c>
      <c r="N72" s="71">
        <f t="shared" si="2"/>
        <v>0</v>
      </c>
      <c r="O72" s="236">
        <v>1.24</v>
      </c>
      <c r="P72" s="237"/>
      <c r="Q72" s="74"/>
      <c r="R72" s="71"/>
      <c r="S72" s="71">
        <f t="shared" si="3"/>
        <v>1.24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>
        <v>0</v>
      </c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9.7899999999999991</v>
      </c>
      <c r="GL72" s="196"/>
      <c r="GM72" s="74">
        <f t="shared" si="38"/>
        <v>9.7899999999999991</v>
      </c>
      <c r="GN72" s="74">
        <f t="shared" si="39"/>
        <v>0</v>
      </c>
      <c r="GO72" s="196">
        <v>1.44</v>
      </c>
      <c r="GP72" s="196"/>
      <c r="GQ72" s="74">
        <f t="shared" si="40"/>
        <v>1.44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10.31</v>
      </c>
      <c r="GX72" s="196"/>
      <c r="GY72" s="74">
        <f t="shared" si="44"/>
        <v>10.31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1.22</v>
      </c>
      <c r="HF72" s="196"/>
      <c r="HG72" s="74">
        <f t="shared" si="48"/>
        <v>1.22</v>
      </c>
      <c r="HH72" s="74">
        <f t="shared" si="48"/>
        <v>0</v>
      </c>
      <c r="HI72" s="196">
        <v>1.44</v>
      </c>
      <c r="HJ72" s="196"/>
      <c r="HK72" s="74">
        <f t="shared" si="49"/>
        <v>1.44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1.55</v>
      </c>
      <c r="HV72" s="74"/>
      <c r="HW72" s="74">
        <f t="shared" si="69"/>
        <v>1.55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/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>
        <v>0</v>
      </c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70"/>
        <v>0</v>
      </c>
      <c r="N73" s="71">
        <f t="shared" si="2"/>
        <v>0</v>
      </c>
      <c r="O73" s="236">
        <v>1.24</v>
      </c>
      <c r="P73" s="237"/>
      <c r="Q73" s="74"/>
      <c r="R73" s="71"/>
      <c r="S73" s="71">
        <f t="shared" si="3"/>
        <v>1.24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41.24</v>
      </c>
      <c r="AH73" s="71"/>
      <c r="AI73" s="71"/>
      <c r="AJ73" s="71"/>
      <c r="AK73" s="71">
        <f t="shared" si="6"/>
        <v>41.24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>
        <v>0</v>
      </c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9.7899999999999991</v>
      </c>
      <c r="GL73" s="196"/>
      <c r="GM73" s="74">
        <f t="shared" si="38"/>
        <v>9.7899999999999991</v>
      </c>
      <c r="GN73" s="74">
        <f t="shared" si="39"/>
        <v>0</v>
      </c>
      <c r="GO73" s="196">
        <v>1.44</v>
      </c>
      <c r="GP73" s="196"/>
      <c r="GQ73" s="74">
        <f t="shared" si="40"/>
        <v>1.44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10.31</v>
      </c>
      <c r="GX73" s="196"/>
      <c r="GY73" s="74">
        <f t="shared" si="44"/>
        <v>10.31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1.22</v>
      </c>
      <c r="HF73" s="196"/>
      <c r="HG73" s="74">
        <f t="shared" si="48"/>
        <v>1.22</v>
      </c>
      <c r="HH73" s="74">
        <f t="shared" si="48"/>
        <v>0</v>
      </c>
      <c r="HI73" s="196">
        <v>1.44</v>
      </c>
      <c r="HJ73" s="196"/>
      <c r="HK73" s="74">
        <f t="shared" si="49"/>
        <v>1.44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1.55</v>
      </c>
      <c r="HV73" s="74"/>
      <c r="HW73" s="74">
        <f t="shared" si="69"/>
        <v>1.55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/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>
        <v>0</v>
      </c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70"/>
        <v>0</v>
      </c>
      <c r="N74" s="71">
        <f t="shared" si="2"/>
        <v>0</v>
      </c>
      <c r="O74" s="236">
        <v>1.24</v>
      </c>
      <c r="P74" s="237"/>
      <c r="Q74" s="74"/>
      <c r="R74" s="71"/>
      <c r="S74" s="71">
        <f t="shared" si="3"/>
        <v>1.24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36.08</v>
      </c>
      <c r="AH74" s="71"/>
      <c r="AI74" s="71"/>
      <c r="AJ74" s="71"/>
      <c r="AK74" s="71">
        <f t="shared" si="6"/>
        <v>36.08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>
        <v>0</v>
      </c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9.7899999999999991</v>
      </c>
      <c r="GL74" s="196"/>
      <c r="GM74" s="74">
        <f t="shared" si="38"/>
        <v>9.7899999999999991</v>
      </c>
      <c r="GN74" s="74">
        <f t="shared" si="39"/>
        <v>0</v>
      </c>
      <c r="GO74" s="196">
        <v>1.34</v>
      </c>
      <c r="GP74" s="196"/>
      <c r="GQ74" s="74">
        <f t="shared" si="40"/>
        <v>1.34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10.31</v>
      </c>
      <c r="GX74" s="196"/>
      <c r="GY74" s="74">
        <f t="shared" si="44"/>
        <v>10.31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1.22</v>
      </c>
      <c r="HF74" s="196"/>
      <c r="HG74" s="74">
        <f t="shared" si="48"/>
        <v>1.22</v>
      </c>
      <c r="HH74" s="74">
        <f t="shared" si="48"/>
        <v>0</v>
      </c>
      <c r="HI74" s="196">
        <v>1.44</v>
      </c>
      <c r="HJ74" s="196"/>
      <c r="HK74" s="74">
        <f t="shared" si="49"/>
        <v>1.44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1.55</v>
      </c>
      <c r="HV74" s="74"/>
      <c r="HW74" s="74">
        <f t="shared" si="69"/>
        <v>1.55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/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>
        <v>0</v>
      </c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70"/>
        <v>0</v>
      </c>
      <c r="N75" s="71">
        <f t="shared" si="2"/>
        <v>0</v>
      </c>
      <c r="O75" s="236">
        <v>1.24</v>
      </c>
      <c r="P75" s="237"/>
      <c r="Q75" s="74"/>
      <c r="R75" s="71"/>
      <c r="S75" s="71">
        <f t="shared" si="3"/>
        <v>1.24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>
        <v>0</v>
      </c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1">GG75</f>
        <v>0</v>
      </c>
      <c r="GJ75" s="74">
        <f t="shared" si="37"/>
        <v>0</v>
      </c>
      <c r="GK75" s="196">
        <v>9.7899999999999991</v>
      </c>
      <c r="GL75" s="196"/>
      <c r="GM75" s="74">
        <f t="shared" si="38"/>
        <v>9.7899999999999991</v>
      </c>
      <c r="GN75" s="74">
        <f t="shared" si="39"/>
        <v>0</v>
      </c>
      <c r="GO75" s="196">
        <v>1.34</v>
      </c>
      <c r="GP75" s="196"/>
      <c r="GQ75" s="74">
        <f t="shared" si="40"/>
        <v>1.34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10.31</v>
      </c>
      <c r="GX75" s="196"/>
      <c r="GY75" s="74">
        <f t="shared" si="44"/>
        <v>10.31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1.22</v>
      </c>
      <c r="HF75" s="196"/>
      <c r="HG75" s="74">
        <f t="shared" si="48"/>
        <v>1.22</v>
      </c>
      <c r="HH75" s="74">
        <f t="shared" si="48"/>
        <v>0</v>
      </c>
      <c r="HI75" s="196">
        <v>1.44</v>
      </c>
      <c r="HJ75" s="196"/>
      <c r="HK75" s="74">
        <f t="shared" si="49"/>
        <v>1.44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1.55</v>
      </c>
      <c r="HV75" s="74"/>
      <c r="HW75" s="74">
        <f t="shared" si="69"/>
        <v>1.55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/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>
        <v>0</v>
      </c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2">C76+E76</f>
        <v>0</v>
      </c>
      <c r="H76" s="71">
        <f t="shared" si="72"/>
        <v>0</v>
      </c>
      <c r="I76" s="237">
        <v>0</v>
      </c>
      <c r="J76" s="71"/>
      <c r="K76" s="71"/>
      <c r="L76" s="71"/>
      <c r="M76" s="71">
        <f t="shared" si="70"/>
        <v>0</v>
      </c>
      <c r="N76" s="71">
        <f t="shared" ref="M76:N106" si="73">J76+L76</f>
        <v>0</v>
      </c>
      <c r="O76" s="236">
        <v>1.24</v>
      </c>
      <c r="P76" s="237"/>
      <c r="Q76" s="74"/>
      <c r="R76" s="71"/>
      <c r="S76" s="71">
        <f t="shared" ref="S76:T106" si="74">O76+Q76</f>
        <v>1.24</v>
      </c>
      <c r="T76" s="71">
        <f t="shared" si="74"/>
        <v>0</v>
      </c>
      <c r="U76" s="71"/>
      <c r="V76" s="71"/>
      <c r="W76" s="74"/>
      <c r="X76" s="74"/>
      <c r="Y76" s="71">
        <f t="shared" ref="Y76:Z106" si="75">U76+W76</f>
        <v>0</v>
      </c>
      <c r="Z76" s="71">
        <f t="shared" si="75"/>
        <v>0</v>
      </c>
      <c r="AA76" s="71"/>
      <c r="AB76" s="245"/>
      <c r="AC76" s="246"/>
      <c r="AD76" s="239"/>
      <c r="AE76" s="71">
        <f t="shared" ref="AE76:AF106" si="76">AA76+AC76</f>
        <v>0</v>
      </c>
      <c r="AF76" s="71">
        <f t="shared" si="76"/>
        <v>0</v>
      </c>
      <c r="AG76" s="71">
        <v>0</v>
      </c>
      <c r="AH76" s="71"/>
      <c r="AI76" s="71"/>
      <c r="AJ76" s="71"/>
      <c r="AK76" s="71">
        <f t="shared" ref="AK76:AL106" si="77">AG76+AI76</f>
        <v>0</v>
      </c>
      <c r="AL76" s="71">
        <f t="shared" si="77"/>
        <v>0</v>
      </c>
      <c r="AM76" s="71"/>
      <c r="AN76" s="71"/>
      <c r="AO76" s="75"/>
      <c r="AP76" s="75"/>
      <c r="AQ76" s="71">
        <f t="shared" ref="AQ76:AR106" si="78">AM76+AO76</f>
        <v>0</v>
      </c>
      <c r="AR76" s="71">
        <f t="shared" si="78"/>
        <v>0</v>
      </c>
      <c r="AS76" s="74"/>
      <c r="AT76" s="74"/>
      <c r="AU76" s="74"/>
      <c r="AV76" s="71"/>
      <c r="AW76" s="71">
        <f t="shared" ref="AW76:AX106" si="79">AS76+AU76</f>
        <v>0</v>
      </c>
      <c r="AX76" s="71">
        <f t="shared" si="79"/>
        <v>0</v>
      </c>
      <c r="AY76" s="207"/>
      <c r="AZ76" s="86"/>
      <c r="BA76" s="86"/>
      <c r="BB76" s="86"/>
      <c r="BC76" s="71">
        <f t="shared" ref="BC76:BD106" si="80">AY76+BA76</f>
        <v>0</v>
      </c>
      <c r="BD76" s="71">
        <f t="shared" si="80"/>
        <v>0</v>
      </c>
      <c r="BE76" s="236"/>
      <c r="BF76" s="236"/>
      <c r="BG76" s="75"/>
      <c r="BH76" s="240"/>
      <c r="BI76" s="71">
        <f t="shared" ref="BI76:BJ106" si="81">BE76+BG76</f>
        <v>0</v>
      </c>
      <c r="BJ76" s="71">
        <f t="shared" si="81"/>
        <v>0</v>
      </c>
      <c r="BK76" s="93"/>
      <c r="BL76" s="93"/>
      <c r="BM76" s="71"/>
      <c r="BN76" s="71"/>
      <c r="BO76" s="71">
        <f t="shared" ref="BO76:BP106" si="82">BK76+BM76</f>
        <v>0</v>
      </c>
      <c r="BP76" s="71">
        <f t="shared" si="82"/>
        <v>0</v>
      </c>
      <c r="BQ76" s="241"/>
      <c r="BR76" s="236"/>
      <c r="BS76" s="94"/>
      <c r="BT76" s="94"/>
      <c r="BU76" s="71">
        <f t="shared" ref="BU76:BV106" si="83">BQ76+BS76</f>
        <v>0</v>
      </c>
      <c r="BV76" s="71">
        <f t="shared" si="83"/>
        <v>0</v>
      </c>
      <c r="BW76" s="74">
        <v>0</v>
      </c>
      <c r="BX76" s="74"/>
      <c r="BY76" s="79"/>
      <c r="BZ76" s="242"/>
      <c r="CA76" s="71">
        <f t="shared" ref="CA76:CB106" si="84">BW76+BY76</f>
        <v>0</v>
      </c>
      <c r="CB76" s="71">
        <f t="shared" si="84"/>
        <v>0</v>
      </c>
      <c r="CC76" s="74"/>
      <c r="CD76" s="74"/>
      <c r="CE76" s="95"/>
      <c r="CF76" s="95"/>
      <c r="CG76" s="71">
        <f t="shared" ref="CG76:CH106" si="85">CC76+CE76</f>
        <v>0</v>
      </c>
      <c r="CH76" s="71">
        <f t="shared" si="85"/>
        <v>0</v>
      </c>
      <c r="CI76" s="236"/>
      <c r="CJ76" s="236"/>
      <c r="CK76" s="213"/>
      <c r="CL76" s="71"/>
      <c r="CM76" s="71">
        <f t="shared" ref="CM76:CN106" si="86">CI76+CK76</f>
        <v>0</v>
      </c>
      <c r="CN76" s="71">
        <f t="shared" si="86"/>
        <v>0</v>
      </c>
      <c r="CO76" s="236"/>
      <c r="CP76" s="236"/>
      <c r="CQ76" s="71"/>
      <c r="CR76" s="71"/>
      <c r="CS76" s="71">
        <f t="shared" ref="CS76:CT106" si="87">CO76+CQ76</f>
        <v>0</v>
      </c>
      <c r="CT76" s="71">
        <f t="shared" si="87"/>
        <v>0</v>
      </c>
      <c r="CU76" s="74">
        <v>0</v>
      </c>
      <c r="CV76" s="74"/>
      <c r="CW76" s="236"/>
      <c r="CX76" s="236"/>
      <c r="CY76" s="71">
        <f t="shared" ref="CY76:CZ106" si="88">CU76+CW76</f>
        <v>0</v>
      </c>
      <c r="CZ76" s="71">
        <f t="shared" si="88"/>
        <v>0</v>
      </c>
      <c r="DA76" s="236"/>
      <c r="DB76" s="237"/>
      <c r="DC76" s="93"/>
      <c r="DD76" s="71"/>
      <c r="DE76" s="71">
        <f t="shared" ref="DE76:DF106" si="89">DA76+DC76</f>
        <v>0</v>
      </c>
      <c r="DF76" s="71">
        <f t="shared" si="89"/>
        <v>0</v>
      </c>
      <c r="DG76" s="74"/>
      <c r="DH76" s="74"/>
      <c r="DI76" s="74"/>
      <c r="DJ76" s="74"/>
      <c r="DK76" s="71">
        <f t="shared" ref="DK76:DL106" si="90">DG76+DI76</f>
        <v>0</v>
      </c>
      <c r="DL76" s="71">
        <f t="shared" si="90"/>
        <v>0</v>
      </c>
      <c r="DM76" s="236">
        <v>0</v>
      </c>
      <c r="DN76" s="236"/>
      <c r="DO76" s="243"/>
      <c r="DP76" s="244"/>
      <c r="DQ76" s="71">
        <f t="shared" ref="DQ76:DR106" si="91">DM76+DO76</f>
        <v>0</v>
      </c>
      <c r="DR76" s="71">
        <f t="shared" si="91"/>
        <v>0</v>
      </c>
      <c r="DS76" s="115"/>
      <c r="DT76" s="71"/>
      <c r="DU76" s="236"/>
      <c r="DV76" s="236"/>
      <c r="DW76" s="71">
        <f t="shared" ref="DW76:DX106" si="92">DS76+DU76</f>
        <v>0</v>
      </c>
      <c r="DX76" s="71">
        <f t="shared" si="92"/>
        <v>0</v>
      </c>
      <c r="DY76" s="236"/>
      <c r="DZ76" s="237"/>
      <c r="EA76" s="208"/>
      <c r="EB76" s="71"/>
      <c r="EC76" s="71">
        <f t="shared" ref="EC76:ED106" si="93">DY76+EA76</f>
        <v>0</v>
      </c>
      <c r="ED76" s="71">
        <f t="shared" si="93"/>
        <v>0</v>
      </c>
      <c r="EE76" s="236"/>
      <c r="EF76" s="236"/>
      <c r="EG76" s="243"/>
      <c r="EH76" s="243"/>
      <c r="EI76" s="71">
        <f t="shared" ref="EI76:EJ106" si="94">EE76+EG76</f>
        <v>0</v>
      </c>
      <c r="EJ76" s="71">
        <f t="shared" si="94"/>
        <v>0</v>
      </c>
      <c r="EK76" s="236">
        <v>0</v>
      </c>
      <c r="EL76" s="236"/>
      <c r="EM76" s="243"/>
      <c r="EN76" s="243"/>
      <c r="EO76" s="71">
        <f t="shared" ref="EO76:EP106" si="95">EK76+EM76</f>
        <v>0</v>
      </c>
      <c r="EP76" s="71">
        <f t="shared" si="95"/>
        <v>0</v>
      </c>
      <c r="EQ76" s="209">
        <v>0</v>
      </c>
      <c r="ER76" s="196"/>
      <c r="ES76" s="196"/>
      <c r="ET76" s="196"/>
      <c r="EU76" s="74">
        <f t="shared" ref="EU76:EU106" si="96">EQ76+ES76</f>
        <v>0</v>
      </c>
      <c r="EV76" s="74">
        <f t="shared" ref="EV76:EV106" si="97">ER76+ET76</f>
        <v>0</v>
      </c>
      <c r="EW76" s="71">
        <v>0</v>
      </c>
      <c r="EX76" s="71"/>
      <c r="EY76" s="71"/>
      <c r="EZ76" s="71"/>
      <c r="FA76" s="71">
        <f t="shared" ref="FA76:FB106" si="98">EW76+EY76</f>
        <v>0</v>
      </c>
      <c r="FB76" s="71">
        <f t="shared" si="98"/>
        <v>0</v>
      </c>
      <c r="FC76" s="71"/>
      <c r="FD76" s="71"/>
      <c r="FE76" s="71"/>
      <c r="FF76" s="71"/>
      <c r="FG76" s="71">
        <f t="shared" ref="FG76:FH106" si="99">FC76+FE76</f>
        <v>0</v>
      </c>
      <c r="FH76" s="71">
        <f t="shared" si="99"/>
        <v>0</v>
      </c>
      <c r="FI76" s="196"/>
      <c r="FJ76" s="196"/>
      <c r="FK76" s="196"/>
      <c r="FL76" s="196"/>
      <c r="FM76" s="74">
        <f t="shared" ref="FM76:FM106" si="100">FI76+FK76</f>
        <v>0</v>
      </c>
      <c r="FN76" s="74">
        <f t="shared" ref="FN76:FN106" si="101">FJ76+FL76</f>
        <v>0</v>
      </c>
      <c r="FO76" s="196"/>
      <c r="FP76" s="196"/>
      <c r="FQ76" s="196"/>
      <c r="FR76" s="196"/>
      <c r="FS76" s="74">
        <f t="shared" ref="FS76:FS106" si="102">FO76+FQ76</f>
        <v>0</v>
      </c>
      <c r="FT76" s="74">
        <f t="shared" ref="FT76:FT106" si="103">FP76+FR76</f>
        <v>0</v>
      </c>
      <c r="FU76" s="196"/>
      <c r="FV76" s="196"/>
      <c r="FW76" s="196"/>
      <c r="FX76" s="196"/>
      <c r="FY76" s="74">
        <f t="shared" ref="FY76:FY106" si="104">FU76+FW76</f>
        <v>0</v>
      </c>
      <c r="FZ76" s="74">
        <f t="shared" ref="FZ76:FZ106" si="105">FV76+FX76</f>
        <v>0</v>
      </c>
      <c r="GA76" s="196"/>
      <c r="GB76" s="196"/>
      <c r="GC76" s="196"/>
      <c r="GD76" s="196"/>
      <c r="GE76" s="74">
        <f t="shared" ref="GE76:GE106" si="106">GA76+GC76</f>
        <v>0</v>
      </c>
      <c r="GF76" s="74">
        <f t="shared" ref="GF76:GF106" si="107">GB76+GD76</f>
        <v>0</v>
      </c>
      <c r="GG76" s="196"/>
      <c r="GH76" s="196"/>
      <c r="GI76" s="74">
        <f t="shared" si="71"/>
        <v>0</v>
      </c>
      <c r="GJ76" s="74">
        <f t="shared" ref="GJ76:GJ106" si="108">GH76</f>
        <v>0</v>
      </c>
      <c r="GK76" s="196">
        <v>9.7899999999999991</v>
      </c>
      <c r="GL76" s="196"/>
      <c r="GM76" s="74">
        <f t="shared" ref="GM76:GM106" si="109">GK76</f>
        <v>9.7899999999999991</v>
      </c>
      <c r="GN76" s="74">
        <f t="shared" ref="GN76:GN106" si="110">GL76</f>
        <v>0</v>
      </c>
      <c r="GO76" s="196">
        <v>1.1299999999999999</v>
      </c>
      <c r="GP76" s="196"/>
      <c r="GQ76" s="74">
        <f t="shared" ref="GQ76:GQ106" si="111">GO76</f>
        <v>1.1299999999999999</v>
      </c>
      <c r="GR76" s="74">
        <f t="shared" ref="GR76:GR106" si="112">GP76</f>
        <v>0</v>
      </c>
      <c r="GS76" s="196"/>
      <c r="GT76" s="196"/>
      <c r="GU76" s="74">
        <f t="shared" ref="GU76:GU106" si="113">GS76</f>
        <v>0</v>
      </c>
      <c r="GV76" s="74">
        <f t="shared" ref="GV76:GV106" si="114">GT76</f>
        <v>0</v>
      </c>
      <c r="GW76" s="196">
        <v>10.31</v>
      </c>
      <c r="GX76" s="196"/>
      <c r="GY76" s="74">
        <f t="shared" ref="GY76:GY106" si="115">GW76</f>
        <v>10.31</v>
      </c>
      <c r="GZ76" s="74">
        <f t="shared" ref="GZ76:GZ106" si="116">GX76</f>
        <v>0</v>
      </c>
      <c r="HA76" s="196">
        <v>0</v>
      </c>
      <c r="HB76" s="196"/>
      <c r="HC76" s="74">
        <f t="shared" ref="HC76:HC106" si="117">HA76</f>
        <v>0</v>
      </c>
      <c r="HD76" s="74">
        <f t="shared" ref="HD76:HD106" si="118">HB76</f>
        <v>0</v>
      </c>
      <c r="HE76" s="196">
        <v>1.22</v>
      </c>
      <c r="HF76" s="196"/>
      <c r="HG76" s="74">
        <f t="shared" ref="HG76:HH106" si="119">HE76</f>
        <v>1.22</v>
      </c>
      <c r="HH76" s="74">
        <f t="shared" si="119"/>
        <v>0</v>
      </c>
      <c r="HI76" s="196">
        <v>1.44</v>
      </c>
      <c r="HJ76" s="196"/>
      <c r="HK76" s="74">
        <f t="shared" ref="HK76:HL106" si="120">HI76</f>
        <v>1.44</v>
      </c>
      <c r="HL76" s="74">
        <f t="shared" si="120"/>
        <v>0</v>
      </c>
      <c r="HM76" s="74"/>
      <c r="HN76" s="74"/>
      <c r="HO76" s="74">
        <f t="shared" ref="HO76:HP106" si="121">HM76</f>
        <v>0</v>
      </c>
      <c r="HP76" s="74">
        <f t="shared" si="121"/>
        <v>0</v>
      </c>
      <c r="HQ76" s="74"/>
      <c r="HR76" s="74"/>
      <c r="HS76" s="74">
        <f t="shared" ref="HS76:HT106" si="122">HQ76</f>
        <v>0</v>
      </c>
      <c r="HT76" s="74">
        <f t="shared" si="122"/>
        <v>0</v>
      </c>
      <c r="HU76" s="74">
        <v>1.55</v>
      </c>
      <c r="HV76" s="74"/>
      <c r="HW76" s="74">
        <f t="shared" ref="HW76:HX106" si="123">HU76</f>
        <v>1.55</v>
      </c>
      <c r="HX76" s="74">
        <f t="shared" si="123"/>
        <v>0</v>
      </c>
      <c r="HY76" s="74"/>
      <c r="HZ76" s="74"/>
      <c r="IA76" s="74">
        <f t="shared" ref="IA76:IB106" si="124">HY76</f>
        <v>0</v>
      </c>
      <c r="IB76" s="74">
        <f t="shared" si="124"/>
        <v>0</v>
      </c>
      <c r="IC76" s="74"/>
      <c r="ID76" s="74"/>
      <c r="IE76" s="74">
        <f t="shared" ref="IE76:IE106" si="125">IC76</f>
        <v>0</v>
      </c>
      <c r="IF76" s="210">
        <f t="shared" ref="IF76:IF106" si="126">ID76</f>
        <v>0</v>
      </c>
      <c r="IG76" s="235"/>
      <c r="IH76" s="235"/>
      <c r="II76" s="211">
        <f t="shared" ref="II76:IJ106" si="127">IG76</f>
        <v>0</v>
      </c>
      <c r="IJ76" s="211">
        <f t="shared" si="127"/>
        <v>0</v>
      </c>
      <c r="IM76" s="211">
        <f t="shared" ref="IM76:IN106" si="128">IK76</f>
        <v>0</v>
      </c>
      <c r="IN76" s="211">
        <f t="shared" si="128"/>
        <v>0</v>
      </c>
      <c r="IO76" s="196"/>
      <c r="IP76" s="211"/>
      <c r="IQ76" s="211">
        <f t="shared" ref="IQ76:IR106" si="129">IO76</f>
        <v>0</v>
      </c>
      <c r="IR76" s="211">
        <f t="shared" si="129"/>
        <v>0</v>
      </c>
      <c r="IS76" s="211"/>
      <c r="IT76" s="211"/>
      <c r="IU76" s="211">
        <f t="shared" ref="IU76:IV106" si="130">IS76</f>
        <v>0</v>
      </c>
      <c r="IV76" s="211">
        <f t="shared" si="130"/>
        <v>0</v>
      </c>
      <c r="IW76" s="211"/>
      <c r="IX76" s="211"/>
      <c r="IY76" s="211">
        <f t="shared" ref="IY76:IY106" si="131">IW76</f>
        <v>0</v>
      </c>
      <c r="IZ76" s="211">
        <f t="shared" ref="IZ76:IZ106" si="132">IX76</f>
        <v>0</v>
      </c>
      <c r="JA76" s="211"/>
      <c r="JB76" s="211"/>
      <c r="JC76" s="211">
        <f t="shared" ref="JC76:JD106" si="133">JA76</f>
        <v>0</v>
      </c>
      <c r="JD76" s="211">
        <f t="shared" si="133"/>
        <v>0</v>
      </c>
      <c r="JE76" s="211">
        <v>0</v>
      </c>
      <c r="JF76" s="211"/>
      <c r="JG76" s="211">
        <f t="shared" ref="JG76:JH106" si="134">JE76</f>
        <v>0</v>
      </c>
      <c r="JH76" s="211">
        <f t="shared" si="134"/>
        <v>0</v>
      </c>
      <c r="JI76" s="211"/>
      <c r="JJ76" s="211"/>
      <c r="JK76" s="211">
        <f t="shared" ref="JK76:JL106" si="135">JI76</f>
        <v>0</v>
      </c>
      <c r="JL76" s="211">
        <f t="shared" si="135"/>
        <v>0</v>
      </c>
      <c r="JM76" s="211"/>
      <c r="JN76" s="211"/>
      <c r="JO76" s="211">
        <f t="shared" ref="JO76:JP106" si="136">JM76</f>
        <v>0</v>
      </c>
      <c r="JP76" s="211">
        <f t="shared" si="136"/>
        <v>0</v>
      </c>
      <c r="JQ76" s="211"/>
      <c r="JR76" s="211"/>
      <c r="JS76" s="211">
        <f t="shared" ref="JS76:JT106" si="137">JQ76</f>
        <v>0</v>
      </c>
      <c r="JT76" s="211">
        <f t="shared" si="137"/>
        <v>0</v>
      </c>
      <c r="JU76" s="211">
        <v>0</v>
      </c>
      <c r="JV76" s="211"/>
      <c r="JW76" s="211">
        <f t="shared" ref="JW76:JX106" si="138">JU76</f>
        <v>0</v>
      </c>
      <c r="JX76" s="211">
        <f t="shared" si="138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2"/>
        <v>0</v>
      </c>
      <c r="H77" s="71">
        <f t="shared" si="72"/>
        <v>0</v>
      </c>
      <c r="I77" s="237">
        <v>0</v>
      </c>
      <c r="J77" s="71"/>
      <c r="K77" s="71"/>
      <c r="L77" s="71"/>
      <c r="M77" s="71">
        <f t="shared" si="70"/>
        <v>0</v>
      </c>
      <c r="N77" s="71">
        <f t="shared" si="73"/>
        <v>0</v>
      </c>
      <c r="O77" s="236">
        <v>1.24</v>
      </c>
      <c r="P77" s="237"/>
      <c r="Q77" s="74"/>
      <c r="R77" s="71"/>
      <c r="S77" s="71">
        <f t="shared" si="74"/>
        <v>1.24</v>
      </c>
      <c r="T77" s="71">
        <f t="shared" si="74"/>
        <v>0</v>
      </c>
      <c r="U77" s="71"/>
      <c r="V77" s="71"/>
      <c r="W77" s="74"/>
      <c r="X77" s="74"/>
      <c r="Y77" s="71">
        <f t="shared" si="75"/>
        <v>0</v>
      </c>
      <c r="Z77" s="71">
        <f t="shared" si="75"/>
        <v>0</v>
      </c>
      <c r="AA77" s="71"/>
      <c r="AB77" s="245"/>
      <c r="AC77" s="246"/>
      <c r="AD77" s="239"/>
      <c r="AE77" s="71">
        <f t="shared" si="76"/>
        <v>0</v>
      </c>
      <c r="AF77" s="71">
        <f t="shared" si="76"/>
        <v>0</v>
      </c>
      <c r="AG77" s="71">
        <v>0</v>
      </c>
      <c r="AH77" s="71"/>
      <c r="AI77" s="71"/>
      <c r="AJ77" s="71"/>
      <c r="AK77" s="71">
        <f t="shared" si="77"/>
        <v>0</v>
      </c>
      <c r="AL77" s="71">
        <f t="shared" si="77"/>
        <v>0</v>
      </c>
      <c r="AM77" s="71"/>
      <c r="AN77" s="71"/>
      <c r="AO77" s="75"/>
      <c r="AP77" s="75"/>
      <c r="AQ77" s="71">
        <f t="shared" si="78"/>
        <v>0</v>
      </c>
      <c r="AR77" s="71">
        <f t="shared" si="78"/>
        <v>0</v>
      </c>
      <c r="AS77" s="74"/>
      <c r="AT77" s="74"/>
      <c r="AU77" s="74"/>
      <c r="AV77" s="71"/>
      <c r="AW77" s="71">
        <f t="shared" si="79"/>
        <v>0</v>
      </c>
      <c r="AX77" s="71">
        <f t="shared" si="79"/>
        <v>0</v>
      </c>
      <c r="AY77" s="207"/>
      <c r="AZ77" s="86"/>
      <c r="BA77" s="86"/>
      <c r="BB77" s="86"/>
      <c r="BC77" s="71">
        <f t="shared" si="80"/>
        <v>0</v>
      </c>
      <c r="BD77" s="71">
        <f t="shared" si="80"/>
        <v>0</v>
      </c>
      <c r="BE77" s="236"/>
      <c r="BF77" s="236"/>
      <c r="BG77" s="75"/>
      <c r="BH77" s="240"/>
      <c r="BI77" s="71">
        <f t="shared" si="81"/>
        <v>0</v>
      </c>
      <c r="BJ77" s="71">
        <f t="shared" si="81"/>
        <v>0</v>
      </c>
      <c r="BK77" s="93"/>
      <c r="BL77" s="93"/>
      <c r="BM77" s="71"/>
      <c r="BN77" s="71"/>
      <c r="BO77" s="71">
        <f t="shared" si="82"/>
        <v>0</v>
      </c>
      <c r="BP77" s="71">
        <f t="shared" si="82"/>
        <v>0</v>
      </c>
      <c r="BQ77" s="241"/>
      <c r="BR77" s="236"/>
      <c r="BS77" s="94"/>
      <c r="BT77" s="94"/>
      <c r="BU77" s="71">
        <f t="shared" si="83"/>
        <v>0</v>
      </c>
      <c r="BV77" s="71">
        <f t="shared" si="83"/>
        <v>0</v>
      </c>
      <c r="BW77" s="74">
        <v>0</v>
      </c>
      <c r="BX77" s="74"/>
      <c r="BY77" s="79"/>
      <c r="BZ77" s="242"/>
      <c r="CA77" s="71">
        <f t="shared" si="84"/>
        <v>0</v>
      </c>
      <c r="CB77" s="71">
        <f t="shared" si="84"/>
        <v>0</v>
      </c>
      <c r="CC77" s="74"/>
      <c r="CD77" s="74"/>
      <c r="CE77" s="95"/>
      <c r="CF77" s="95"/>
      <c r="CG77" s="71">
        <f t="shared" si="85"/>
        <v>0</v>
      </c>
      <c r="CH77" s="71">
        <f t="shared" si="85"/>
        <v>0</v>
      </c>
      <c r="CI77" s="236"/>
      <c r="CJ77" s="236"/>
      <c r="CK77" s="213"/>
      <c r="CL77" s="71"/>
      <c r="CM77" s="71">
        <f t="shared" si="86"/>
        <v>0</v>
      </c>
      <c r="CN77" s="71">
        <f t="shared" si="86"/>
        <v>0</v>
      </c>
      <c r="CO77" s="236"/>
      <c r="CP77" s="236"/>
      <c r="CQ77" s="71"/>
      <c r="CR77" s="71"/>
      <c r="CS77" s="71">
        <f t="shared" si="87"/>
        <v>0</v>
      </c>
      <c r="CT77" s="71">
        <f t="shared" si="87"/>
        <v>0</v>
      </c>
      <c r="CU77" s="74">
        <v>0</v>
      </c>
      <c r="CV77" s="74"/>
      <c r="CW77" s="236"/>
      <c r="CX77" s="236"/>
      <c r="CY77" s="71">
        <f t="shared" si="88"/>
        <v>0</v>
      </c>
      <c r="CZ77" s="71">
        <f t="shared" si="88"/>
        <v>0</v>
      </c>
      <c r="DA77" s="236"/>
      <c r="DB77" s="237"/>
      <c r="DC77" s="93"/>
      <c r="DD77" s="71"/>
      <c r="DE77" s="71">
        <f t="shared" si="89"/>
        <v>0</v>
      </c>
      <c r="DF77" s="71">
        <f t="shared" si="89"/>
        <v>0</v>
      </c>
      <c r="DG77" s="74"/>
      <c r="DH77" s="74"/>
      <c r="DI77" s="74"/>
      <c r="DJ77" s="74"/>
      <c r="DK77" s="71">
        <f t="shared" si="90"/>
        <v>0</v>
      </c>
      <c r="DL77" s="71">
        <f t="shared" si="90"/>
        <v>0</v>
      </c>
      <c r="DM77" s="236">
        <v>0</v>
      </c>
      <c r="DN77" s="236"/>
      <c r="DO77" s="243"/>
      <c r="DP77" s="244"/>
      <c r="DQ77" s="71">
        <f t="shared" si="91"/>
        <v>0</v>
      </c>
      <c r="DR77" s="71">
        <f t="shared" si="91"/>
        <v>0</v>
      </c>
      <c r="DS77" s="115"/>
      <c r="DT77" s="71"/>
      <c r="DU77" s="236"/>
      <c r="DV77" s="236"/>
      <c r="DW77" s="71">
        <f t="shared" si="92"/>
        <v>0</v>
      </c>
      <c r="DX77" s="71">
        <f t="shared" si="92"/>
        <v>0</v>
      </c>
      <c r="DY77" s="236"/>
      <c r="DZ77" s="237"/>
      <c r="EA77" s="208"/>
      <c r="EB77" s="71"/>
      <c r="EC77" s="71">
        <f t="shared" si="93"/>
        <v>0</v>
      </c>
      <c r="ED77" s="71">
        <f t="shared" si="93"/>
        <v>0</v>
      </c>
      <c r="EE77" s="236"/>
      <c r="EF77" s="236"/>
      <c r="EG77" s="243"/>
      <c r="EH77" s="243"/>
      <c r="EI77" s="71">
        <f t="shared" si="94"/>
        <v>0</v>
      </c>
      <c r="EJ77" s="71">
        <f t="shared" si="94"/>
        <v>0</v>
      </c>
      <c r="EK77" s="236">
        <v>0</v>
      </c>
      <c r="EL77" s="236"/>
      <c r="EM77" s="243"/>
      <c r="EN77" s="243"/>
      <c r="EO77" s="71">
        <f t="shared" si="95"/>
        <v>0</v>
      </c>
      <c r="EP77" s="71">
        <f t="shared" si="95"/>
        <v>0</v>
      </c>
      <c r="EQ77" s="209">
        <v>0</v>
      </c>
      <c r="ER77" s="196"/>
      <c r="ES77" s="196"/>
      <c r="ET77" s="196"/>
      <c r="EU77" s="74">
        <f t="shared" si="96"/>
        <v>0</v>
      </c>
      <c r="EV77" s="74">
        <f t="shared" si="97"/>
        <v>0</v>
      </c>
      <c r="EW77" s="71">
        <v>0</v>
      </c>
      <c r="EX77" s="71"/>
      <c r="EY77" s="71"/>
      <c r="EZ77" s="71"/>
      <c r="FA77" s="71">
        <f t="shared" si="98"/>
        <v>0</v>
      </c>
      <c r="FB77" s="71">
        <f t="shared" si="98"/>
        <v>0</v>
      </c>
      <c r="FC77" s="71"/>
      <c r="FD77" s="71"/>
      <c r="FE77" s="71"/>
      <c r="FF77" s="71"/>
      <c r="FG77" s="71">
        <f t="shared" si="99"/>
        <v>0</v>
      </c>
      <c r="FH77" s="71">
        <f t="shared" si="99"/>
        <v>0</v>
      </c>
      <c r="FI77" s="196"/>
      <c r="FJ77" s="196"/>
      <c r="FK77" s="196"/>
      <c r="FL77" s="196"/>
      <c r="FM77" s="74">
        <f t="shared" si="100"/>
        <v>0</v>
      </c>
      <c r="FN77" s="74">
        <f t="shared" si="101"/>
        <v>0</v>
      </c>
      <c r="FO77" s="196"/>
      <c r="FP77" s="196"/>
      <c r="FQ77" s="196"/>
      <c r="FR77" s="196"/>
      <c r="FS77" s="74">
        <f t="shared" si="102"/>
        <v>0</v>
      </c>
      <c r="FT77" s="74">
        <f t="shared" si="103"/>
        <v>0</v>
      </c>
      <c r="FU77" s="196"/>
      <c r="FV77" s="196"/>
      <c r="FW77" s="196"/>
      <c r="FX77" s="196"/>
      <c r="FY77" s="74">
        <f t="shared" si="104"/>
        <v>0</v>
      </c>
      <c r="FZ77" s="74">
        <f t="shared" si="105"/>
        <v>0</v>
      </c>
      <c r="GA77" s="196"/>
      <c r="GB77" s="196"/>
      <c r="GC77" s="196"/>
      <c r="GD77" s="196"/>
      <c r="GE77" s="74">
        <f t="shared" si="106"/>
        <v>0</v>
      </c>
      <c r="GF77" s="74">
        <f t="shared" si="107"/>
        <v>0</v>
      </c>
      <c r="GG77" s="196"/>
      <c r="GH77" s="196"/>
      <c r="GI77" s="74">
        <f t="shared" si="71"/>
        <v>0</v>
      </c>
      <c r="GJ77" s="74">
        <f t="shared" si="108"/>
        <v>0</v>
      </c>
      <c r="GK77" s="196">
        <v>9.7899999999999991</v>
      </c>
      <c r="GL77" s="196"/>
      <c r="GM77" s="74">
        <f t="shared" si="109"/>
        <v>9.7899999999999991</v>
      </c>
      <c r="GN77" s="74">
        <f t="shared" si="110"/>
        <v>0</v>
      </c>
      <c r="GO77" s="196">
        <v>0.82</v>
      </c>
      <c r="GP77" s="196"/>
      <c r="GQ77" s="74">
        <f t="shared" si="111"/>
        <v>0.82</v>
      </c>
      <c r="GR77" s="74">
        <f t="shared" si="112"/>
        <v>0</v>
      </c>
      <c r="GS77" s="196"/>
      <c r="GT77" s="196"/>
      <c r="GU77" s="74">
        <f t="shared" si="113"/>
        <v>0</v>
      </c>
      <c r="GV77" s="74">
        <f t="shared" si="114"/>
        <v>0</v>
      </c>
      <c r="GW77" s="196">
        <v>10.31</v>
      </c>
      <c r="GX77" s="196"/>
      <c r="GY77" s="74">
        <f t="shared" si="115"/>
        <v>10.31</v>
      </c>
      <c r="GZ77" s="74">
        <f t="shared" si="116"/>
        <v>0</v>
      </c>
      <c r="HA77" s="196">
        <v>0</v>
      </c>
      <c r="HB77" s="196"/>
      <c r="HC77" s="74">
        <f t="shared" si="117"/>
        <v>0</v>
      </c>
      <c r="HD77" s="74">
        <f t="shared" si="118"/>
        <v>0</v>
      </c>
      <c r="HE77" s="196">
        <v>1.22</v>
      </c>
      <c r="HF77" s="196"/>
      <c r="HG77" s="74">
        <f t="shared" si="119"/>
        <v>1.22</v>
      </c>
      <c r="HH77" s="74">
        <f t="shared" si="119"/>
        <v>0</v>
      </c>
      <c r="HI77" s="196">
        <v>1.44</v>
      </c>
      <c r="HJ77" s="196"/>
      <c r="HK77" s="74">
        <f t="shared" si="120"/>
        <v>1.44</v>
      </c>
      <c r="HL77" s="74">
        <f t="shared" si="120"/>
        <v>0</v>
      </c>
      <c r="HM77" s="74"/>
      <c r="HN77" s="74"/>
      <c r="HO77" s="74">
        <f t="shared" si="121"/>
        <v>0</v>
      </c>
      <c r="HP77" s="74">
        <f t="shared" si="121"/>
        <v>0</v>
      </c>
      <c r="HQ77" s="74"/>
      <c r="HR77" s="74"/>
      <c r="HS77" s="74">
        <f t="shared" si="122"/>
        <v>0</v>
      </c>
      <c r="HT77" s="74">
        <f t="shared" si="122"/>
        <v>0</v>
      </c>
      <c r="HU77" s="74">
        <v>1.55</v>
      </c>
      <c r="HV77" s="74"/>
      <c r="HW77" s="74">
        <f t="shared" si="123"/>
        <v>1.55</v>
      </c>
      <c r="HX77" s="74">
        <f t="shared" si="123"/>
        <v>0</v>
      </c>
      <c r="HY77" s="74"/>
      <c r="HZ77" s="74"/>
      <c r="IA77" s="74">
        <f t="shared" si="124"/>
        <v>0</v>
      </c>
      <c r="IB77" s="74">
        <f t="shared" si="124"/>
        <v>0</v>
      </c>
      <c r="IC77" s="74"/>
      <c r="ID77" s="74"/>
      <c r="IE77" s="74">
        <f t="shared" si="125"/>
        <v>0</v>
      </c>
      <c r="IF77" s="210">
        <f t="shared" si="126"/>
        <v>0</v>
      </c>
      <c r="IG77" s="235"/>
      <c r="IH77" s="235"/>
      <c r="II77" s="211">
        <f t="shared" si="127"/>
        <v>0</v>
      </c>
      <c r="IJ77" s="211">
        <f t="shared" si="127"/>
        <v>0</v>
      </c>
      <c r="IM77" s="211">
        <f t="shared" si="128"/>
        <v>0</v>
      </c>
      <c r="IN77" s="211">
        <f t="shared" si="128"/>
        <v>0</v>
      </c>
      <c r="IO77" s="196"/>
      <c r="IP77" s="211"/>
      <c r="IQ77" s="211">
        <f t="shared" si="129"/>
        <v>0</v>
      </c>
      <c r="IR77" s="211">
        <f t="shared" si="129"/>
        <v>0</v>
      </c>
      <c r="IS77" s="211"/>
      <c r="IT77" s="211"/>
      <c r="IU77" s="211">
        <f t="shared" si="130"/>
        <v>0</v>
      </c>
      <c r="IV77" s="211">
        <f t="shared" si="130"/>
        <v>0</v>
      </c>
      <c r="IW77" s="211"/>
      <c r="IX77" s="211"/>
      <c r="IY77" s="211">
        <f t="shared" si="131"/>
        <v>0</v>
      </c>
      <c r="IZ77" s="211">
        <f t="shared" si="132"/>
        <v>0</v>
      </c>
      <c r="JA77" s="211"/>
      <c r="JB77" s="211"/>
      <c r="JC77" s="211">
        <f t="shared" si="133"/>
        <v>0</v>
      </c>
      <c r="JD77" s="211">
        <f t="shared" si="133"/>
        <v>0</v>
      </c>
      <c r="JE77" s="211">
        <v>0</v>
      </c>
      <c r="JF77" s="211"/>
      <c r="JG77" s="211">
        <f t="shared" si="134"/>
        <v>0</v>
      </c>
      <c r="JH77" s="211">
        <f t="shared" si="134"/>
        <v>0</v>
      </c>
      <c r="JI77" s="211"/>
      <c r="JJ77" s="211"/>
      <c r="JK77" s="211">
        <f t="shared" si="135"/>
        <v>0</v>
      </c>
      <c r="JL77" s="211">
        <f t="shared" si="135"/>
        <v>0</v>
      </c>
      <c r="JM77" s="211"/>
      <c r="JN77" s="211"/>
      <c r="JO77" s="211">
        <f t="shared" si="136"/>
        <v>0</v>
      </c>
      <c r="JP77" s="211">
        <f t="shared" si="136"/>
        <v>0</v>
      </c>
      <c r="JQ77" s="211"/>
      <c r="JR77" s="211"/>
      <c r="JS77" s="211">
        <f t="shared" si="137"/>
        <v>0</v>
      </c>
      <c r="JT77" s="211">
        <f t="shared" si="137"/>
        <v>0</v>
      </c>
      <c r="JU77" s="211">
        <v>0</v>
      </c>
      <c r="JV77" s="211"/>
      <c r="JW77" s="211">
        <f t="shared" si="138"/>
        <v>0</v>
      </c>
      <c r="JX77" s="211">
        <f t="shared" si="138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2"/>
        <v>0</v>
      </c>
      <c r="H78" s="71">
        <f t="shared" si="72"/>
        <v>0</v>
      </c>
      <c r="I78" s="237">
        <v>0</v>
      </c>
      <c r="J78" s="71"/>
      <c r="K78" s="71"/>
      <c r="L78" s="71"/>
      <c r="M78" s="71">
        <f t="shared" si="70"/>
        <v>0</v>
      </c>
      <c r="N78" s="71">
        <f t="shared" si="73"/>
        <v>0</v>
      </c>
      <c r="O78" s="236">
        <v>1.24</v>
      </c>
      <c r="P78" s="237"/>
      <c r="Q78" s="74"/>
      <c r="R78" s="71"/>
      <c r="S78" s="71">
        <f t="shared" si="74"/>
        <v>1.24</v>
      </c>
      <c r="T78" s="71">
        <f t="shared" si="74"/>
        <v>0</v>
      </c>
      <c r="U78" s="71"/>
      <c r="V78" s="71"/>
      <c r="W78" s="74"/>
      <c r="X78" s="74"/>
      <c r="Y78" s="71">
        <f t="shared" si="75"/>
        <v>0</v>
      </c>
      <c r="Z78" s="71">
        <f t="shared" si="75"/>
        <v>0</v>
      </c>
      <c r="AA78" s="71"/>
      <c r="AB78" s="245"/>
      <c r="AC78" s="246"/>
      <c r="AD78" s="239"/>
      <c r="AE78" s="71">
        <f t="shared" si="76"/>
        <v>0</v>
      </c>
      <c r="AF78" s="71">
        <f t="shared" si="76"/>
        <v>0</v>
      </c>
      <c r="AG78" s="71">
        <v>5.15</v>
      </c>
      <c r="AH78" s="71"/>
      <c r="AI78" s="71"/>
      <c r="AJ78" s="71"/>
      <c r="AK78" s="71">
        <f t="shared" si="77"/>
        <v>5.15</v>
      </c>
      <c r="AL78" s="71">
        <f t="shared" si="77"/>
        <v>0</v>
      </c>
      <c r="AM78" s="71"/>
      <c r="AN78" s="71"/>
      <c r="AO78" s="75"/>
      <c r="AP78" s="75"/>
      <c r="AQ78" s="71">
        <f t="shared" si="78"/>
        <v>0</v>
      </c>
      <c r="AR78" s="71">
        <f t="shared" si="78"/>
        <v>0</v>
      </c>
      <c r="AS78" s="74"/>
      <c r="AT78" s="74"/>
      <c r="AU78" s="74"/>
      <c r="AV78" s="71"/>
      <c r="AW78" s="71">
        <f t="shared" si="79"/>
        <v>0</v>
      </c>
      <c r="AX78" s="71">
        <f t="shared" si="79"/>
        <v>0</v>
      </c>
      <c r="AY78" s="207"/>
      <c r="AZ78" s="86"/>
      <c r="BA78" s="86"/>
      <c r="BB78" s="86"/>
      <c r="BC78" s="71">
        <f t="shared" si="80"/>
        <v>0</v>
      </c>
      <c r="BD78" s="71">
        <f t="shared" si="80"/>
        <v>0</v>
      </c>
      <c r="BE78" s="236"/>
      <c r="BF78" s="236"/>
      <c r="BG78" s="75"/>
      <c r="BH78" s="240"/>
      <c r="BI78" s="71">
        <f t="shared" si="81"/>
        <v>0</v>
      </c>
      <c r="BJ78" s="71">
        <f t="shared" si="81"/>
        <v>0</v>
      </c>
      <c r="BK78" s="93"/>
      <c r="BL78" s="93"/>
      <c r="BM78" s="71"/>
      <c r="BN78" s="71"/>
      <c r="BO78" s="71">
        <f t="shared" si="82"/>
        <v>0</v>
      </c>
      <c r="BP78" s="71">
        <f t="shared" si="82"/>
        <v>0</v>
      </c>
      <c r="BQ78" s="241"/>
      <c r="BR78" s="236"/>
      <c r="BS78" s="94"/>
      <c r="BT78" s="94"/>
      <c r="BU78" s="71">
        <f t="shared" si="83"/>
        <v>0</v>
      </c>
      <c r="BV78" s="71">
        <f t="shared" si="83"/>
        <v>0</v>
      </c>
      <c r="BW78" s="74">
        <v>0</v>
      </c>
      <c r="BX78" s="74"/>
      <c r="BY78" s="79"/>
      <c r="BZ78" s="242"/>
      <c r="CA78" s="71">
        <f t="shared" si="84"/>
        <v>0</v>
      </c>
      <c r="CB78" s="71">
        <f t="shared" si="84"/>
        <v>0</v>
      </c>
      <c r="CC78" s="74"/>
      <c r="CD78" s="74"/>
      <c r="CE78" s="95"/>
      <c r="CF78" s="95"/>
      <c r="CG78" s="71">
        <f t="shared" si="85"/>
        <v>0</v>
      </c>
      <c r="CH78" s="71">
        <f t="shared" si="85"/>
        <v>0</v>
      </c>
      <c r="CI78" s="236"/>
      <c r="CJ78" s="236"/>
      <c r="CK78" s="213"/>
      <c r="CL78" s="71"/>
      <c r="CM78" s="71">
        <f t="shared" si="86"/>
        <v>0</v>
      </c>
      <c r="CN78" s="71">
        <f t="shared" si="86"/>
        <v>0</v>
      </c>
      <c r="CO78" s="236"/>
      <c r="CP78" s="236"/>
      <c r="CQ78" s="71"/>
      <c r="CR78" s="71"/>
      <c r="CS78" s="71">
        <f t="shared" si="87"/>
        <v>0</v>
      </c>
      <c r="CT78" s="71">
        <f t="shared" si="87"/>
        <v>0</v>
      </c>
      <c r="CU78" s="74">
        <v>0</v>
      </c>
      <c r="CV78" s="74"/>
      <c r="CW78" s="236"/>
      <c r="CX78" s="236"/>
      <c r="CY78" s="71">
        <f t="shared" si="88"/>
        <v>0</v>
      </c>
      <c r="CZ78" s="71">
        <f t="shared" si="88"/>
        <v>0</v>
      </c>
      <c r="DA78" s="236"/>
      <c r="DB78" s="237"/>
      <c r="DC78" s="93"/>
      <c r="DD78" s="71"/>
      <c r="DE78" s="71">
        <f t="shared" si="89"/>
        <v>0</v>
      </c>
      <c r="DF78" s="71">
        <f t="shared" si="89"/>
        <v>0</v>
      </c>
      <c r="DG78" s="74"/>
      <c r="DH78" s="74"/>
      <c r="DI78" s="74"/>
      <c r="DJ78" s="74"/>
      <c r="DK78" s="71">
        <f t="shared" si="90"/>
        <v>0</v>
      </c>
      <c r="DL78" s="71">
        <f t="shared" si="90"/>
        <v>0</v>
      </c>
      <c r="DM78" s="236">
        <v>0</v>
      </c>
      <c r="DN78" s="236"/>
      <c r="DO78" s="243"/>
      <c r="DP78" s="244"/>
      <c r="DQ78" s="71">
        <f t="shared" si="91"/>
        <v>0</v>
      </c>
      <c r="DR78" s="71">
        <f t="shared" si="91"/>
        <v>0</v>
      </c>
      <c r="DS78" s="115"/>
      <c r="DT78" s="71"/>
      <c r="DU78" s="236"/>
      <c r="DV78" s="236"/>
      <c r="DW78" s="71">
        <f t="shared" si="92"/>
        <v>0</v>
      </c>
      <c r="DX78" s="71">
        <f t="shared" si="92"/>
        <v>0</v>
      </c>
      <c r="DY78" s="236"/>
      <c r="DZ78" s="237"/>
      <c r="EA78" s="208"/>
      <c r="EB78" s="71"/>
      <c r="EC78" s="71">
        <f t="shared" si="93"/>
        <v>0</v>
      </c>
      <c r="ED78" s="71">
        <f t="shared" si="93"/>
        <v>0</v>
      </c>
      <c r="EE78" s="236"/>
      <c r="EF78" s="236"/>
      <c r="EG78" s="243"/>
      <c r="EH78" s="243"/>
      <c r="EI78" s="71">
        <f t="shared" si="94"/>
        <v>0</v>
      </c>
      <c r="EJ78" s="71">
        <f t="shared" si="94"/>
        <v>0</v>
      </c>
      <c r="EK78" s="236">
        <v>0</v>
      </c>
      <c r="EL78" s="236"/>
      <c r="EM78" s="243"/>
      <c r="EN78" s="243"/>
      <c r="EO78" s="71">
        <f t="shared" si="95"/>
        <v>0</v>
      </c>
      <c r="EP78" s="71">
        <f t="shared" si="95"/>
        <v>0</v>
      </c>
      <c r="EQ78" s="209">
        <v>0</v>
      </c>
      <c r="ER78" s="196"/>
      <c r="ES78" s="196"/>
      <c r="ET78" s="196"/>
      <c r="EU78" s="74">
        <f t="shared" si="96"/>
        <v>0</v>
      </c>
      <c r="EV78" s="74">
        <f t="shared" si="97"/>
        <v>0</v>
      </c>
      <c r="EW78" s="71">
        <v>0</v>
      </c>
      <c r="EX78" s="71"/>
      <c r="EY78" s="71"/>
      <c r="EZ78" s="71"/>
      <c r="FA78" s="71">
        <f t="shared" si="98"/>
        <v>0</v>
      </c>
      <c r="FB78" s="71">
        <f t="shared" si="98"/>
        <v>0</v>
      </c>
      <c r="FC78" s="71"/>
      <c r="FD78" s="71"/>
      <c r="FE78" s="71"/>
      <c r="FF78" s="71"/>
      <c r="FG78" s="71">
        <f t="shared" si="99"/>
        <v>0</v>
      </c>
      <c r="FH78" s="71">
        <f t="shared" si="99"/>
        <v>0</v>
      </c>
      <c r="FI78" s="196"/>
      <c r="FJ78" s="196"/>
      <c r="FK78" s="196"/>
      <c r="FL78" s="196"/>
      <c r="FM78" s="74">
        <f t="shared" si="100"/>
        <v>0</v>
      </c>
      <c r="FN78" s="74">
        <f t="shared" si="101"/>
        <v>0</v>
      </c>
      <c r="FO78" s="196"/>
      <c r="FP78" s="196"/>
      <c r="FQ78" s="196"/>
      <c r="FR78" s="196"/>
      <c r="FS78" s="74">
        <f t="shared" si="102"/>
        <v>0</v>
      </c>
      <c r="FT78" s="74">
        <f t="shared" si="103"/>
        <v>0</v>
      </c>
      <c r="FU78" s="196"/>
      <c r="FV78" s="196"/>
      <c r="FW78" s="196"/>
      <c r="FX78" s="196"/>
      <c r="FY78" s="74">
        <f t="shared" si="104"/>
        <v>0</v>
      </c>
      <c r="FZ78" s="74">
        <f t="shared" si="105"/>
        <v>0</v>
      </c>
      <c r="GA78" s="196"/>
      <c r="GB78" s="196"/>
      <c r="GC78" s="196"/>
      <c r="GD78" s="196"/>
      <c r="GE78" s="74">
        <f t="shared" si="106"/>
        <v>0</v>
      </c>
      <c r="GF78" s="74">
        <f t="shared" si="107"/>
        <v>0</v>
      </c>
      <c r="GG78" s="196"/>
      <c r="GH78" s="196"/>
      <c r="GI78" s="74">
        <f t="shared" si="71"/>
        <v>0</v>
      </c>
      <c r="GJ78" s="74">
        <f t="shared" si="108"/>
        <v>0</v>
      </c>
      <c r="GK78" s="196">
        <v>9.7899999999999991</v>
      </c>
      <c r="GL78" s="196"/>
      <c r="GM78" s="74">
        <f t="shared" si="109"/>
        <v>9.7899999999999991</v>
      </c>
      <c r="GN78" s="74">
        <f t="shared" si="110"/>
        <v>0</v>
      </c>
      <c r="GO78" s="196">
        <v>0.62</v>
      </c>
      <c r="GP78" s="196"/>
      <c r="GQ78" s="74">
        <f t="shared" si="111"/>
        <v>0.62</v>
      </c>
      <c r="GR78" s="74">
        <f t="shared" si="112"/>
        <v>0</v>
      </c>
      <c r="GS78" s="196"/>
      <c r="GT78" s="196"/>
      <c r="GU78" s="74">
        <f t="shared" si="113"/>
        <v>0</v>
      </c>
      <c r="GV78" s="74">
        <f t="shared" si="114"/>
        <v>0</v>
      </c>
      <c r="GW78" s="196">
        <v>10.31</v>
      </c>
      <c r="GX78" s="196"/>
      <c r="GY78" s="74">
        <f t="shared" si="115"/>
        <v>10.31</v>
      </c>
      <c r="GZ78" s="74">
        <f t="shared" si="116"/>
        <v>0</v>
      </c>
      <c r="HA78" s="196">
        <v>0</v>
      </c>
      <c r="HB78" s="196"/>
      <c r="HC78" s="74">
        <f t="shared" si="117"/>
        <v>0</v>
      </c>
      <c r="HD78" s="74">
        <f t="shared" si="118"/>
        <v>0</v>
      </c>
      <c r="HE78" s="196">
        <v>1.22</v>
      </c>
      <c r="HF78" s="196"/>
      <c r="HG78" s="74">
        <f t="shared" si="119"/>
        <v>1.22</v>
      </c>
      <c r="HH78" s="74">
        <f t="shared" si="119"/>
        <v>0</v>
      </c>
      <c r="HI78" s="196">
        <v>1.44</v>
      </c>
      <c r="HJ78" s="196"/>
      <c r="HK78" s="74">
        <f t="shared" si="120"/>
        <v>1.44</v>
      </c>
      <c r="HL78" s="74">
        <f t="shared" si="120"/>
        <v>0</v>
      </c>
      <c r="HM78" s="74"/>
      <c r="HN78" s="74"/>
      <c r="HO78" s="74">
        <f t="shared" si="121"/>
        <v>0</v>
      </c>
      <c r="HP78" s="74">
        <f t="shared" si="121"/>
        <v>0</v>
      </c>
      <c r="HQ78" s="74"/>
      <c r="HR78" s="74"/>
      <c r="HS78" s="74">
        <f t="shared" si="122"/>
        <v>0</v>
      </c>
      <c r="HT78" s="74">
        <f t="shared" si="122"/>
        <v>0</v>
      </c>
      <c r="HU78" s="74">
        <v>1.55</v>
      </c>
      <c r="HV78" s="74"/>
      <c r="HW78" s="74">
        <f t="shared" si="123"/>
        <v>1.55</v>
      </c>
      <c r="HX78" s="74">
        <f t="shared" si="123"/>
        <v>0</v>
      </c>
      <c r="HY78" s="74"/>
      <c r="HZ78" s="74"/>
      <c r="IA78" s="74">
        <f t="shared" si="124"/>
        <v>0</v>
      </c>
      <c r="IB78" s="74">
        <f t="shared" si="124"/>
        <v>0</v>
      </c>
      <c r="IC78" s="74"/>
      <c r="ID78" s="74"/>
      <c r="IE78" s="74">
        <f t="shared" si="125"/>
        <v>0</v>
      </c>
      <c r="IF78" s="210">
        <f t="shared" si="126"/>
        <v>0</v>
      </c>
      <c r="IG78" s="235"/>
      <c r="IH78" s="235"/>
      <c r="II78" s="211">
        <f t="shared" si="127"/>
        <v>0</v>
      </c>
      <c r="IJ78" s="211">
        <f t="shared" si="127"/>
        <v>0</v>
      </c>
      <c r="IM78" s="211">
        <f t="shared" si="128"/>
        <v>0</v>
      </c>
      <c r="IN78" s="211">
        <f t="shared" si="128"/>
        <v>0</v>
      </c>
      <c r="IO78" s="196"/>
      <c r="IP78" s="211"/>
      <c r="IQ78" s="211">
        <f t="shared" si="129"/>
        <v>0</v>
      </c>
      <c r="IR78" s="211">
        <f t="shared" si="129"/>
        <v>0</v>
      </c>
      <c r="IS78" s="211"/>
      <c r="IT78" s="211"/>
      <c r="IU78" s="211">
        <f t="shared" si="130"/>
        <v>0</v>
      </c>
      <c r="IV78" s="211">
        <f t="shared" si="130"/>
        <v>0</v>
      </c>
      <c r="IW78" s="211"/>
      <c r="IX78" s="211"/>
      <c r="IY78" s="211">
        <f t="shared" si="131"/>
        <v>0</v>
      </c>
      <c r="IZ78" s="211">
        <f t="shared" si="132"/>
        <v>0</v>
      </c>
      <c r="JA78" s="211"/>
      <c r="JB78" s="211"/>
      <c r="JC78" s="211">
        <f t="shared" si="133"/>
        <v>0</v>
      </c>
      <c r="JD78" s="211">
        <f t="shared" si="133"/>
        <v>0</v>
      </c>
      <c r="JE78" s="211">
        <v>0</v>
      </c>
      <c r="JF78" s="211"/>
      <c r="JG78" s="211">
        <f t="shared" si="134"/>
        <v>0</v>
      </c>
      <c r="JH78" s="211">
        <f t="shared" si="134"/>
        <v>0</v>
      </c>
      <c r="JI78" s="211"/>
      <c r="JJ78" s="211"/>
      <c r="JK78" s="211">
        <f t="shared" si="135"/>
        <v>0</v>
      </c>
      <c r="JL78" s="211">
        <f t="shared" si="135"/>
        <v>0</v>
      </c>
      <c r="JM78" s="211"/>
      <c r="JN78" s="211"/>
      <c r="JO78" s="211">
        <f t="shared" si="136"/>
        <v>0</v>
      </c>
      <c r="JP78" s="211">
        <f t="shared" si="136"/>
        <v>0</v>
      </c>
      <c r="JQ78" s="211"/>
      <c r="JR78" s="211"/>
      <c r="JS78" s="211">
        <f t="shared" si="137"/>
        <v>0</v>
      </c>
      <c r="JT78" s="211">
        <f t="shared" si="137"/>
        <v>0</v>
      </c>
      <c r="JU78" s="211">
        <v>0</v>
      </c>
      <c r="JV78" s="211"/>
      <c r="JW78" s="211">
        <f t="shared" si="138"/>
        <v>0</v>
      </c>
      <c r="JX78" s="211">
        <f t="shared" si="138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2"/>
        <v>0</v>
      </c>
      <c r="H79" s="71">
        <f t="shared" si="72"/>
        <v>0</v>
      </c>
      <c r="I79" s="237">
        <v>0</v>
      </c>
      <c r="J79" s="71"/>
      <c r="K79" s="71"/>
      <c r="L79" s="71"/>
      <c r="M79" s="71">
        <f t="shared" si="70"/>
        <v>0</v>
      </c>
      <c r="N79" s="71">
        <f t="shared" si="73"/>
        <v>0</v>
      </c>
      <c r="O79" s="236">
        <v>0.82</v>
      </c>
      <c r="P79" s="237"/>
      <c r="Q79" s="74"/>
      <c r="R79" s="71"/>
      <c r="S79" s="71">
        <f t="shared" si="74"/>
        <v>0.82</v>
      </c>
      <c r="T79" s="71">
        <f t="shared" si="74"/>
        <v>0</v>
      </c>
      <c r="U79" s="71"/>
      <c r="V79" s="71"/>
      <c r="W79" s="74"/>
      <c r="X79" s="74"/>
      <c r="Y79" s="71">
        <f t="shared" si="75"/>
        <v>0</v>
      </c>
      <c r="Z79" s="71">
        <f t="shared" si="75"/>
        <v>0</v>
      </c>
      <c r="AA79" s="71"/>
      <c r="AB79" s="245"/>
      <c r="AC79" s="246"/>
      <c r="AD79" s="239"/>
      <c r="AE79" s="71">
        <f t="shared" si="76"/>
        <v>0</v>
      </c>
      <c r="AF79" s="71">
        <f t="shared" si="76"/>
        <v>0</v>
      </c>
      <c r="AG79" s="71">
        <v>0</v>
      </c>
      <c r="AH79" s="71"/>
      <c r="AI79" s="71"/>
      <c r="AJ79" s="71"/>
      <c r="AK79" s="71">
        <f t="shared" si="77"/>
        <v>0</v>
      </c>
      <c r="AL79" s="71">
        <f t="shared" si="77"/>
        <v>0</v>
      </c>
      <c r="AM79" s="71"/>
      <c r="AN79" s="71"/>
      <c r="AO79" s="75"/>
      <c r="AP79" s="75"/>
      <c r="AQ79" s="71">
        <f t="shared" si="78"/>
        <v>0</v>
      </c>
      <c r="AR79" s="71">
        <f t="shared" si="78"/>
        <v>0</v>
      </c>
      <c r="AS79" s="74"/>
      <c r="AT79" s="74"/>
      <c r="AU79" s="74"/>
      <c r="AV79" s="71"/>
      <c r="AW79" s="71">
        <f t="shared" si="79"/>
        <v>0</v>
      </c>
      <c r="AX79" s="71">
        <f t="shared" si="79"/>
        <v>0</v>
      </c>
      <c r="AY79" s="207"/>
      <c r="AZ79" s="86"/>
      <c r="BA79" s="86"/>
      <c r="BB79" s="86"/>
      <c r="BC79" s="71">
        <f t="shared" si="80"/>
        <v>0</v>
      </c>
      <c r="BD79" s="71">
        <f t="shared" si="80"/>
        <v>0</v>
      </c>
      <c r="BE79" s="236"/>
      <c r="BF79" s="236"/>
      <c r="BG79" s="75"/>
      <c r="BH79" s="240"/>
      <c r="BI79" s="71">
        <f t="shared" si="81"/>
        <v>0</v>
      </c>
      <c r="BJ79" s="71">
        <f t="shared" si="81"/>
        <v>0</v>
      </c>
      <c r="BK79" s="93"/>
      <c r="BL79" s="93"/>
      <c r="BM79" s="71"/>
      <c r="BN79" s="71"/>
      <c r="BO79" s="71">
        <f t="shared" si="82"/>
        <v>0</v>
      </c>
      <c r="BP79" s="71">
        <f t="shared" si="82"/>
        <v>0</v>
      </c>
      <c r="BQ79" s="241"/>
      <c r="BR79" s="236"/>
      <c r="BS79" s="94"/>
      <c r="BT79" s="94"/>
      <c r="BU79" s="71">
        <f t="shared" si="83"/>
        <v>0</v>
      </c>
      <c r="BV79" s="71">
        <f t="shared" si="83"/>
        <v>0</v>
      </c>
      <c r="BW79" s="74">
        <v>0</v>
      </c>
      <c r="BX79" s="74"/>
      <c r="BY79" s="79"/>
      <c r="BZ79" s="242"/>
      <c r="CA79" s="71">
        <f t="shared" si="84"/>
        <v>0</v>
      </c>
      <c r="CB79" s="71">
        <f t="shared" si="84"/>
        <v>0</v>
      </c>
      <c r="CC79" s="74"/>
      <c r="CD79" s="74"/>
      <c r="CE79" s="95"/>
      <c r="CF79" s="95"/>
      <c r="CG79" s="71">
        <f t="shared" si="85"/>
        <v>0</v>
      </c>
      <c r="CH79" s="71">
        <f t="shared" si="85"/>
        <v>0</v>
      </c>
      <c r="CI79" s="236"/>
      <c r="CJ79" s="236"/>
      <c r="CK79" s="213"/>
      <c r="CL79" s="71"/>
      <c r="CM79" s="71">
        <f t="shared" si="86"/>
        <v>0</v>
      </c>
      <c r="CN79" s="71">
        <f t="shared" si="86"/>
        <v>0</v>
      </c>
      <c r="CO79" s="236"/>
      <c r="CP79" s="236"/>
      <c r="CQ79" s="71"/>
      <c r="CR79" s="71"/>
      <c r="CS79" s="71">
        <f t="shared" si="87"/>
        <v>0</v>
      </c>
      <c r="CT79" s="71">
        <f t="shared" si="87"/>
        <v>0</v>
      </c>
      <c r="CU79" s="74">
        <v>0</v>
      </c>
      <c r="CV79" s="74"/>
      <c r="CW79" s="236"/>
      <c r="CX79" s="236"/>
      <c r="CY79" s="71">
        <f t="shared" si="88"/>
        <v>0</v>
      </c>
      <c r="CZ79" s="71">
        <f t="shared" si="88"/>
        <v>0</v>
      </c>
      <c r="DA79" s="236"/>
      <c r="DB79" s="237"/>
      <c r="DC79" s="93"/>
      <c r="DD79" s="71"/>
      <c r="DE79" s="71">
        <f t="shared" si="89"/>
        <v>0</v>
      </c>
      <c r="DF79" s="71">
        <f t="shared" si="89"/>
        <v>0</v>
      </c>
      <c r="DG79" s="74"/>
      <c r="DH79" s="74"/>
      <c r="DI79" s="74"/>
      <c r="DJ79" s="74"/>
      <c r="DK79" s="71">
        <f t="shared" si="90"/>
        <v>0</v>
      </c>
      <c r="DL79" s="71">
        <f t="shared" si="90"/>
        <v>0</v>
      </c>
      <c r="DM79" s="236">
        <v>0</v>
      </c>
      <c r="DN79" s="236"/>
      <c r="DO79" s="243"/>
      <c r="DP79" s="244"/>
      <c r="DQ79" s="71">
        <f t="shared" si="91"/>
        <v>0</v>
      </c>
      <c r="DR79" s="71">
        <f t="shared" si="91"/>
        <v>0</v>
      </c>
      <c r="DS79" s="115"/>
      <c r="DT79" s="71"/>
      <c r="DU79" s="236"/>
      <c r="DV79" s="236"/>
      <c r="DW79" s="71">
        <f t="shared" si="92"/>
        <v>0</v>
      </c>
      <c r="DX79" s="71">
        <f t="shared" si="92"/>
        <v>0</v>
      </c>
      <c r="DY79" s="236"/>
      <c r="DZ79" s="237"/>
      <c r="EA79" s="208"/>
      <c r="EB79" s="71"/>
      <c r="EC79" s="71">
        <f t="shared" si="93"/>
        <v>0</v>
      </c>
      <c r="ED79" s="71">
        <f t="shared" si="93"/>
        <v>0</v>
      </c>
      <c r="EE79" s="236"/>
      <c r="EF79" s="236"/>
      <c r="EG79" s="243"/>
      <c r="EH79" s="243"/>
      <c r="EI79" s="71">
        <f t="shared" si="94"/>
        <v>0</v>
      </c>
      <c r="EJ79" s="71">
        <f t="shared" si="94"/>
        <v>0</v>
      </c>
      <c r="EK79" s="236">
        <v>8.25</v>
      </c>
      <c r="EL79" s="236"/>
      <c r="EM79" s="243"/>
      <c r="EN79" s="243"/>
      <c r="EO79" s="71">
        <f t="shared" si="95"/>
        <v>8.25</v>
      </c>
      <c r="EP79" s="71">
        <f t="shared" si="95"/>
        <v>0</v>
      </c>
      <c r="EQ79" s="209">
        <v>0</v>
      </c>
      <c r="ER79" s="196"/>
      <c r="ES79" s="196"/>
      <c r="ET79" s="196"/>
      <c r="EU79" s="74">
        <f t="shared" si="96"/>
        <v>0</v>
      </c>
      <c r="EV79" s="74">
        <f t="shared" si="97"/>
        <v>0</v>
      </c>
      <c r="EW79" s="71">
        <v>0</v>
      </c>
      <c r="EX79" s="71"/>
      <c r="EY79" s="71"/>
      <c r="EZ79" s="71"/>
      <c r="FA79" s="71">
        <f t="shared" si="98"/>
        <v>0</v>
      </c>
      <c r="FB79" s="71">
        <f t="shared" si="98"/>
        <v>0</v>
      </c>
      <c r="FC79" s="71"/>
      <c r="FD79" s="71"/>
      <c r="FE79" s="71"/>
      <c r="FF79" s="71"/>
      <c r="FG79" s="71">
        <f t="shared" si="99"/>
        <v>0</v>
      </c>
      <c r="FH79" s="71">
        <f t="shared" si="99"/>
        <v>0</v>
      </c>
      <c r="FI79" s="196"/>
      <c r="FJ79" s="196"/>
      <c r="FK79" s="196"/>
      <c r="FL79" s="196"/>
      <c r="FM79" s="74">
        <f t="shared" si="100"/>
        <v>0</v>
      </c>
      <c r="FN79" s="74">
        <f t="shared" si="101"/>
        <v>0</v>
      </c>
      <c r="FO79" s="196"/>
      <c r="FP79" s="196"/>
      <c r="FQ79" s="196"/>
      <c r="FR79" s="196"/>
      <c r="FS79" s="74">
        <f t="shared" si="102"/>
        <v>0</v>
      </c>
      <c r="FT79" s="74">
        <f t="shared" si="103"/>
        <v>0</v>
      </c>
      <c r="FU79" s="196"/>
      <c r="FV79" s="196"/>
      <c r="FW79" s="196"/>
      <c r="FX79" s="196"/>
      <c r="FY79" s="74">
        <f t="shared" si="104"/>
        <v>0</v>
      </c>
      <c r="FZ79" s="74">
        <f t="shared" si="105"/>
        <v>0</v>
      </c>
      <c r="GA79" s="196"/>
      <c r="GB79" s="196"/>
      <c r="GC79" s="196"/>
      <c r="GD79" s="196"/>
      <c r="GE79" s="74">
        <f t="shared" si="106"/>
        <v>0</v>
      </c>
      <c r="GF79" s="74">
        <f t="shared" si="107"/>
        <v>0</v>
      </c>
      <c r="GG79" s="196"/>
      <c r="GH79" s="196"/>
      <c r="GI79" s="74">
        <f t="shared" si="71"/>
        <v>0</v>
      </c>
      <c r="GJ79" s="74">
        <f t="shared" si="108"/>
        <v>0</v>
      </c>
      <c r="GK79" s="196">
        <v>9.7899999999999991</v>
      </c>
      <c r="GL79" s="196"/>
      <c r="GM79" s="74">
        <f t="shared" si="109"/>
        <v>9.7899999999999991</v>
      </c>
      <c r="GN79" s="74">
        <f t="shared" si="110"/>
        <v>0</v>
      </c>
      <c r="GO79" s="196">
        <v>0.41</v>
      </c>
      <c r="GP79" s="196"/>
      <c r="GQ79" s="74">
        <f t="shared" si="111"/>
        <v>0.41</v>
      </c>
      <c r="GR79" s="74">
        <f t="shared" si="112"/>
        <v>0</v>
      </c>
      <c r="GS79" s="196"/>
      <c r="GT79" s="196"/>
      <c r="GU79" s="74">
        <f t="shared" si="113"/>
        <v>0</v>
      </c>
      <c r="GV79" s="74">
        <f t="shared" si="114"/>
        <v>0</v>
      </c>
      <c r="GW79" s="196">
        <v>10.31</v>
      </c>
      <c r="GX79" s="196"/>
      <c r="GY79" s="74">
        <f t="shared" si="115"/>
        <v>10.31</v>
      </c>
      <c r="GZ79" s="74">
        <f t="shared" si="116"/>
        <v>0</v>
      </c>
      <c r="HA79" s="196">
        <v>0</v>
      </c>
      <c r="HB79" s="196"/>
      <c r="HC79" s="74">
        <f t="shared" si="117"/>
        <v>0</v>
      </c>
      <c r="HD79" s="74">
        <f t="shared" si="118"/>
        <v>0</v>
      </c>
      <c r="HE79" s="196">
        <v>1.22</v>
      </c>
      <c r="HF79" s="196"/>
      <c r="HG79" s="74">
        <f t="shared" si="119"/>
        <v>1.22</v>
      </c>
      <c r="HH79" s="74">
        <f t="shared" si="119"/>
        <v>0</v>
      </c>
      <c r="HI79" s="196">
        <v>1.44</v>
      </c>
      <c r="HJ79" s="196"/>
      <c r="HK79" s="74">
        <f t="shared" si="120"/>
        <v>1.44</v>
      </c>
      <c r="HL79" s="74">
        <f t="shared" si="120"/>
        <v>0</v>
      </c>
      <c r="HM79" s="74"/>
      <c r="HN79" s="74"/>
      <c r="HO79" s="74">
        <f t="shared" si="121"/>
        <v>0</v>
      </c>
      <c r="HP79" s="74">
        <f t="shared" si="121"/>
        <v>0</v>
      </c>
      <c r="HQ79" s="74"/>
      <c r="HR79" s="74"/>
      <c r="HS79" s="74">
        <f t="shared" si="122"/>
        <v>0</v>
      </c>
      <c r="HT79" s="74">
        <f t="shared" si="122"/>
        <v>0</v>
      </c>
      <c r="HU79" s="74">
        <v>1.55</v>
      </c>
      <c r="HV79" s="74"/>
      <c r="HW79" s="74">
        <f t="shared" si="123"/>
        <v>1.55</v>
      </c>
      <c r="HX79" s="74">
        <f t="shared" si="123"/>
        <v>0</v>
      </c>
      <c r="HY79" s="74"/>
      <c r="HZ79" s="74"/>
      <c r="IA79" s="74">
        <f t="shared" si="124"/>
        <v>0</v>
      </c>
      <c r="IB79" s="74">
        <f t="shared" si="124"/>
        <v>0</v>
      </c>
      <c r="IC79" s="74"/>
      <c r="ID79" s="74"/>
      <c r="IE79" s="74">
        <f t="shared" si="125"/>
        <v>0</v>
      </c>
      <c r="IF79" s="210">
        <f t="shared" si="126"/>
        <v>0</v>
      </c>
      <c r="IG79" s="235"/>
      <c r="IH79" s="235"/>
      <c r="II79" s="211">
        <f t="shared" si="127"/>
        <v>0</v>
      </c>
      <c r="IJ79" s="211">
        <f t="shared" si="127"/>
        <v>0</v>
      </c>
      <c r="IM79" s="211">
        <f t="shared" si="128"/>
        <v>0</v>
      </c>
      <c r="IN79" s="211">
        <f t="shared" si="128"/>
        <v>0</v>
      </c>
      <c r="IO79" s="196"/>
      <c r="IP79" s="211"/>
      <c r="IQ79" s="211">
        <f t="shared" si="129"/>
        <v>0</v>
      </c>
      <c r="IR79" s="211">
        <f t="shared" si="129"/>
        <v>0</v>
      </c>
      <c r="IS79" s="211"/>
      <c r="IT79" s="211"/>
      <c r="IU79" s="211">
        <f t="shared" si="130"/>
        <v>0</v>
      </c>
      <c r="IV79" s="211">
        <f t="shared" si="130"/>
        <v>0</v>
      </c>
      <c r="IW79" s="211"/>
      <c r="IX79" s="211"/>
      <c r="IY79" s="211">
        <f t="shared" si="131"/>
        <v>0</v>
      </c>
      <c r="IZ79" s="211">
        <f t="shared" si="132"/>
        <v>0</v>
      </c>
      <c r="JA79" s="211"/>
      <c r="JB79" s="211"/>
      <c r="JC79" s="211">
        <f t="shared" si="133"/>
        <v>0</v>
      </c>
      <c r="JD79" s="211">
        <f t="shared" si="133"/>
        <v>0</v>
      </c>
      <c r="JE79" s="211">
        <v>0</v>
      </c>
      <c r="JF79" s="211"/>
      <c r="JG79" s="211">
        <f t="shared" si="134"/>
        <v>0</v>
      </c>
      <c r="JH79" s="211">
        <f t="shared" si="134"/>
        <v>0</v>
      </c>
      <c r="JI79" s="211"/>
      <c r="JJ79" s="211"/>
      <c r="JK79" s="211">
        <f t="shared" si="135"/>
        <v>0</v>
      </c>
      <c r="JL79" s="211">
        <f t="shared" si="135"/>
        <v>0</v>
      </c>
      <c r="JM79" s="211"/>
      <c r="JN79" s="211"/>
      <c r="JO79" s="211">
        <f t="shared" si="136"/>
        <v>0</v>
      </c>
      <c r="JP79" s="211">
        <f t="shared" si="136"/>
        <v>0</v>
      </c>
      <c r="JQ79" s="211"/>
      <c r="JR79" s="211"/>
      <c r="JS79" s="211">
        <f t="shared" si="137"/>
        <v>0</v>
      </c>
      <c r="JT79" s="211">
        <f t="shared" si="137"/>
        <v>0</v>
      </c>
      <c r="JU79" s="211">
        <v>0</v>
      </c>
      <c r="JV79" s="211"/>
      <c r="JW79" s="211">
        <f t="shared" si="138"/>
        <v>0</v>
      </c>
      <c r="JX79" s="211">
        <f t="shared" si="138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2"/>
        <v>0</v>
      </c>
      <c r="H80" s="71">
        <f t="shared" si="72"/>
        <v>0</v>
      </c>
      <c r="I80" s="237">
        <v>0</v>
      </c>
      <c r="J80" s="71"/>
      <c r="K80" s="71"/>
      <c r="L80" s="71"/>
      <c r="M80" s="71">
        <f t="shared" si="70"/>
        <v>0</v>
      </c>
      <c r="N80" s="71">
        <f t="shared" si="73"/>
        <v>0</v>
      </c>
      <c r="O80" s="236">
        <v>0.82</v>
      </c>
      <c r="P80" s="237"/>
      <c r="Q80" s="74"/>
      <c r="R80" s="71"/>
      <c r="S80" s="71">
        <f t="shared" si="74"/>
        <v>0.82</v>
      </c>
      <c r="T80" s="71">
        <f t="shared" si="74"/>
        <v>0</v>
      </c>
      <c r="U80" s="71"/>
      <c r="V80" s="71"/>
      <c r="W80" s="74"/>
      <c r="X80" s="74"/>
      <c r="Y80" s="71">
        <f t="shared" si="75"/>
        <v>0</v>
      </c>
      <c r="Z80" s="71">
        <f t="shared" si="75"/>
        <v>0</v>
      </c>
      <c r="AA80" s="71"/>
      <c r="AB80" s="245"/>
      <c r="AC80" s="246"/>
      <c r="AD80" s="239"/>
      <c r="AE80" s="71">
        <f t="shared" si="76"/>
        <v>0</v>
      </c>
      <c r="AF80" s="71">
        <f t="shared" si="76"/>
        <v>0</v>
      </c>
      <c r="AG80" s="71">
        <v>0</v>
      </c>
      <c r="AH80" s="71"/>
      <c r="AI80" s="71"/>
      <c r="AJ80" s="71"/>
      <c r="AK80" s="71">
        <f t="shared" si="77"/>
        <v>0</v>
      </c>
      <c r="AL80" s="71">
        <f t="shared" si="77"/>
        <v>0</v>
      </c>
      <c r="AM80" s="71"/>
      <c r="AN80" s="71"/>
      <c r="AO80" s="75"/>
      <c r="AP80" s="75"/>
      <c r="AQ80" s="71">
        <f t="shared" si="78"/>
        <v>0</v>
      </c>
      <c r="AR80" s="71">
        <f t="shared" si="78"/>
        <v>0</v>
      </c>
      <c r="AS80" s="74"/>
      <c r="AT80" s="74"/>
      <c r="AU80" s="74"/>
      <c r="AV80" s="71"/>
      <c r="AW80" s="71">
        <f t="shared" si="79"/>
        <v>0</v>
      </c>
      <c r="AX80" s="71">
        <f t="shared" si="79"/>
        <v>0</v>
      </c>
      <c r="AY80" s="207"/>
      <c r="AZ80" s="86"/>
      <c r="BA80" s="86"/>
      <c r="BB80" s="86"/>
      <c r="BC80" s="71">
        <f t="shared" si="80"/>
        <v>0</v>
      </c>
      <c r="BD80" s="71">
        <f t="shared" si="80"/>
        <v>0</v>
      </c>
      <c r="BE80" s="236"/>
      <c r="BF80" s="236"/>
      <c r="BG80" s="75"/>
      <c r="BH80" s="240"/>
      <c r="BI80" s="71">
        <f t="shared" si="81"/>
        <v>0</v>
      </c>
      <c r="BJ80" s="71">
        <f t="shared" si="81"/>
        <v>0</v>
      </c>
      <c r="BK80" s="93"/>
      <c r="BL80" s="93"/>
      <c r="BM80" s="71"/>
      <c r="BN80" s="71"/>
      <c r="BO80" s="71">
        <f t="shared" si="82"/>
        <v>0</v>
      </c>
      <c r="BP80" s="71">
        <f t="shared" si="82"/>
        <v>0</v>
      </c>
      <c r="BQ80" s="241"/>
      <c r="BR80" s="236"/>
      <c r="BS80" s="94"/>
      <c r="BT80" s="94"/>
      <c r="BU80" s="71">
        <f t="shared" si="83"/>
        <v>0</v>
      </c>
      <c r="BV80" s="71">
        <f t="shared" si="83"/>
        <v>0</v>
      </c>
      <c r="BW80" s="74">
        <v>0</v>
      </c>
      <c r="BX80" s="74"/>
      <c r="BY80" s="79"/>
      <c r="BZ80" s="242"/>
      <c r="CA80" s="71">
        <f t="shared" si="84"/>
        <v>0</v>
      </c>
      <c r="CB80" s="71">
        <f t="shared" si="84"/>
        <v>0</v>
      </c>
      <c r="CC80" s="74"/>
      <c r="CD80" s="74"/>
      <c r="CE80" s="95"/>
      <c r="CF80" s="95"/>
      <c r="CG80" s="71">
        <f t="shared" si="85"/>
        <v>0</v>
      </c>
      <c r="CH80" s="71">
        <f t="shared" si="85"/>
        <v>0</v>
      </c>
      <c r="CI80" s="236"/>
      <c r="CJ80" s="236"/>
      <c r="CK80" s="213"/>
      <c r="CL80" s="71"/>
      <c r="CM80" s="71">
        <f t="shared" si="86"/>
        <v>0</v>
      </c>
      <c r="CN80" s="71">
        <f t="shared" si="86"/>
        <v>0</v>
      </c>
      <c r="CO80" s="236"/>
      <c r="CP80" s="236"/>
      <c r="CQ80" s="71"/>
      <c r="CR80" s="71"/>
      <c r="CS80" s="71">
        <f t="shared" si="87"/>
        <v>0</v>
      </c>
      <c r="CT80" s="71">
        <f t="shared" si="87"/>
        <v>0</v>
      </c>
      <c r="CU80" s="74">
        <v>0</v>
      </c>
      <c r="CV80" s="74"/>
      <c r="CW80" s="236"/>
      <c r="CX80" s="236"/>
      <c r="CY80" s="71">
        <f t="shared" si="88"/>
        <v>0</v>
      </c>
      <c r="CZ80" s="71">
        <f t="shared" si="88"/>
        <v>0</v>
      </c>
      <c r="DA80" s="236"/>
      <c r="DB80" s="237"/>
      <c r="DC80" s="93"/>
      <c r="DD80" s="71"/>
      <c r="DE80" s="71">
        <f t="shared" si="89"/>
        <v>0</v>
      </c>
      <c r="DF80" s="71">
        <f t="shared" si="89"/>
        <v>0</v>
      </c>
      <c r="DG80" s="74"/>
      <c r="DH80" s="74"/>
      <c r="DI80" s="74"/>
      <c r="DJ80" s="74"/>
      <c r="DK80" s="71">
        <f t="shared" si="90"/>
        <v>0</v>
      </c>
      <c r="DL80" s="71">
        <f t="shared" si="90"/>
        <v>0</v>
      </c>
      <c r="DM80" s="236">
        <v>0</v>
      </c>
      <c r="DN80" s="236"/>
      <c r="DO80" s="243"/>
      <c r="DP80" s="244"/>
      <c r="DQ80" s="71">
        <f t="shared" si="91"/>
        <v>0</v>
      </c>
      <c r="DR80" s="71">
        <f t="shared" si="91"/>
        <v>0</v>
      </c>
      <c r="DS80" s="115"/>
      <c r="DT80" s="71"/>
      <c r="DU80" s="236"/>
      <c r="DV80" s="236"/>
      <c r="DW80" s="71">
        <f t="shared" si="92"/>
        <v>0</v>
      </c>
      <c r="DX80" s="71">
        <f t="shared" si="92"/>
        <v>0</v>
      </c>
      <c r="DY80" s="236"/>
      <c r="DZ80" s="237"/>
      <c r="EA80" s="208"/>
      <c r="EB80" s="71"/>
      <c r="EC80" s="71">
        <f t="shared" si="93"/>
        <v>0</v>
      </c>
      <c r="ED80" s="71">
        <f t="shared" si="93"/>
        <v>0</v>
      </c>
      <c r="EE80" s="236"/>
      <c r="EF80" s="236"/>
      <c r="EG80" s="243"/>
      <c r="EH80" s="243"/>
      <c r="EI80" s="71">
        <f t="shared" si="94"/>
        <v>0</v>
      </c>
      <c r="EJ80" s="71">
        <f t="shared" si="94"/>
        <v>0</v>
      </c>
      <c r="EK80" s="236">
        <v>8.25</v>
      </c>
      <c r="EL80" s="236"/>
      <c r="EM80" s="243"/>
      <c r="EN80" s="243"/>
      <c r="EO80" s="71">
        <f t="shared" si="95"/>
        <v>8.25</v>
      </c>
      <c r="EP80" s="71">
        <f t="shared" si="95"/>
        <v>0</v>
      </c>
      <c r="EQ80" s="209">
        <v>0</v>
      </c>
      <c r="ER80" s="196"/>
      <c r="ES80" s="196"/>
      <c r="ET80" s="196"/>
      <c r="EU80" s="74">
        <f t="shared" si="96"/>
        <v>0</v>
      </c>
      <c r="EV80" s="74">
        <f t="shared" si="97"/>
        <v>0</v>
      </c>
      <c r="EW80" s="71">
        <v>0</v>
      </c>
      <c r="EX80" s="71"/>
      <c r="EY80" s="71"/>
      <c r="EZ80" s="71"/>
      <c r="FA80" s="71">
        <f t="shared" si="98"/>
        <v>0</v>
      </c>
      <c r="FB80" s="71">
        <f t="shared" si="98"/>
        <v>0</v>
      </c>
      <c r="FC80" s="71"/>
      <c r="FD80" s="71"/>
      <c r="FE80" s="71"/>
      <c r="FF80" s="71"/>
      <c r="FG80" s="71">
        <f t="shared" si="99"/>
        <v>0</v>
      </c>
      <c r="FH80" s="71">
        <f t="shared" si="99"/>
        <v>0</v>
      </c>
      <c r="FI80" s="196"/>
      <c r="FJ80" s="196"/>
      <c r="FK80" s="196"/>
      <c r="FL80" s="196"/>
      <c r="FM80" s="74">
        <f t="shared" si="100"/>
        <v>0</v>
      </c>
      <c r="FN80" s="74">
        <f t="shared" si="101"/>
        <v>0</v>
      </c>
      <c r="FO80" s="196"/>
      <c r="FP80" s="196"/>
      <c r="FQ80" s="196"/>
      <c r="FR80" s="196"/>
      <c r="FS80" s="74">
        <f t="shared" si="102"/>
        <v>0</v>
      </c>
      <c r="FT80" s="74">
        <f t="shared" si="103"/>
        <v>0</v>
      </c>
      <c r="FU80" s="196"/>
      <c r="FV80" s="196"/>
      <c r="FW80" s="196"/>
      <c r="FX80" s="196"/>
      <c r="FY80" s="74">
        <f t="shared" si="104"/>
        <v>0</v>
      </c>
      <c r="FZ80" s="74">
        <f t="shared" si="105"/>
        <v>0</v>
      </c>
      <c r="GA80" s="196"/>
      <c r="GB80" s="196"/>
      <c r="GC80" s="196"/>
      <c r="GD80" s="196"/>
      <c r="GE80" s="74">
        <f t="shared" si="106"/>
        <v>0</v>
      </c>
      <c r="GF80" s="74">
        <f t="shared" si="107"/>
        <v>0</v>
      </c>
      <c r="GG80" s="196"/>
      <c r="GH80" s="196"/>
      <c r="GI80" s="74">
        <f t="shared" si="71"/>
        <v>0</v>
      </c>
      <c r="GJ80" s="74">
        <f t="shared" si="108"/>
        <v>0</v>
      </c>
      <c r="GK80" s="196">
        <v>9.7899999999999991</v>
      </c>
      <c r="GL80" s="196"/>
      <c r="GM80" s="74">
        <f t="shared" si="109"/>
        <v>9.7899999999999991</v>
      </c>
      <c r="GN80" s="74">
        <f t="shared" si="110"/>
        <v>0</v>
      </c>
      <c r="GO80" s="196">
        <v>0.21</v>
      </c>
      <c r="GP80" s="196"/>
      <c r="GQ80" s="74">
        <f t="shared" si="111"/>
        <v>0.21</v>
      </c>
      <c r="GR80" s="74">
        <f t="shared" si="112"/>
        <v>0</v>
      </c>
      <c r="GS80" s="196"/>
      <c r="GT80" s="196"/>
      <c r="GU80" s="74">
        <f t="shared" si="113"/>
        <v>0</v>
      </c>
      <c r="GV80" s="74">
        <f t="shared" si="114"/>
        <v>0</v>
      </c>
      <c r="GW80" s="196">
        <v>10.31</v>
      </c>
      <c r="GX80" s="196"/>
      <c r="GY80" s="74">
        <f t="shared" si="115"/>
        <v>10.31</v>
      </c>
      <c r="GZ80" s="74">
        <f t="shared" si="116"/>
        <v>0</v>
      </c>
      <c r="HA80" s="196">
        <v>0</v>
      </c>
      <c r="HB80" s="196"/>
      <c r="HC80" s="74">
        <f t="shared" si="117"/>
        <v>0</v>
      </c>
      <c r="HD80" s="74">
        <f t="shared" si="118"/>
        <v>0</v>
      </c>
      <c r="HE80" s="196">
        <v>1.22</v>
      </c>
      <c r="HF80" s="196"/>
      <c r="HG80" s="74">
        <f t="shared" si="119"/>
        <v>1.22</v>
      </c>
      <c r="HH80" s="74">
        <f t="shared" si="119"/>
        <v>0</v>
      </c>
      <c r="HI80" s="74">
        <v>1.44</v>
      </c>
      <c r="HJ80" s="74"/>
      <c r="HK80" s="74">
        <f t="shared" si="120"/>
        <v>1.44</v>
      </c>
      <c r="HL80" s="74">
        <f t="shared" si="120"/>
        <v>0</v>
      </c>
      <c r="HM80" s="74"/>
      <c r="HN80" s="74"/>
      <c r="HO80" s="74">
        <f t="shared" si="121"/>
        <v>0</v>
      </c>
      <c r="HP80" s="74">
        <f t="shared" si="121"/>
        <v>0</v>
      </c>
      <c r="HQ80" s="74"/>
      <c r="HR80" s="74"/>
      <c r="HS80" s="74">
        <f t="shared" si="122"/>
        <v>0</v>
      </c>
      <c r="HT80" s="74">
        <f t="shared" si="122"/>
        <v>0</v>
      </c>
      <c r="HU80" s="74">
        <v>1.55</v>
      </c>
      <c r="HV80" s="74"/>
      <c r="HW80" s="74">
        <f t="shared" si="123"/>
        <v>1.55</v>
      </c>
      <c r="HX80" s="74">
        <f t="shared" si="123"/>
        <v>0</v>
      </c>
      <c r="HY80" s="74"/>
      <c r="HZ80" s="74"/>
      <c r="IA80" s="74">
        <f t="shared" si="124"/>
        <v>0</v>
      </c>
      <c r="IB80" s="74">
        <f t="shared" si="124"/>
        <v>0</v>
      </c>
      <c r="IC80" s="74"/>
      <c r="ID80" s="74"/>
      <c r="IE80" s="74">
        <f t="shared" si="125"/>
        <v>0</v>
      </c>
      <c r="IF80" s="210">
        <f t="shared" si="126"/>
        <v>0</v>
      </c>
      <c r="IG80" s="235"/>
      <c r="IH80" s="235"/>
      <c r="II80" s="211">
        <f t="shared" si="127"/>
        <v>0</v>
      </c>
      <c r="IJ80" s="211">
        <f t="shared" si="127"/>
        <v>0</v>
      </c>
      <c r="IM80" s="211">
        <f t="shared" si="128"/>
        <v>0</v>
      </c>
      <c r="IN80" s="211">
        <f t="shared" si="128"/>
        <v>0</v>
      </c>
      <c r="IO80" s="196"/>
      <c r="IP80" s="211"/>
      <c r="IQ80" s="211">
        <f t="shared" si="129"/>
        <v>0</v>
      </c>
      <c r="IR80" s="211">
        <f t="shared" si="129"/>
        <v>0</v>
      </c>
      <c r="IS80" s="211"/>
      <c r="IT80" s="211"/>
      <c r="IU80" s="211">
        <f t="shared" si="130"/>
        <v>0</v>
      </c>
      <c r="IV80" s="211">
        <f t="shared" si="130"/>
        <v>0</v>
      </c>
      <c r="IW80" s="211"/>
      <c r="IX80" s="211"/>
      <c r="IY80" s="211">
        <f t="shared" si="131"/>
        <v>0</v>
      </c>
      <c r="IZ80" s="211">
        <f t="shared" si="132"/>
        <v>0</v>
      </c>
      <c r="JA80" s="211"/>
      <c r="JB80" s="211"/>
      <c r="JC80" s="211">
        <f t="shared" si="133"/>
        <v>0</v>
      </c>
      <c r="JD80" s="211">
        <f t="shared" si="133"/>
        <v>0</v>
      </c>
      <c r="JE80" s="211">
        <v>0</v>
      </c>
      <c r="JF80" s="211"/>
      <c r="JG80" s="211">
        <f t="shared" si="134"/>
        <v>0</v>
      </c>
      <c r="JH80" s="211">
        <f t="shared" si="134"/>
        <v>0</v>
      </c>
      <c r="JI80" s="211"/>
      <c r="JJ80" s="211"/>
      <c r="JK80" s="211">
        <f t="shared" si="135"/>
        <v>0</v>
      </c>
      <c r="JL80" s="211">
        <f t="shared" si="135"/>
        <v>0</v>
      </c>
      <c r="JM80" s="211"/>
      <c r="JN80" s="211"/>
      <c r="JO80" s="211">
        <f t="shared" si="136"/>
        <v>0</v>
      </c>
      <c r="JP80" s="211">
        <f t="shared" si="136"/>
        <v>0</v>
      </c>
      <c r="JQ80" s="211"/>
      <c r="JR80" s="211"/>
      <c r="JS80" s="211">
        <f t="shared" si="137"/>
        <v>0</v>
      </c>
      <c r="JT80" s="211">
        <f t="shared" si="137"/>
        <v>0</v>
      </c>
      <c r="JU80" s="211">
        <v>0</v>
      </c>
      <c r="JV80" s="211"/>
      <c r="JW80" s="211">
        <f t="shared" si="138"/>
        <v>0</v>
      </c>
      <c r="JX80" s="211">
        <f t="shared" si="138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2"/>
        <v>0</v>
      </c>
      <c r="H81" s="71">
        <f t="shared" si="72"/>
        <v>0</v>
      </c>
      <c r="I81" s="237">
        <v>0</v>
      </c>
      <c r="J81" s="71"/>
      <c r="K81" s="71"/>
      <c r="L81" s="71"/>
      <c r="M81" s="71">
        <f t="shared" si="70"/>
        <v>0</v>
      </c>
      <c r="N81" s="71">
        <f t="shared" si="73"/>
        <v>0</v>
      </c>
      <c r="O81" s="236">
        <v>0.82</v>
      </c>
      <c r="P81" s="237"/>
      <c r="Q81" s="74"/>
      <c r="R81" s="71"/>
      <c r="S81" s="71">
        <f t="shared" si="74"/>
        <v>0.82</v>
      </c>
      <c r="T81" s="71">
        <f t="shared" si="74"/>
        <v>0</v>
      </c>
      <c r="U81" s="71"/>
      <c r="V81" s="71"/>
      <c r="W81" s="74"/>
      <c r="X81" s="74"/>
      <c r="Y81" s="71">
        <f t="shared" si="75"/>
        <v>0</v>
      </c>
      <c r="Z81" s="71">
        <f t="shared" si="75"/>
        <v>0</v>
      </c>
      <c r="AA81" s="71"/>
      <c r="AB81" s="245"/>
      <c r="AC81" s="246"/>
      <c r="AD81" s="239"/>
      <c r="AE81" s="71">
        <f t="shared" si="76"/>
        <v>0</v>
      </c>
      <c r="AF81" s="71">
        <f t="shared" si="76"/>
        <v>0</v>
      </c>
      <c r="AG81" s="71">
        <v>0</v>
      </c>
      <c r="AH81" s="71"/>
      <c r="AI81" s="71"/>
      <c r="AJ81" s="71"/>
      <c r="AK81" s="71">
        <f t="shared" si="77"/>
        <v>0</v>
      </c>
      <c r="AL81" s="71">
        <f t="shared" si="77"/>
        <v>0</v>
      </c>
      <c r="AM81" s="71"/>
      <c r="AN81" s="71"/>
      <c r="AO81" s="75"/>
      <c r="AP81" s="75"/>
      <c r="AQ81" s="71">
        <f t="shared" si="78"/>
        <v>0</v>
      </c>
      <c r="AR81" s="71">
        <f t="shared" si="78"/>
        <v>0</v>
      </c>
      <c r="AS81" s="74"/>
      <c r="AT81" s="74"/>
      <c r="AU81" s="74"/>
      <c r="AV81" s="71"/>
      <c r="AW81" s="71">
        <f t="shared" si="79"/>
        <v>0</v>
      </c>
      <c r="AX81" s="71">
        <f t="shared" si="79"/>
        <v>0</v>
      </c>
      <c r="AY81" s="207"/>
      <c r="AZ81" s="86"/>
      <c r="BA81" s="86"/>
      <c r="BB81" s="86"/>
      <c r="BC81" s="71">
        <f t="shared" si="80"/>
        <v>0</v>
      </c>
      <c r="BD81" s="71">
        <f t="shared" si="80"/>
        <v>0</v>
      </c>
      <c r="BE81" s="236"/>
      <c r="BF81" s="236"/>
      <c r="BG81" s="75"/>
      <c r="BH81" s="240"/>
      <c r="BI81" s="71">
        <f t="shared" si="81"/>
        <v>0</v>
      </c>
      <c r="BJ81" s="71">
        <f t="shared" si="81"/>
        <v>0</v>
      </c>
      <c r="BK81" s="93"/>
      <c r="BL81" s="93"/>
      <c r="BM81" s="71"/>
      <c r="BN81" s="71"/>
      <c r="BO81" s="71">
        <f t="shared" si="82"/>
        <v>0</v>
      </c>
      <c r="BP81" s="71">
        <f t="shared" si="82"/>
        <v>0</v>
      </c>
      <c r="BQ81" s="241"/>
      <c r="BR81" s="236"/>
      <c r="BS81" s="94"/>
      <c r="BT81" s="94"/>
      <c r="BU81" s="71">
        <f t="shared" si="83"/>
        <v>0</v>
      </c>
      <c r="BV81" s="71">
        <f t="shared" si="83"/>
        <v>0</v>
      </c>
      <c r="BW81" s="74">
        <v>0</v>
      </c>
      <c r="BX81" s="74"/>
      <c r="BY81" s="79"/>
      <c r="BZ81" s="242"/>
      <c r="CA81" s="71">
        <f t="shared" si="84"/>
        <v>0</v>
      </c>
      <c r="CB81" s="71">
        <f t="shared" si="84"/>
        <v>0</v>
      </c>
      <c r="CC81" s="74"/>
      <c r="CD81" s="74"/>
      <c r="CE81" s="95"/>
      <c r="CF81" s="95"/>
      <c r="CG81" s="71">
        <f t="shared" si="85"/>
        <v>0</v>
      </c>
      <c r="CH81" s="71">
        <f t="shared" si="85"/>
        <v>0</v>
      </c>
      <c r="CI81" s="236"/>
      <c r="CJ81" s="236"/>
      <c r="CK81" s="213"/>
      <c r="CL81" s="71"/>
      <c r="CM81" s="71">
        <f t="shared" si="86"/>
        <v>0</v>
      </c>
      <c r="CN81" s="71">
        <f t="shared" si="86"/>
        <v>0</v>
      </c>
      <c r="CO81" s="236"/>
      <c r="CP81" s="236"/>
      <c r="CQ81" s="71"/>
      <c r="CR81" s="71"/>
      <c r="CS81" s="71">
        <f t="shared" si="87"/>
        <v>0</v>
      </c>
      <c r="CT81" s="71">
        <f t="shared" si="87"/>
        <v>0</v>
      </c>
      <c r="CU81" s="74">
        <v>0</v>
      </c>
      <c r="CV81" s="74"/>
      <c r="CW81" s="236"/>
      <c r="CX81" s="236"/>
      <c r="CY81" s="71">
        <f t="shared" si="88"/>
        <v>0</v>
      </c>
      <c r="CZ81" s="71">
        <f t="shared" si="88"/>
        <v>0</v>
      </c>
      <c r="DA81" s="236"/>
      <c r="DB81" s="237"/>
      <c r="DC81" s="93"/>
      <c r="DD81" s="71"/>
      <c r="DE81" s="71">
        <f t="shared" si="89"/>
        <v>0</v>
      </c>
      <c r="DF81" s="71">
        <f t="shared" si="89"/>
        <v>0</v>
      </c>
      <c r="DG81" s="74"/>
      <c r="DH81" s="74"/>
      <c r="DI81" s="74"/>
      <c r="DJ81" s="74"/>
      <c r="DK81" s="71">
        <f t="shared" si="90"/>
        <v>0</v>
      </c>
      <c r="DL81" s="71">
        <f t="shared" si="90"/>
        <v>0</v>
      </c>
      <c r="DM81" s="236">
        <v>0</v>
      </c>
      <c r="DN81" s="236"/>
      <c r="DO81" s="243"/>
      <c r="DP81" s="244"/>
      <c r="DQ81" s="71">
        <f t="shared" si="91"/>
        <v>0</v>
      </c>
      <c r="DR81" s="71">
        <f t="shared" si="91"/>
        <v>0</v>
      </c>
      <c r="DS81" s="115"/>
      <c r="DT81" s="71"/>
      <c r="DU81" s="236"/>
      <c r="DV81" s="236"/>
      <c r="DW81" s="71">
        <f t="shared" si="92"/>
        <v>0</v>
      </c>
      <c r="DX81" s="71">
        <f t="shared" si="92"/>
        <v>0</v>
      </c>
      <c r="DY81" s="236"/>
      <c r="DZ81" s="237"/>
      <c r="EA81" s="208"/>
      <c r="EB81" s="71"/>
      <c r="EC81" s="71">
        <f t="shared" si="93"/>
        <v>0</v>
      </c>
      <c r="ED81" s="71">
        <f t="shared" si="93"/>
        <v>0</v>
      </c>
      <c r="EE81" s="236"/>
      <c r="EF81" s="236"/>
      <c r="EG81" s="243"/>
      <c r="EH81" s="243"/>
      <c r="EI81" s="71">
        <f t="shared" si="94"/>
        <v>0</v>
      </c>
      <c r="EJ81" s="71">
        <f t="shared" si="94"/>
        <v>0</v>
      </c>
      <c r="EK81" s="236">
        <v>8.25</v>
      </c>
      <c r="EL81" s="236"/>
      <c r="EM81" s="243"/>
      <c r="EN81" s="243"/>
      <c r="EO81" s="71">
        <f t="shared" si="95"/>
        <v>8.25</v>
      </c>
      <c r="EP81" s="71">
        <f t="shared" si="95"/>
        <v>0</v>
      </c>
      <c r="EQ81" s="209">
        <v>0</v>
      </c>
      <c r="ER81" s="196"/>
      <c r="ES81" s="196"/>
      <c r="ET81" s="196"/>
      <c r="EU81" s="74">
        <f t="shared" si="96"/>
        <v>0</v>
      </c>
      <c r="EV81" s="74">
        <f t="shared" si="97"/>
        <v>0</v>
      </c>
      <c r="EW81" s="71">
        <v>0</v>
      </c>
      <c r="EX81" s="71"/>
      <c r="EY81" s="71"/>
      <c r="EZ81" s="71"/>
      <c r="FA81" s="71">
        <f t="shared" si="98"/>
        <v>0</v>
      </c>
      <c r="FB81" s="71">
        <f t="shared" si="98"/>
        <v>0</v>
      </c>
      <c r="FC81" s="71"/>
      <c r="FD81" s="71"/>
      <c r="FE81" s="71"/>
      <c r="FF81" s="71"/>
      <c r="FG81" s="71">
        <f t="shared" si="99"/>
        <v>0</v>
      </c>
      <c r="FH81" s="71">
        <f t="shared" si="99"/>
        <v>0</v>
      </c>
      <c r="FI81" s="196"/>
      <c r="FJ81" s="196"/>
      <c r="FK81" s="196"/>
      <c r="FL81" s="196"/>
      <c r="FM81" s="74">
        <f t="shared" si="100"/>
        <v>0</v>
      </c>
      <c r="FN81" s="74">
        <f t="shared" si="101"/>
        <v>0</v>
      </c>
      <c r="FO81" s="196"/>
      <c r="FP81" s="196"/>
      <c r="FQ81" s="196"/>
      <c r="FR81" s="196"/>
      <c r="FS81" s="74">
        <f t="shared" si="102"/>
        <v>0</v>
      </c>
      <c r="FT81" s="74">
        <f t="shared" si="103"/>
        <v>0</v>
      </c>
      <c r="FU81" s="196"/>
      <c r="FV81" s="196"/>
      <c r="FW81" s="196"/>
      <c r="FX81" s="196"/>
      <c r="FY81" s="74">
        <f t="shared" si="104"/>
        <v>0</v>
      </c>
      <c r="FZ81" s="74">
        <f t="shared" si="105"/>
        <v>0</v>
      </c>
      <c r="GA81" s="196"/>
      <c r="GB81" s="196"/>
      <c r="GC81" s="196"/>
      <c r="GD81" s="196"/>
      <c r="GE81" s="74">
        <f t="shared" si="106"/>
        <v>0</v>
      </c>
      <c r="GF81" s="74">
        <f t="shared" si="107"/>
        <v>0</v>
      </c>
      <c r="GG81" s="196"/>
      <c r="GH81" s="196"/>
      <c r="GI81" s="74">
        <f t="shared" si="71"/>
        <v>0</v>
      </c>
      <c r="GJ81" s="74">
        <f t="shared" si="108"/>
        <v>0</v>
      </c>
      <c r="GK81" s="196">
        <v>9.7899999999999991</v>
      </c>
      <c r="GL81" s="196"/>
      <c r="GM81" s="74">
        <f t="shared" si="109"/>
        <v>9.7899999999999991</v>
      </c>
      <c r="GN81" s="74">
        <f t="shared" si="110"/>
        <v>0</v>
      </c>
      <c r="GO81" s="196">
        <v>0</v>
      </c>
      <c r="GP81" s="196"/>
      <c r="GQ81" s="74">
        <f t="shared" si="111"/>
        <v>0</v>
      </c>
      <c r="GR81" s="74">
        <f t="shared" si="112"/>
        <v>0</v>
      </c>
      <c r="GS81" s="196"/>
      <c r="GT81" s="196"/>
      <c r="GU81" s="74">
        <f t="shared" si="113"/>
        <v>0</v>
      </c>
      <c r="GV81" s="74">
        <f t="shared" si="114"/>
        <v>0</v>
      </c>
      <c r="GW81" s="196">
        <v>15.46</v>
      </c>
      <c r="GX81" s="196"/>
      <c r="GY81" s="74">
        <f t="shared" si="115"/>
        <v>15.46</v>
      </c>
      <c r="GZ81" s="74">
        <f t="shared" si="116"/>
        <v>0</v>
      </c>
      <c r="HA81" s="196">
        <v>0</v>
      </c>
      <c r="HB81" s="196"/>
      <c r="HC81" s="74">
        <f t="shared" si="117"/>
        <v>0</v>
      </c>
      <c r="HD81" s="74">
        <f t="shared" si="118"/>
        <v>0</v>
      </c>
      <c r="HE81" s="196">
        <v>1.22</v>
      </c>
      <c r="HF81" s="196"/>
      <c r="HG81" s="74">
        <f t="shared" si="119"/>
        <v>1.22</v>
      </c>
      <c r="HH81" s="74">
        <f t="shared" si="119"/>
        <v>0</v>
      </c>
      <c r="HI81" s="74">
        <v>1.44</v>
      </c>
      <c r="HJ81" s="74"/>
      <c r="HK81" s="74">
        <f t="shared" si="120"/>
        <v>1.44</v>
      </c>
      <c r="HL81" s="74">
        <f t="shared" si="120"/>
        <v>0</v>
      </c>
      <c r="HM81" s="74"/>
      <c r="HN81" s="74"/>
      <c r="HO81" s="74">
        <f t="shared" si="121"/>
        <v>0</v>
      </c>
      <c r="HP81" s="74">
        <f t="shared" si="121"/>
        <v>0</v>
      </c>
      <c r="HQ81" s="74"/>
      <c r="HR81" s="74"/>
      <c r="HS81" s="74">
        <f t="shared" si="122"/>
        <v>0</v>
      </c>
      <c r="HT81" s="74">
        <f t="shared" si="122"/>
        <v>0</v>
      </c>
      <c r="HU81" s="74">
        <v>1.55</v>
      </c>
      <c r="HV81" s="74"/>
      <c r="HW81" s="74">
        <f t="shared" si="123"/>
        <v>1.55</v>
      </c>
      <c r="HX81" s="74">
        <f t="shared" si="123"/>
        <v>0</v>
      </c>
      <c r="HY81" s="74"/>
      <c r="HZ81" s="74"/>
      <c r="IA81" s="74">
        <f t="shared" si="124"/>
        <v>0</v>
      </c>
      <c r="IB81" s="74">
        <f t="shared" si="124"/>
        <v>0</v>
      </c>
      <c r="IC81" s="74"/>
      <c r="ID81" s="74"/>
      <c r="IE81" s="74">
        <f t="shared" si="125"/>
        <v>0</v>
      </c>
      <c r="IF81" s="210">
        <f t="shared" si="126"/>
        <v>0</v>
      </c>
      <c r="IG81" s="235"/>
      <c r="IH81" s="235"/>
      <c r="II81" s="211">
        <f t="shared" si="127"/>
        <v>0</v>
      </c>
      <c r="IJ81" s="211">
        <f t="shared" si="127"/>
        <v>0</v>
      </c>
      <c r="IM81" s="211">
        <f t="shared" si="128"/>
        <v>0</v>
      </c>
      <c r="IN81" s="211">
        <f t="shared" si="128"/>
        <v>0</v>
      </c>
      <c r="IO81" s="196"/>
      <c r="IP81" s="211"/>
      <c r="IQ81" s="211">
        <f t="shared" si="129"/>
        <v>0</v>
      </c>
      <c r="IR81" s="211">
        <f t="shared" si="129"/>
        <v>0</v>
      </c>
      <c r="IS81" s="211"/>
      <c r="IT81" s="211"/>
      <c r="IU81" s="211">
        <f t="shared" si="130"/>
        <v>0</v>
      </c>
      <c r="IV81" s="211">
        <f t="shared" si="130"/>
        <v>0</v>
      </c>
      <c r="IW81" s="211"/>
      <c r="IX81" s="211"/>
      <c r="IY81" s="211">
        <f t="shared" si="131"/>
        <v>0</v>
      </c>
      <c r="IZ81" s="211">
        <f t="shared" si="132"/>
        <v>0</v>
      </c>
      <c r="JA81" s="211"/>
      <c r="JB81" s="211"/>
      <c r="JC81" s="211">
        <f t="shared" si="133"/>
        <v>0</v>
      </c>
      <c r="JD81" s="211">
        <f t="shared" si="133"/>
        <v>0</v>
      </c>
      <c r="JE81" s="211">
        <v>0</v>
      </c>
      <c r="JF81" s="211"/>
      <c r="JG81" s="211">
        <f t="shared" si="134"/>
        <v>0</v>
      </c>
      <c r="JH81" s="211">
        <f t="shared" si="134"/>
        <v>0</v>
      </c>
      <c r="JI81" s="211"/>
      <c r="JJ81" s="211"/>
      <c r="JK81" s="211">
        <f t="shared" si="135"/>
        <v>0</v>
      </c>
      <c r="JL81" s="211">
        <f t="shared" si="135"/>
        <v>0</v>
      </c>
      <c r="JM81" s="211"/>
      <c r="JN81" s="211"/>
      <c r="JO81" s="211">
        <f t="shared" si="136"/>
        <v>0</v>
      </c>
      <c r="JP81" s="211">
        <f t="shared" si="136"/>
        <v>0</v>
      </c>
      <c r="JQ81" s="211"/>
      <c r="JR81" s="211"/>
      <c r="JS81" s="211">
        <f t="shared" si="137"/>
        <v>0</v>
      </c>
      <c r="JT81" s="211">
        <f t="shared" si="137"/>
        <v>0</v>
      </c>
      <c r="JU81" s="211">
        <v>0</v>
      </c>
      <c r="JV81" s="211"/>
      <c r="JW81" s="211">
        <f t="shared" si="138"/>
        <v>0</v>
      </c>
      <c r="JX81" s="211">
        <f t="shared" si="138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2"/>
        <v>0</v>
      </c>
      <c r="H82" s="71">
        <f t="shared" si="72"/>
        <v>0</v>
      </c>
      <c r="I82" s="237">
        <v>0</v>
      </c>
      <c r="J82" s="71"/>
      <c r="K82" s="71"/>
      <c r="L82" s="71"/>
      <c r="M82" s="71">
        <f t="shared" si="70"/>
        <v>0</v>
      </c>
      <c r="N82" s="71">
        <f t="shared" si="73"/>
        <v>0</v>
      </c>
      <c r="O82" s="236">
        <v>0.82</v>
      </c>
      <c r="P82" s="237"/>
      <c r="Q82" s="74"/>
      <c r="R82" s="71"/>
      <c r="S82" s="71">
        <f t="shared" si="74"/>
        <v>0.82</v>
      </c>
      <c r="T82" s="71">
        <f t="shared" si="74"/>
        <v>0</v>
      </c>
      <c r="U82" s="71"/>
      <c r="V82" s="71"/>
      <c r="W82" s="74"/>
      <c r="X82" s="74"/>
      <c r="Y82" s="71">
        <f t="shared" si="75"/>
        <v>0</v>
      </c>
      <c r="Z82" s="71">
        <f t="shared" si="75"/>
        <v>0</v>
      </c>
      <c r="AA82" s="71"/>
      <c r="AB82" s="245"/>
      <c r="AC82" s="246"/>
      <c r="AD82" s="239"/>
      <c r="AE82" s="71">
        <f t="shared" si="76"/>
        <v>0</v>
      </c>
      <c r="AF82" s="71">
        <f t="shared" si="76"/>
        <v>0</v>
      </c>
      <c r="AG82" s="71">
        <v>0</v>
      </c>
      <c r="AH82" s="71"/>
      <c r="AI82" s="71"/>
      <c r="AJ82" s="71"/>
      <c r="AK82" s="71">
        <f t="shared" si="77"/>
        <v>0</v>
      </c>
      <c r="AL82" s="71">
        <f t="shared" si="77"/>
        <v>0</v>
      </c>
      <c r="AM82" s="71"/>
      <c r="AN82" s="71"/>
      <c r="AO82" s="75"/>
      <c r="AP82" s="75"/>
      <c r="AQ82" s="71">
        <f t="shared" si="78"/>
        <v>0</v>
      </c>
      <c r="AR82" s="71">
        <f t="shared" si="78"/>
        <v>0</v>
      </c>
      <c r="AS82" s="74"/>
      <c r="AT82" s="74"/>
      <c r="AU82" s="74"/>
      <c r="AV82" s="71"/>
      <c r="AW82" s="71">
        <f t="shared" si="79"/>
        <v>0</v>
      </c>
      <c r="AX82" s="71">
        <f t="shared" si="79"/>
        <v>0</v>
      </c>
      <c r="AY82" s="207"/>
      <c r="AZ82" s="86"/>
      <c r="BA82" s="86"/>
      <c r="BB82" s="86"/>
      <c r="BC82" s="71">
        <f t="shared" si="80"/>
        <v>0</v>
      </c>
      <c r="BD82" s="71">
        <f t="shared" si="80"/>
        <v>0</v>
      </c>
      <c r="BE82" s="236"/>
      <c r="BF82" s="236"/>
      <c r="BG82" s="75"/>
      <c r="BH82" s="240"/>
      <c r="BI82" s="71">
        <f t="shared" si="81"/>
        <v>0</v>
      </c>
      <c r="BJ82" s="71">
        <f t="shared" si="81"/>
        <v>0</v>
      </c>
      <c r="BK82" s="93"/>
      <c r="BL82" s="93"/>
      <c r="BM82" s="71"/>
      <c r="BN82" s="71"/>
      <c r="BO82" s="71">
        <f t="shared" si="82"/>
        <v>0</v>
      </c>
      <c r="BP82" s="71">
        <f t="shared" si="82"/>
        <v>0</v>
      </c>
      <c r="BQ82" s="241"/>
      <c r="BR82" s="236"/>
      <c r="BS82" s="94"/>
      <c r="BT82" s="94"/>
      <c r="BU82" s="71">
        <f t="shared" si="83"/>
        <v>0</v>
      </c>
      <c r="BV82" s="71">
        <f t="shared" si="83"/>
        <v>0</v>
      </c>
      <c r="BW82" s="74">
        <v>0</v>
      </c>
      <c r="BX82" s="74"/>
      <c r="BY82" s="79"/>
      <c r="BZ82" s="242"/>
      <c r="CA82" s="71">
        <f t="shared" si="84"/>
        <v>0</v>
      </c>
      <c r="CB82" s="71">
        <f t="shared" si="84"/>
        <v>0</v>
      </c>
      <c r="CC82" s="74"/>
      <c r="CD82" s="74"/>
      <c r="CE82" s="95"/>
      <c r="CF82" s="95"/>
      <c r="CG82" s="71">
        <f t="shared" si="85"/>
        <v>0</v>
      </c>
      <c r="CH82" s="71">
        <f t="shared" si="85"/>
        <v>0</v>
      </c>
      <c r="CI82" s="236"/>
      <c r="CJ82" s="236"/>
      <c r="CK82" s="213"/>
      <c r="CL82" s="71"/>
      <c r="CM82" s="71">
        <f t="shared" si="86"/>
        <v>0</v>
      </c>
      <c r="CN82" s="71">
        <f t="shared" si="86"/>
        <v>0</v>
      </c>
      <c r="CO82" s="236"/>
      <c r="CP82" s="236"/>
      <c r="CQ82" s="71"/>
      <c r="CR82" s="71"/>
      <c r="CS82" s="71">
        <f t="shared" si="87"/>
        <v>0</v>
      </c>
      <c r="CT82" s="71">
        <f t="shared" si="87"/>
        <v>0</v>
      </c>
      <c r="CU82" s="74">
        <v>0</v>
      </c>
      <c r="CV82" s="74"/>
      <c r="CW82" s="236"/>
      <c r="CX82" s="236"/>
      <c r="CY82" s="71">
        <f t="shared" si="88"/>
        <v>0</v>
      </c>
      <c r="CZ82" s="71">
        <f t="shared" si="88"/>
        <v>0</v>
      </c>
      <c r="DA82" s="236"/>
      <c r="DB82" s="237"/>
      <c r="DC82" s="93"/>
      <c r="DD82" s="71"/>
      <c r="DE82" s="71">
        <f t="shared" si="89"/>
        <v>0</v>
      </c>
      <c r="DF82" s="71">
        <f t="shared" si="89"/>
        <v>0</v>
      </c>
      <c r="DG82" s="74"/>
      <c r="DH82" s="74"/>
      <c r="DI82" s="74"/>
      <c r="DJ82" s="74"/>
      <c r="DK82" s="71">
        <f t="shared" si="90"/>
        <v>0</v>
      </c>
      <c r="DL82" s="71">
        <f t="shared" si="90"/>
        <v>0</v>
      </c>
      <c r="DM82" s="236">
        <v>0</v>
      </c>
      <c r="DN82" s="236"/>
      <c r="DO82" s="243"/>
      <c r="DP82" s="244"/>
      <c r="DQ82" s="71">
        <f t="shared" si="91"/>
        <v>0</v>
      </c>
      <c r="DR82" s="71">
        <f t="shared" si="91"/>
        <v>0</v>
      </c>
      <c r="DS82" s="115"/>
      <c r="DT82" s="71"/>
      <c r="DU82" s="236"/>
      <c r="DV82" s="236"/>
      <c r="DW82" s="71">
        <f t="shared" si="92"/>
        <v>0</v>
      </c>
      <c r="DX82" s="71">
        <f t="shared" si="92"/>
        <v>0</v>
      </c>
      <c r="DY82" s="236"/>
      <c r="DZ82" s="237"/>
      <c r="EA82" s="208"/>
      <c r="EB82" s="71"/>
      <c r="EC82" s="71">
        <f t="shared" si="93"/>
        <v>0</v>
      </c>
      <c r="ED82" s="71">
        <f t="shared" si="93"/>
        <v>0</v>
      </c>
      <c r="EE82" s="236"/>
      <c r="EF82" s="236"/>
      <c r="EG82" s="243"/>
      <c r="EH82" s="243"/>
      <c r="EI82" s="71">
        <f t="shared" si="94"/>
        <v>0</v>
      </c>
      <c r="EJ82" s="71">
        <f t="shared" si="94"/>
        <v>0</v>
      </c>
      <c r="EK82" s="236">
        <v>8.25</v>
      </c>
      <c r="EL82" s="236"/>
      <c r="EM82" s="243"/>
      <c r="EN82" s="243"/>
      <c r="EO82" s="71">
        <f t="shared" si="95"/>
        <v>8.25</v>
      </c>
      <c r="EP82" s="71">
        <f t="shared" si="95"/>
        <v>0</v>
      </c>
      <c r="EQ82" s="209">
        <v>0</v>
      </c>
      <c r="ER82" s="196"/>
      <c r="ES82" s="196"/>
      <c r="ET82" s="196"/>
      <c r="EU82" s="74">
        <f t="shared" si="96"/>
        <v>0</v>
      </c>
      <c r="EV82" s="74">
        <f t="shared" si="97"/>
        <v>0</v>
      </c>
      <c r="EW82" s="71">
        <v>0</v>
      </c>
      <c r="EX82" s="71"/>
      <c r="EY82" s="71"/>
      <c r="EZ82" s="71"/>
      <c r="FA82" s="71">
        <f t="shared" si="98"/>
        <v>0</v>
      </c>
      <c r="FB82" s="71">
        <f t="shared" si="98"/>
        <v>0</v>
      </c>
      <c r="FC82" s="71"/>
      <c r="FD82" s="71"/>
      <c r="FE82" s="71"/>
      <c r="FF82" s="71"/>
      <c r="FG82" s="71">
        <f t="shared" si="99"/>
        <v>0</v>
      </c>
      <c r="FH82" s="71">
        <f t="shared" si="99"/>
        <v>0</v>
      </c>
      <c r="FI82" s="196"/>
      <c r="FJ82" s="196"/>
      <c r="FK82" s="196"/>
      <c r="FL82" s="196"/>
      <c r="FM82" s="74">
        <f t="shared" si="100"/>
        <v>0</v>
      </c>
      <c r="FN82" s="74">
        <f t="shared" si="101"/>
        <v>0</v>
      </c>
      <c r="FO82" s="196"/>
      <c r="FP82" s="196"/>
      <c r="FQ82" s="196"/>
      <c r="FR82" s="196"/>
      <c r="FS82" s="74">
        <f t="shared" si="102"/>
        <v>0</v>
      </c>
      <c r="FT82" s="74">
        <f t="shared" si="103"/>
        <v>0</v>
      </c>
      <c r="FU82" s="196"/>
      <c r="FV82" s="196"/>
      <c r="FW82" s="196"/>
      <c r="FX82" s="196"/>
      <c r="FY82" s="74">
        <f t="shared" si="104"/>
        <v>0</v>
      </c>
      <c r="FZ82" s="74">
        <f t="shared" si="105"/>
        <v>0</v>
      </c>
      <c r="GA82" s="196"/>
      <c r="GB82" s="196"/>
      <c r="GC82" s="196"/>
      <c r="GD82" s="196"/>
      <c r="GE82" s="74">
        <f t="shared" si="106"/>
        <v>0</v>
      </c>
      <c r="GF82" s="74">
        <f t="shared" si="107"/>
        <v>0</v>
      </c>
      <c r="GG82" s="196"/>
      <c r="GH82" s="196"/>
      <c r="GI82" s="74">
        <f t="shared" si="71"/>
        <v>0</v>
      </c>
      <c r="GJ82" s="74">
        <f t="shared" si="108"/>
        <v>0</v>
      </c>
      <c r="GK82" s="196">
        <v>9.7899999999999991</v>
      </c>
      <c r="GL82" s="196"/>
      <c r="GM82" s="74">
        <f t="shared" si="109"/>
        <v>9.7899999999999991</v>
      </c>
      <c r="GN82" s="74">
        <f t="shared" si="110"/>
        <v>0</v>
      </c>
      <c r="GO82" s="196">
        <v>0</v>
      </c>
      <c r="GP82" s="196"/>
      <c r="GQ82" s="74">
        <f t="shared" si="111"/>
        <v>0</v>
      </c>
      <c r="GR82" s="74">
        <f t="shared" si="112"/>
        <v>0</v>
      </c>
      <c r="GS82" s="196"/>
      <c r="GT82" s="196"/>
      <c r="GU82" s="74">
        <f t="shared" si="113"/>
        <v>0</v>
      </c>
      <c r="GV82" s="74">
        <f t="shared" si="114"/>
        <v>0</v>
      </c>
      <c r="GW82" s="196">
        <v>15.46</v>
      </c>
      <c r="GX82" s="196"/>
      <c r="GY82" s="74">
        <f t="shared" si="115"/>
        <v>15.46</v>
      </c>
      <c r="GZ82" s="74">
        <f t="shared" si="116"/>
        <v>0</v>
      </c>
      <c r="HA82" s="196">
        <v>0</v>
      </c>
      <c r="HB82" s="196"/>
      <c r="HC82" s="74">
        <f t="shared" si="117"/>
        <v>0</v>
      </c>
      <c r="HD82" s="74">
        <f t="shared" si="118"/>
        <v>0</v>
      </c>
      <c r="HE82" s="196">
        <v>1.22</v>
      </c>
      <c r="HF82" s="196"/>
      <c r="HG82" s="74">
        <f t="shared" si="119"/>
        <v>1.22</v>
      </c>
      <c r="HH82" s="74">
        <f t="shared" si="119"/>
        <v>0</v>
      </c>
      <c r="HI82" s="74">
        <v>1.44</v>
      </c>
      <c r="HJ82" s="74"/>
      <c r="HK82" s="74">
        <f t="shared" si="120"/>
        <v>1.44</v>
      </c>
      <c r="HL82" s="74">
        <f t="shared" si="120"/>
        <v>0</v>
      </c>
      <c r="HM82" s="74"/>
      <c r="HN82" s="74"/>
      <c r="HO82" s="74">
        <f t="shared" si="121"/>
        <v>0</v>
      </c>
      <c r="HP82" s="74">
        <f t="shared" si="121"/>
        <v>0</v>
      </c>
      <c r="HQ82" s="74"/>
      <c r="HR82" s="74"/>
      <c r="HS82" s="74">
        <f t="shared" si="122"/>
        <v>0</v>
      </c>
      <c r="HT82" s="74">
        <f t="shared" si="122"/>
        <v>0</v>
      </c>
      <c r="HU82" s="74">
        <v>1.55</v>
      </c>
      <c r="HV82" s="74"/>
      <c r="HW82" s="74">
        <f t="shared" si="123"/>
        <v>1.55</v>
      </c>
      <c r="HX82" s="74">
        <f t="shared" si="123"/>
        <v>0</v>
      </c>
      <c r="HY82" s="74"/>
      <c r="HZ82" s="74"/>
      <c r="IA82" s="74">
        <f t="shared" si="124"/>
        <v>0</v>
      </c>
      <c r="IB82" s="74">
        <f t="shared" si="124"/>
        <v>0</v>
      </c>
      <c r="IC82" s="74"/>
      <c r="ID82" s="74"/>
      <c r="IE82" s="74">
        <f t="shared" si="125"/>
        <v>0</v>
      </c>
      <c r="IF82" s="210">
        <f t="shared" si="126"/>
        <v>0</v>
      </c>
      <c r="IG82" s="235"/>
      <c r="IH82" s="235"/>
      <c r="II82" s="211">
        <f t="shared" si="127"/>
        <v>0</v>
      </c>
      <c r="IJ82" s="211">
        <f t="shared" si="127"/>
        <v>0</v>
      </c>
      <c r="IM82" s="211">
        <f t="shared" si="128"/>
        <v>0</v>
      </c>
      <c r="IN82" s="211">
        <f t="shared" si="128"/>
        <v>0</v>
      </c>
      <c r="IO82" s="196"/>
      <c r="IP82" s="211"/>
      <c r="IQ82" s="211">
        <f t="shared" si="129"/>
        <v>0</v>
      </c>
      <c r="IR82" s="211">
        <f t="shared" si="129"/>
        <v>0</v>
      </c>
      <c r="IS82" s="211"/>
      <c r="IT82" s="211"/>
      <c r="IU82" s="211">
        <f t="shared" si="130"/>
        <v>0</v>
      </c>
      <c r="IV82" s="211">
        <f t="shared" si="130"/>
        <v>0</v>
      </c>
      <c r="IW82" s="211"/>
      <c r="IX82" s="211"/>
      <c r="IY82" s="211">
        <f t="shared" si="131"/>
        <v>0</v>
      </c>
      <c r="IZ82" s="211">
        <f t="shared" si="132"/>
        <v>0</v>
      </c>
      <c r="JA82" s="211"/>
      <c r="JB82" s="211"/>
      <c r="JC82" s="211">
        <f t="shared" si="133"/>
        <v>0</v>
      </c>
      <c r="JD82" s="211">
        <f t="shared" si="133"/>
        <v>0</v>
      </c>
      <c r="JE82" s="211">
        <v>0</v>
      </c>
      <c r="JF82" s="211"/>
      <c r="JG82" s="211">
        <f t="shared" si="134"/>
        <v>0</v>
      </c>
      <c r="JH82" s="211">
        <f t="shared" si="134"/>
        <v>0</v>
      </c>
      <c r="JI82" s="211"/>
      <c r="JJ82" s="211"/>
      <c r="JK82" s="211">
        <f t="shared" si="135"/>
        <v>0</v>
      </c>
      <c r="JL82" s="211">
        <f t="shared" si="135"/>
        <v>0</v>
      </c>
      <c r="JM82" s="211"/>
      <c r="JN82" s="211"/>
      <c r="JO82" s="211">
        <f t="shared" si="136"/>
        <v>0</v>
      </c>
      <c r="JP82" s="211">
        <f t="shared" si="136"/>
        <v>0</v>
      </c>
      <c r="JQ82" s="211"/>
      <c r="JR82" s="211"/>
      <c r="JS82" s="211">
        <f t="shared" si="137"/>
        <v>0</v>
      </c>
      <c r="JT82" s="211">
        <f t="shared" si="137"/>
        <v>0</v>
      </c>
      <c r="JU82" s="211">
        <v>0</v>
      </c>
      <c r="JV82" s="211"/>
      <c r="JW82" s="211">
        <f t="shared" si="138"/>
        <v>0</v>
      </c>
      <c r="JX82" s="211">
        <f t="shared" si="138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2"/>
        <v>0</v>
      </c>
      <c r="H83" s="71">
        <f t="shared" si="72"/>
        <v>0</v>
      </c>
      <c r="I83" s="237">
        <v>0</v>
      </c>
      <c r="J83" s="71"/>
      <c r="K83" s="71"/>
      <c r="L83" s="71"/>
      <c r="M83" s="71">
        <f t="shared" si="70"/>
        <v>0</v>
      </c>
      <c r="N83" s="71">
        <f t="shared" si="73"/>
        <v>0</v>
      </c>
      <c r="O83" s="236">
        <v>0.82</v>
      </c>
      <c r="P83" s="237"/>
      <c r="Q83" s="74"/>
      <c r="R83" s="71"/>
      <c r="S83" s="71">
        <f t="shared" si="74"/>
        <v>0.82</v>
      </c>
      <c r="T83" s="71">
        <f t="shared" si="74"/>
        <v>0</v>
      </c>
      <c r="U83" s="71"/>
      <c r="V83" s="71"/>
      <c r="W83" s="74"/>
      <c r="X83" s="74"/>
      <c r="Y83" s="71">
        <f t="shared" si="75"/>
        <v>0</v>
      </c>
      <c r="Z83" s="71">
        <f t="shared" si="75"/>
        <v>0</v>
      </c>
      <c r="AA83" s="71"/>
      <c r="AB83" s="245"/>
      <c r="AC83" s="246"/>
      <c r="AD83" s="239"/>
      <c r="AE83" s="71">
        <f t="shared" si="76"/>
        <v>0</v>
      </c>
      <c r="AF83" s="71">
        <f t="shared" si="76"/>
        <v>0</v>
      </c>
      <c r="AG83" s="71">
        <v>36.08</v>
      </c>
      <c r="AH83" s="71"/>
      <c r="AI83" s="71"/>
      <c r="AJ83" s="71"/>
      <c r="AK83" s="71">
        <f t="shared" si="77"/>
        <v>36.08</v>
      </c>
      <c r="AL83" s="71">
        <f t="shared" si="77"/>
        <v>0</v>
      </c>
      <c r="AM83" s="71"/>
      <c r="AN83" s="71"/>
      <c r="AO83" s="75"/>
      <c r="AP83" s="75"/>
      <c r="AQ83" s="71">
        <f t="shared" si="78"/>
        <v>0</v>
      </c>
      <c r="AR83" s="71">
        <f t="shared" si="78"/>
        <v>0</v>
      </c>
      <c r="AS83" s="74"/>
      <c r="AT83" s="74"/>
      <c r="AU83" s="74"/>
      <c r="AV83" s="71"/>
      <c r="AW83" s="71">
        <f t="shared" si="79"/>
        <v>0</v>
      </c>
      <c r="AX83" s="71">
        <f t="shared" si="79"/>
        <v>0</v>
      </c>
      <c r="AY83" s="207"/>
      <c r="AZ83" s="86"/>
      <c r="BA83" s="86"/>
      <c r="BB83" s="86"/>
      <c r="BC83" s="71">
        <f t="shared" si="80"/>
        <v>0</v>
      </c>
      <c r="BD83" s="71">
        <f t="shared" si="80"/>
        <v>0</v>
      </c>
      <c r="BE83" s="236"/>
      <c r="BF83" s="236"/>
      <c r="BG83" s="75"/>
      <c r="BH83" s="240"/>
      <c r="BI83" s="71">
        <f t="shared" si="81"/>
        <v>0</v>
      </c>
      <c r="BJ83" s="71">
        <f t="shared" si="81"/>
        <v>0</v>
      </c>
      <c r="BK83" s="93"/>
      <c r="BL83" s="93"/>
      <c r="BM83" s="71"/>
      <c r="BN83" s="71"/>
      <c r="BO83" s="71">
        <f t="shared" si="82"/>
        <v>0</v>
      </c>
      <c r="BP83" s="71">
        <f t="shared" si="82"/>
        <v>0</v>
      </c>
      <c r="BQ83" s="241"/>
      <c r="BR83" s="236"/>
      <c r="BS83" s="94"/>
      <c r="BT83" s="94"/>
      <c r="BU83" s="71">
        <f t="shared" si="83"/>
        <v>0</v>
      </c>
      <c r="BV83" s="71">
        <f t="shared" si="83"/>
        <v>0</v>
      </c>
      <c r="BW83" s="74">
        <v>0</v>
      </c>
      <c r="BX83" s="74"/>
      <c r="BY83" s="79"/>
      <c r="BZ83" s="242"/>
      <c r="CA83" s="71">
        <f t="shared" si="84"/>
        <v>0</v>
      </c>
      <c r="CB83" s="71">
        <f t="shared" si="84"/>
        <v>0</v>
      </c>
      <c r="CC83" s="74"/>
      <c r="CD83" s="74"/>
      <c r="CE83" s="95"/>
      <c r="CF83" s="95"/>
      <c r="CG83" s="71">
        <f t="shared" si="85"/>
        <v>0</v>
      </c>
      <c r="CH83" s="71">
        <f t="shared" si="85"/>
        <v>0</v>
      </c>
      <c r="CI83" s="236"/>
      <c r="CJ83" s="236"/>
      <c r="CK83" s="213"/>
      <c r="CL83" s="71"/>
      <c r="CM83" s="71">
        <f t="shared" si="86"/>
        <v>0</v>
      </c>
      <c r="CN83" s="71">
        <f t="shared" si="86"/>
        <v>0</v>
      </c>
      <c r="CO83" s="236"/>
      <c r="CP83" s="236"/>
      <c r="CQ83" s="71"/>
      <c r="CR83" s="71"/>
      <c r="CS83" s="71">
        <f t="shared" si="87"/>
        <v>0</v>
      </c>
      <c r="CT83" s="71">
        <f t="shared" si="87"/>
        <v>0</v>
      </c>
      <c r="CU83" s="74">
        <v>0</v>
      </c>
      <c r="CV83" s="74"/>
      <c r="CW83" s="236"/>
      <c r="CX83" s="236"/>
      <c r="CY83" s="71">
        <f t="shared" si="88"/>
        <v>0</v>
      </c>
      <c r="CZ83" s="71">
        <f t="shared" si="88"/>
        <v>0</v>
      </c>
      <c r="DA83" s="236"/>
      <c r="DB83" s="237"/>
      <c r="DC83" s="93"/>
      <c r="DD83" s="71"/>
      <c r="DE83" s="71">
        <f t="shared" si="89"/>
        <v>0</v>
      </c>
      <c r="DF83" s="71">
        <f t="shared" si="89"/>
        <v>0</v>
      </c>
      <c r="DG83" s="74"/>
      <c r="DH83" s="74"/>
      <c r="DI83" s="74"/>
      <c r="DJ83" s="74"/>
      <c r="DK83" s="71">
        <f t="shared" si="90"/>
        <v>0</v>
      </c>
      <c r="DL83" s="71">
        <f t="shared" si="90"/>
        <v>0</v>
      </c>
      <c r="DM83" s="236">
        <v>0</v>
      </c>
      <c r="DN83" s="236"/>
      <c r="DO83" s="243"/>
      <c r="DP83" s="244"/>
      <c r="DQ83" s="71">
        <f t="shared" si="91"/>
        <v>0</v>
      </c>
      <c r="DR83" s="71">
        <f t="shared" si="91"/>
        <v>0</v>
      </c>
      <c r="DS83" s="115"/>
      <c r="DT83" s="71"/>
      <c r="DU83" s="236"/>
      <c r="DV83" s="236"/>
      <c r="DW83" s="71">
        <f t="shared" si="92"/>
        <v>0</v>
      </c>
      <c r="DX83" s="71">
        <f t="shared" si="92"/>
        <v>0</v>
      </c>
      <c r="DY83" s="236"/>
      <c r="DZ83" s="237"/>
      <c r="EA83" s="208"/>
      <c r="EB83" s="71"/>
      <c r="EC83" s="71">
        <f t="shared" si="93"/>
        <v>0</v>
      </c>
      <c r="ED83" s="71">
        <f t="shared" si="93"/>
        <v>0</v>
      </c>
      <c r="EE83" s="236"/>
      <c r="EF83" s="236"/>
      <c r="EG83" s="243"/>
      <c r="EH83" s="243"/>
      <c r="EI83" s="71">
        <f t="shared" si="94"/>
        <v>0</v>
      </c>
      <c r="EJ83" s="71">
        <f t="shared" si="94"/>
        <v>0</v>
      </c>
      <c r="EK83" s="236">
        <v>8.25</v>
      </c>
      <c r="EL83" s="236"/>
      <c r="EM83" s="243"/>
      <c r="EN83" s="243"/>
      <c r="EO83" s="71">
        <f t="shared" si="95"/>
        <v>8.25</v>
      </c>
      <c r="EP83" s="71">
        <f t="shared" si="95"/>
        <v>0</v>
      </c>
      <c r="EQ83" s="209">
        <v>0</v>
      </c>
      <c r="ER83" s="196"/>
      <c r="ES83" s="196"/>
      <c r="ET83" s="196"/>
      <c r="EU83" s="74">
        <f t="shared" si="96"/>
        <v>0</v>
      </c>
      <c r="EV83" s="74">
        <f t="shared" si="97"/>
        <v>0</v>
      </c>
      <c r="EW83" s="71">
        <v>0</v>
      </c>
      <c r="EX83" s="71"/>
      <c r="EY83" s="71"/>
      <c r="EZ83" s="71"/>
      <c r="FA83" s="71">
        <f t="shared" si="98"/>
        <v>0</v>
      </c>
      <c r="FB83" s="71">
        <f t="shared" si="98"/>
        <v>0</v>
      </c>
      <c r="FC83" s="71"/>
      <c r="FD83" s="71"/>
      <c r="FE83" s="71"/>
      <c r="FF83" s="71"/>
      <c r="FG83" s="71">
        <f t="shared" si="99"/>
        <v>0</v>
      </c>
      <c r="FH83" s="71">
        <f t="shared" si="99"/>
        <v>0</v>
      </c>
      <c r="FI83" s="196"/>
      <c r="FJ83" s="196"/>
      <c r="FK83" s="196"/>
      <c r="FL83" s="196"/>
      <c r="FM83" s="74">
        <f t="shared" si="100"/>
        <v>0</v>
      </c>
      <c r="FN83" s="74">
        <f t="shared" si="101"/>
        <v>0</v>
      </c>
      <c r="FO83" s="196"/>
      <c r="FP83" s="196"/>
      <c r="FQ83" s="196"/>
      <c r="FR83" s="196"/>
      <c r="FS83" s="74">
        <f t="shared" si="102"/>
        <v>0</v>
      </c>
      <c r="FT83" s="74">
        <f t="shared" si="103"/>
        <v>0</v>
      </c>
      <c r="FU83" s="196"/>
      <c r="FV83" s="196"/>
      <c r="FW83" s="196"/>
      <c r="FX83" s="196"/>
      <c r="FY83" s="74">
        <f t="shared" si="104"/>
        <v>0</v>
      </c>
      <c r="FZ83" s="74">
        <f t="shared" si="105"/>
        <v>0</v>
      </c>
      <c r="GA83" s="196"/>
      <c r="GB83" s="196"/>
      <c r="GC83" s="196"/>
      <c r="GD83" s="196"/>
      <c r="GE83" s="74">
        <f t="shared" si="106"/>
        <v>0</v>
      </c>
      <c r="GF83" s="74">
        <f t="shared" si="107"/>
        <v>0</v>
      </c>
      <c r="GG83" s="196"/>
      <c r="GH83" s="196"/>
      <c r="GI83" s="74">
        <f t="shared" si="71"/>
        <v>0</v>
      </c>
      <c r="GJ83" s="74">
        <f t="shared" si="108"/>
        <v>0</v>
      </c>
      <c r="GK83" s="196">
        <v>9.7899999999999991</v>
      </c>
      <c r="GL83" s="196"/>
      <c r="GM83" s="74">
        <f t="shared" si="109"/>
        <v>9.7899999999999991</v>
      </c>
      <c r="GN83" s="74">
        <f t="shared" si="110"/>
        <v>0</v>
      </c>
      <c r="GO83" s="196">
        <v>0</v>
      </c>
      <c r="GP83" s="196"/>
      <c r="GQ83" s="74">
        <f t="shared" si="111"/>
        <v>0</v>
      </c>
      <c r="GR83" s="74">
        <f t="shared" si="112"/>
        <v>0</v>
      </c>
      <c r="GS83" s="196"/>
      <c r="GT83" s="196"/>
      <c r="GU83" s="74">
        <f t="shared" si="113"/>
        <v>0</v>
      </c>
      <c r="GV83" s="74">
        <f t="shared" si="114"/>
        <v>0</v>
      </c>
      <c r="GW83" s="196">
        <v>15.46</v>
      </c>
      <c r="GX83" s="196"/>
      <c r="GY83" s="74">
        <f t="shared" si="115"/>
        <v>15.46</v>
      </c>
      <c r="GZ83" s="74">
        <f t="shared" si="116"/>
        <v>0</v>
      </c>
      <c r="HA83" s="196">
        <v>0</v>
      </c>
      <c r="HB83" s="196"/>
      <c r="HC83" s="74">
        <f t="shared" si="117"/>
        <v>0</v>
      </c>
      <c r="HD83" s="74">
        <f t="shared" si="118"/>
        <v>0</v>
      </c>
      <c r="HE83" s="196">
        <v>1.22</v>
      </c>
      <c r="HF83" s="196"/>
      <c r="HG83" s="74">
        <f t="shared" si="119"/>
        <v>1.22</v>
      </c>
      <c r="HH83" s="74">
        <f t="shared" si="119"/>
        <v>0</v>
      </c>
      <c r="HI83" s="74">
        <v>1.44</v>
      </c>
      <c r="HJ83" s="74"/>
      <c r="HK83" s="74">
        <f t="shared" si="120"/>
        <v>1.44</v>
      </c>
      <c r="HL83" s="74">
        <f t="shared" si="120"/>
        <v>0</v>
      </c>
      <c r="HM83" s="74"/>
      <c r="HN83" s="74"/>
      <c r="HO83" s="74">
        <f t="shared" si="121"/>
        <v>0</v>
      </c>
      <c r="HP83" s="74">
        <f t="shared" si="121"/>
        <v>0</v>
      </c>
      <c r="HQ83" s="74"/>
      <c r="HR83" s="74"/>
      <c r="HS83" s="74">
        <f t="shared" si="122"/>
        <v>0</v>
      </c>
      <c r="HT83" s="74">
        <f t="shared" si="122"/>
        <v>0</v>
      </c>
      <c r="HU83" s="74">
        <v>1.55</v>
      </c>
      <c r="HV83" s="74"/>
      <c r="HW83" s="74">
        <f t="shared" si="123"/>
        <v>1.55</v>
      </c>
      <c r="HX83" s="74">
        <f t="shared" si="123"/>
        <v>0</v>
      </c>
      <c r="HY83" s="74"/>
      <c r="HZ83" s="74"/>
      <c r="IA83" s="74">
        <f t="shared" si="124"/>
        <v>0</v>
      </c>
      <c r="IB83" s="74">
        <f t="shared" si="124"/>
        <v>0</v>
      </c>
      <c r="IC83" s="74"/>
      <c r="ID83" s="74"/>
      <c r="IE83" s="74">
        <f t="shared" si="125"/>
        <v>0</v>
      </c>
      <c r="IF83" s="210">
        <f t="shared" si="126"/>
        <v>0</v>
      </c>
      <c r="IG83" s="235"/>
      <c r="IH83" s="235"/>
      <c r="II83" s="211">
        <f t="shared" si="127"/>
        <v>0</v>
      </c>
      <c r="IJ83" s="211">
        <f t="shared" si="127"/>
        <v>0</v>
      </c>
      <c r="IM83" s="211">
        <f t="shared" si="128"/>
        <v>0</v>
      </c>
      <c r="IN83" s="211">
        <f t="shared" si="128"/>
        <v>0</v>
      </c>
      <c r="IO83" s="196"/>
      <c r="IP83" s="211"/>
      <c r="IQ83" s="211">
        <f t="shared" si="129"/>
        <v>0</v>
      </c>
      <c r="IR83" s="211">
        <f t="shared" si="129"/>
        <v>0</v>
      </c>
      <c r="IS83" s="211"/>
      <c r="IT83" s="211"/>
      <c r="IU83" s="211">
        <f t="shared" si="130"/>
        <v>0</v>
      </c>
      <c r="IV83" s="211">
        <f t="shared" si="130"/>
        <v>0</v>
      </c>
      <c r="IW83" s="211"/>
      <c r="IX83" s="211"/>
      <c r="IY83" s="211">
        <f t="shared" si="131"/>
        <v>0</v>
      </c>
      <c r="IZ83" s="211">
        <f t="shared" si="132"/>
        <v>0</v>
      </c>
      <c r="JA83" s="211"/>
      <c r="JB83" s="211"/>
      <c r="JC83" s="211">
        <f t="shared" si="133"/>
        <v>0</v>
      </c>
      <c r="JD83" s="211">
        <f t="shared" si="133"/>
        <v>0</v>
      </c>
      <c r="JE83" s="211">
        <v>1.88</v>
      </c>
      <c r="JF83" s="211"/>
      <c r="JG83" s="211">
        <f t="shared" si="134"/>
        <v>1.88</v>
      </c>
      <c r="JH83" s="211">
        <f t="shared" si="134"/>
        <v>0</v>
      </c>
      <c r="JI83" s="211"/>
      <c r="JJ83" s="211"/>
      <c r="JK83" s="211">
        <f t="shared" si="135"/>
        <v>0</v>
      </c>
      <c r="JL83" s="211">
        <f t="shared" si="135"/>
        <v>0</v>
      </c>
      <c r="JM83" s="211"/>
      <c r="JN83" s="211"/>
      <c r="JO83" s="211">
        <f t="shared" si="136"/>
        <v>0</v>
      </c>
      <c r="JP83" s="211">
        <f t="shared" si="136"/>
        <v>0</v>
      </c>
      <c r="JQ83" s="211"/>
      <c r="JR83" s="211"/>
      <c r="JS83" s="211">
        <f t="shared" si="137"/>
        <v>0</v>
      </c>
      <c r="JT83" s="211">
        <f t="shared" si="137"/>
        <v>0</v>
      </c>
      <c r="JU83" s="211">
        <v>0</v>
      </c>
      <c r="JV83" s="211"/>
      <c r="JW83" s="211">
        <f t="shared" si="138"/>
        <v>0</v>
      </c>
      <c r="JX83" s="211">
        <f t="shared" si="138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2"/>
        <v>0</v>
      </c>
      <c r="H84" s="71">
        <f t="shared" si="72"/>
        <v>0</v>
      </c>
      <c r="I84" s="237">
        <v>0</v>
      </c>
      <c r="J84" s="71"/>
      <c r="K84" s="71"/>
      <c r="L84" s="71"/>
      <c r="M84" s="71">
        <f t="shared" si="70"/>
        <v>0</v>
      </c>
      <c r="N84" s="71">
        <f t="shared" si="73"/>
        <v>0</v>
      </c>
      <c r="O84" s="236">
        <v>0.82</v>
      </c>
      <c r="P84" s="237"/>
      <c r="Q84" s="74"/>
      <c r="R84" s="71"/>
      <c r="S84" s="71">
        <f t="shared" si="74"/>
        <v>0.82</v>
      </c>
      <c r="T84" s="71">
        <f t="shared" si="74"/>
        <v>0</v>
      </c>
      <c r="U84" s="71"/>
      <c r="V84" s="71"/>
      <c r="W84" s="74"/>
      <c r="X84" s="74"/>
      <c r="Y84" s="71">
        <f t="shared" si="75"/>
        <v>0</v>
      </c>
      <c r="Z84" s="71">
        <f t="shared" si="75"/>
        <v>0</v>
      </c>
      <c r="AA84" s="71"/>
      <c r="AB84" s="245"/>
      <c r="AC84" s="246"/>
      <c r="AD84" s="239"/>
      <c r="AE84" s="71">
        <f t="shared" si="76"/>
        <v>0</v>
      </c>
      <c r="AF84" s="71">
        <f t="shared" si="76"/>
        <v>0</v>
      </c>
      <c r="AG84" s="71">
        <v>0</v>
      </c>
      <c r="AH84" s="71"/>
      <c r="AI84" s="71"/>
      <c r="AJ84" s="71"/>
      <c r="AK84" s="71">
        <f t="shared" si="77"/>
        <v>0</v>
      </c>
      <c r="AL84" s="71">
        <f t="shared" si="77"/>
        <v>0</v>
      </c>
      <c r="AM84" s="71"/>
      <c r="AN84" s="71"/>
      <c r="AO84" s="75"/>
      <c r="AP84" s="75"/>
      <c r="AQ84" s="71">
        <f t="shared" si="78"/>
        <v>0</v>
      </c>
      <c r="AR84" s="71">
        <f t="shared" si="78"/>
        <v>0</v>
      </c>
      <c r="AS84" s="74"/>
      <c r="AT84" s="74"/>
      <c r="AU84" s="74"/>
      <c r="AV84" s="71"/>
      <c r="AW84" s="71">
        <f t="shared" si="79"/>
        <v>0</v>
      </c>
      <c r="AX84" s="71">
        <f t="shared" si="79"/>
        <v>0</v>
      </c>
      <c r="AY84" s="207"/>
      <c r="AZ84" s="86"/>
      <c r="BA84" s="86"/>
      <c r="BB84" s="86"/>
      <c r="BC84" s="71">
        <f t="shared" si="80"/>
        <v>0</v>
      </c>
      <c r="BD84" s="71">
        <f t="shared" si="80"/>
        <v>0</v>
      </c>
      <c r="BE84" s="236"/>
      <c r="BF84" s="236"/>
      <c r="BG84" s="75"/>
      <c r="BH84" s="240"/>
      <c r="BI84" s="71">
        <f t="shared" si="81"/>
        <v>0</v>
      </c>
      <c r="BJ84" s="71">
        <f t="shared" si="81"/>
        <v>0</v>
      </c>
      <c r="BK84" s="93"/>
      <c r="BL84" s="93"/>
      <c r="BM84" s="71"/>
      <c r="BN84" s="71"/>
      <c r="BO84" s="71">
        <f t="shared" si="82"/>
        <v>0</v>
      </c>
      <c r="BP84" s="71">
        <f t="shared" si="82"/>
        <v>0</v>
      </c>
      <c r="BQ84" s="241"/>
      <c r="BR84" s="236"/>
      <c r="BS84" s="94"/>
      <c r="BT84" s="94"/>
      <c r="BU84" s="71">
        <f t="shared" si="83"/>
        <v>0</v>
      </c>
      <c r="BV84" s="71">
        <f t="shared" si="83"/>
        <v>0</v>
      </c>
      <c r="BW84" s="74">
        <v>0</v>
      </c>
      <c r="BX84" s="74"/>
      <c r="BY84" s="79"/>
      <c r="BZ84" s="242"/>
      <c r="CA84" s="71">
        <f t="shared" si="84"/>
        <v>0</v>
      </c>
      <c r="CB84" s="71">
        <f t="shared" si="84"/>
        <v>0</v>
      </c>
      <c r="CC84" s="74"/>
      <c r="CD84" s="74"/>
      <c r="CE84" s="95"/>
      <c r="CF84" s="95"/>
      <c r="CG84" s="71">
        <f t="shared" si="85"/>
        <v>0</v>
      </c>
      <c r="CH84" s="71">
        <f t="shared" si="85"/>
        <v>0</v>
      </c>
      <c r="CI84" s="236"/>
      <c r="CJ84" s="236"/>
      <c r="CK84" s="213"/>
      <c r="CL84" s="71"/>
      <c r="CM84" s="71">
        <f t="shared" si="86"/>
        <v>0</v>
      </c>
      <c r="CN84" s="71">
        <f t="shared" si="86"/>
        <v>0</v>
      </c>
      <c r="CO84" s="236"/>
      <c r="CP84" s="236"/>
      <c r="CQ84" s="71"/>
      <c r="CR84" s="71"/>
      <c r="CS84" s="71">
        <f t="shared" si="87"/>
        <v>0</v>
      </c>
      <c r="CT84" s="71">
        <f t="shared" si="87"/>
        <v>0</v>
      </c>
      <c r="CU84" s="74">
        <v>0</v>
      </c>
      <c r="CV84" s="74"/>
      <c r="CW84" s="236"/>
      <c r="CX84" s="236"/>
      <c r="CY84" s="71">
        <f t="shared" si="88"/>
        <v>0</v>
      </c>
      <c r="CZ84" s="71">
        <f t="shared" si="88"/>
        <v>0</v>
      </c>
      <c r="DA84" s="236"/>
      <c r="DB84" s="237"/>
      <c r="DC84" s="93"/>
      <c r="DD84" s="71"/>
      <c r="DE84" s="71">
        <f t="shared" si="89"/>
        <v>0</v>
      </c>
      <c r="DF84" s="71">
        <f t="shared" si="89"/>
        <v>0</v>
      </c>
      <c r="DG84" s="74"/>
      <c r="DH84" s="74"/>
      <c r="DI84" s="74"/>
      <c r="DJ84" s="74"/>
      <c r="DK84" s="71">
        <f t="shared" si="90"/>
        <v>0</v>
      </c>
      <c r="DL84" s="71">
        <f t="shared" si="90"/>
        <v>0</v>
      </c>
      <c r="DM84" s="236">
        <v>0</v>
      </c>
      <c r="DN84" s="236"/>
      <c r="DO84" s="243"/>
      <c r="DP84" s="244"/>
      <c r="DQ84" s="71">
        <f t="shared" si="91"/>
        <v>0</v>
      </c>
      <c r="DR84" s="71">
        <f t="shared" si="91"/>
        <v>0</v>
      </c>
      <c r="DS84" s="115"/>
      <c r="DT84" s="71"/>
      <c r="DU84" s="236"/>
      <c r="DV84" s="236"/>
      <c r="DW84" s="71">
        <f t="shared" si="92"/>
        <v>0</v>
      </c>
      <c r="DX84" s="71">
        <f t="shared" si="92"/>
        <v>0</v>
      </c>
      <c r="DY84" s="236"/>
      <c r="DZ84" s="237"/>
      <c r="EA84" s="208"/>
      <c r="EB84" s="71"/>
      <c r="EC84" s="71">
        <f t="shared" si="93"/>
        <v>0</v>
      </c>
      <c r="ED84" s="71">
        <f t="shared" si="93"/>
        <v>0</v>
      </c>
      <c r="EE84" s="236"/>
      <c r="EF84" s="236"/>
      <c r="EG84" s="243"/>
      <c r="EH84" s="243"/>
      <c r="EI84" s="71">
        <f t="shared" si="94"/>
        <v>0</v>
      </c>
      <c r="EJ84" s="71">
        <f t="shared" si="94"/>
        <v>0</v>
      </c>
      <c r="EK84" s="236">
        <v>8.25</v>
      </c>
      <c r="EL84" s="236"/>
      <c r="EM84" s="243"/>
      <c r="EN84" s="243"/>
      <c r="EO84" s="71">
        <f t="shared" si="95"/>
        <v>8.25</v>
      </c>
      <c r="EP84" s="71">
        <f t="shared" si="95"/>
        <v>0</v>
      </c>
      <c r="EQ84" s="209">
        <v>0</v>
      </c>
      <c r="ER84" s="196"/>
      <c r="ES84" s="196"/>
      <c r="ET84" s="196"/>
      <c r="EU84" s="74">
        <f t="shared" si="96"/>
        <v>0</v>
      </c>
      <c r="EV84" s="74">
        <f t="shared" si="97"/>
        <v>0</v>
      </c>
      <c r="EW84" s="71">
        <v>0</v>
      </c>
      <c r="EX84" s="71"/>
      <c r="EY84" s="71"/>
      <c r="EZ84" s="71"/>
      <c r="FA84" s="71">
        <f t="shared" si="98"/>
        <v>0</v>
      </c>
      <c r="FB84" s="71">
        <f t="shared" si="98"/>
        <v>0</v>
      </c>
      <c r="FC84" s="71"/>
      <c r="FD84" s="71"/>
      <c r="FE84" s="71"/>
      <c r="FF84" s="71"/>
      <c r="FG84" s="71">
        <f t="shared" si="99"/>
        <v>0</v>
      </c>
      <c r="FH84" s="71">
        <f t="shared" si="99"/>
        <v>0</v>
      </c>
      <c r="FI84" s="196"/>
      <c r="FJ84" s="196"/>
      <c r="FK84" s="196"/>
      <c r="FL84" s="196"/>
      <c r="FM84" s="74">
        <f t="shared" si="100"/>
        <v>0</v>
      </c>
      <c r="FN84" s="74">
        <f t="shared" si="101"/>
        <v>0</v>
      </c>
      <c r="FO84" s="196"/>
      <c r="FP84" s="196"/>
      <c r="FQ84" s="196"/>
      <c r="FR84" s="196"/>
      <c r="FS84" s="74">
        <f t="shared" si="102"/>
        <v>0</v>
      </c>
      <c r="FT84" s="74">
        <f t="shared" si="103"/>
        <v>0</v>
      </c>
      <c r="FU84" s="196"/>
      <c r="FV84" s="196"/>
      <c r="FW84" s="196"/>
      <c r="FX84" s="196"/>
      <c r="FY84" s="74">
        <f t="shared" si="104"/>
        <v>0</v>
      </c>
      <c r="FZ84" s="74">
        <f t="shared" si="105"/>
        <v>0</v>
      </c>
      <c r="GA84" s="196"/>
      <c r="GB84" s="196"/>
      <c r="GC84" s="196"/>
      <c r="GD84" s="196"/>
      <c r="GE84" s="74">
        <f t="shared" si="106"/>
        <v>0</v>
      </c>
      <c r="GF84" s="74">
        <f t="shared" si="107"/>
        <v>0</v>
      </c>
      <c r="GG84" s="196"/>
      <c r="GH84" s="196"/>
      <c r="GI84" s="74">
        <f t="shared" si="71"/>
        <v>0</v>
      </c>
      <c r="GJ84" s="74">
        <f t="shared" si="108"/>
        <v>0</v>
      </c>
      <c r="GK84" s="196">
        <v>9.7899999999999991</v>
      </c>
      <c r="GL84" s="196"/>
      <c r="GM84" s="74">
        <f t="shared" si="109"/>
        <v>9.7899999999999991</v>
      </c>
      <c r="GN84" s="74">
        <f t="shared" si="110"/>
        <v>0</v>
      </c>
      <c r="GO84" s="196">
        <v>0</v>
      </c>
      <c r="GP84" s="196"/>
      <c r="GQ84" s="74">
        <f t="shared" si="111"/>
        <v>0</v>
      </c>
      <c r="GR84" s="74">
        <f t="shared" si="112"/>
        <v>0</v>
      </c>
      <c r="GS84" s="196"/>
      <c r="GT84" s="196"/>
      <c r="GU84" s="74">
        <f t="shared" si="113"/>
        <v>0</v>
      </c>
      <c r="GV84" s="74">
        <f t="shared" si="114"/>
        <v>0</v>
      </c>
      <c r="GW84" s="196">
        <v>15.46</v>
      </c>
      <c r="GX84" s="196"/>
      <c r="GY84" s="74">
        <f t="shared" si="115"/>
        <v>15.46</v>
      </c>
      <c r="GZ84" s="74">
        <f t="shared" si="116"/>
        <v>0</v>
      </c>
      <c r="HA84" s="196">
        <v>0</v>
      </c>
      <c r="HB84" s="196"/>
      <c r="HC84" s="74">
        <f t="shared" si="117"/>
        <v>0</v>
      </c>
      <c r="HD84" s="74">
        <f t="shared" si="118"/>
        <v>0</v>
      </c>
      <c r="HE84" s="196">
        <v>1.22</v>
      </c>
      <c r="HF84" s="196"/>
      <c r="HG84" s="74">
        <f t="shared" si="119"/>
        <v>1.22</v>
      </c>
      <c r="HH84" s="74">
        <f t="shared" si="119"/>
        <v>0</v>
      </c>
      <c r="HI84" s="74">
        <v>1.44</v>
      </c>
      <c r="HJ84" s="74"/>
      <c r="HK84" s="74">
        <f t="shared" si="120"/>
        <v>1.44</v>
      </c>
      <c r="HL84" s="74">
        <f t="shared" si="120"/>
        <v>0</v>
      </c>
      <c r="HM84" s="74"/>
      <c r="HN84" s="74"/>
      <c r="HO84" s="74">
        <f t="shared" si="121"/>
        <v>0</v>
      </c>
      <c r="HP84" s="74">
        <f t="shared" si="121"/>
        <v>0</v>
      </c>
      <c r="HQ84" s="74"/>
      <c r="HR84" s="74"/>
      <c r="HS84" s="74">
        <f t="shared" si="122"/>
        <v>0</v>
      </c>
      <c r="HT84" s="74">
        <f t="shared" si="122"/>
        <v>0</v>
      </c>
      <c r="HU84" s="74">
        <v>1.55</v>
      </c>
      <c r="HV84" s="74"/>
      <c r="HW84" s="74">
        <f t="shared" si="123"/>
        <v>1.55</v>
      </c>
      <c r="HX84" s="74">
        <f t="shared" si="123"/>
        <v>0</v>
      </c>
      <c r="HY84" s="74"/>
      <c r="HZ84" s="74"/>
      <c r="IA84" s="74">
        <f t="shared" si="124"/>
        <v>0</v>
      </c>
      <c r="IB84" s="74">
        <f t="shared" si="124"/>
        <v>0</v>
      </c>
      <c r="IC84" s="74"/>
      <c r="ID84" s="74"/>
      <c r="IE84" s="74">
        <f t="shared" si="125"/>
        <v>0</v>
      </c>
      <c r="IF84" s="210">
        <f t="shared" si="126"/>
        <v>0</v>
      </c>
      <c r="IG84" s="235"/>
      <c r="IH84" s="235"/>
      <c r="II84" s="211">
        <f t="shared" si="127"/>
        <v>0</v>
      </c>
      <c r="IJ84" s="211">
        <f t="shared" si="127"/>
        <v>0</v>
      </c>
      <c r="IM84" s="211">
        <f t="shared" si="128"/>
        <v>0</v>
      </c>
      <c r="IN84" s="211">
        <f t="shared" si="128"/>
        <v>0</v>
      </c>
      <c r="IO84" s="196"/>
      <c r="IP84" s="211"/>
      <c r="IQ84" s="211">
        <f t="shared" si="129"/>
        <v>0</v>
      </c>
      <c r="IR84" s="211">
        <f t="shared" si="129"/>
        <v>0</v>
      </c>
      <c r="IS84" s="211"/>
      <c r="IT84" s="211"/>
      <c r="IU84" s="211">
        <f t="shared" si="130"/>
        <v>0</v>
      </c>
      <c r="IV84" s="211">
        <f t="shared" si="130"/>
        <v>0</v>
      </c>
      <c r="IW84" s="211"/>
      <c r="IX84" s="211"/>
      <c r="IY84" s="211">
        <f t="shared" si="131"/>
        <v>0</v>
      </c>
      <c r="IZ84" s="211">
        <f t="shared" si="132"/>
        <v>0</v>
      </c>
      <c r="JA84" s="211"/>
      <c r="JB84" s="211"/>
      <c r="JC84" s="211">
        <f t="shared" si="133"/>
        <v>0</v>
      </c>
      <c r="JD84" s="211">
        <f t="shared" si="133"/>
        <v>0</v>
      </c>
      <c r="JE84" s="211">
        <v>1.88</v>
      </c>
      <c r="JF84" s="211"/>
      <c r="JG84" s="211">
        <f t="shared" si="134"/>
        <v>1.88</v>
      </c>
      <c r="JH84" s="211">
        <f t="shared" si="134"/>
        <v>0</v>
      </c>
      <c r="JI84" s="211"/>
      <c r="JJ84" s="211"/>
      <c r="JK84" s="211">
        <f t="shared" si="135"/>
        <v>0</v>
      </c>
      <c r="JL84" s="211">
        <f t="shared" si="135"/>
        <v>0</v>
      </c>
      <c r="JM84" s="211"/>
      <c r="JN84" s="211"/>
      <c r="JO84" s="211">
        <f t="shared" si="136"/>
        <v>0</v>
      </c>
      <c r="JP84" s="211">
        <f t="shared" si="136"/>
        <v>0</v>
      </c>
      <c r="JQ84" s="211"/>
      <c r="JR84" s="211"/>
      <c r="JS84" s="211">
        <f t="shared" si="137"/>
        <v>0</v>
      </c>
      <c r="JT84" s="211">
        <f t="shared" si="137"/>
        <v>0</v>
      </c>
      <c r="JU84" s="211">
        <v>0</v>
      </c>
      <c r="JV84" s="211"/>
      <c r="JW84" s="211">
        <f t="shared" si="138"/>
        <v>0</v>
      </c>
      <c r="JX84" s="211">
        <f t="shared" si="138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2"/>
        <v>0</v>
      </c>
      <c r="H85" s="71">
        <f t="shared" si="72"/>
        <v>0</v>
      </c>
      <c r="I85" s="237">
        <v>0</v>
      </c>
      <c r="J85" s="71"/>
      <c r="K85" s="71"/>
      <c r="L85" s="71"/>
      <c r="M85" s="71">
        <f t="shared" si="70"/>
        <v>0</v>
      </c>
      <c r="N85" s="71">
        <f t="shared" si="73"/>
        <v>0</v>
      </c>
      <c r="O85" s="236">
        <v>0.82</v>
      </c>
      <c r="P85" s="237"/>
      <c r="Q85" s="74"/>
      <c r="R85" s="71"/>
      <c r="S85" s="71">
        <f t="shared" si="74"/>
        <v>0.82</v>
      </c>
      <c r="T85" s="71">
        <f t="shared" si="74"/>
        <v>0</v>
      </c>
      <c r="U85" s="71"/>
      <c r="V85" s="71"/>
      <c r="W85" s="74"/>
      <c r="X85" s="74"/>
      <c r="Y85" s="71">
        <f t="shared" si="75"/>
        <v>0</v>
      </c>
      <c r="Z85" s="71">
        <f t="shared" si="75"/>
        <v>0</v>
      </c>
      <c r="AA85" s="71"/>
      <c r="AB85" s="245"/>
      <c r="AC85" s="246"/>
      <c r="AD85" s="239"/>
      <c r="AE85" s="71">
        <f t="shared" si="76"/>
        <v>0</v>
      </c>
      <c r="AF85" s="71">
        <f t="shared" si="76"/>
        <v>0</v>
      </c>
      <c r="AG85" s="71">
        <v>0</v>
      </c>
      <c r="AH85" s="71"/>
      <c r="AI85" s="71"/>
      <c r="AJ85" s="71"/>
      <c r="AK85" s="71">
        <f t="shared" si="77"/>
        <v>0</v>
      </c>
      <c r="AL85" s="71">
        <f t="shared" si="77"/>
        <v>0</v>
      </c>
      <c r="AM85" s="71"/>
      <c r="AN85" s="71"/>
      <c r="AO85" s="75"/>
      <c r="AP85" s="75"/>
      <c r="AQ85" s="71">
        <f t="shared" si="78"/>
        <v>0</v>
      </c>
      <c r="AR85" s="71">
        <f t="shared" si="78"/>
        <v>0</v>
      </c>
      <c r="AS85" s="74"/>
      <c r="AT85" s="74"/>
      <c r="AU85" s="74"/>
      <c r="AV85" s="71"/>
      <c r="AW85" s="71">
        <f t="shared" si="79"/>
        <v>0</v>
      </c>
      <c r="AX85" s="71">
        <f t="shared" si="79"/>
        <v>0</v>
      </c>
      <c r="AY85" s="207"/>
      <c r="AZ85" s="86"/>
      <c r="BA85" s="86"/>
      <c r="BB85" s="86"/>
      <c r="BC85" s="71">
        <f t="shared" si="80"/>
        <v>0</v>
      </c>
      <c r="BD85" s="71">
        <f t="shared" si="80"/>
        <v>0</v>
      </c>
      <c r="BE85" s="236"/>
      <c r="BF85" s="236"/>
      <c r="BG85" s="75"/>
      <c r="BH85" s="240"/>
      <c r="BI85" s="71">
        <f t="shared" si="81"/>
        <v>0</v>
      </c>
      <c r="BJ85" s="71">
        <f t="shared" si="81"/>
        <v>0</v>
      </c>
      <c r="BK85" s="93"/>
      <c r="BL85" s="93"/>
      <c r="BM85" s="71"/>
      <c r="BN85" s="71"/>
      <c r="BO85" s="71">
        <f t="shared" si="82"/>
        <v>0</v>
      </c>
      <c r="BP85" s="71">
        <f t="shared" si="82"/>
        <v>0</v>
      </c>
      <c r="BQ85" s="241"/>
      <c r="BR85" s="236"/>
      <c r="BS85" s="94"/>
      <c r="BT85" s="94"/>
      <c r="BU85" s="71">
        <f t="shared" si="83"/>
        <v>0</v>
      </c>
      <c r="BV85" s="71">
        <f t="shared" si="83"/>
        <v>0</v>
      </c>
      <c r="BW85" s="74">
        <v>0</v>
      </c>
      <c r="BX85" s="74"/>
      <c r="BY85" s="79"/>
      <c r="BZ85" s="242"/>
      <c r="CA85" s="71">
        <f t="shared" si="84"/>
        <v>0</v>
      </c>
      <c r="CB85" s="71">
        <f t="shared" si="84"/>
        <v>0</v>
      </c>
      <c r="CC85" s="74"/>
      <c r="CD85" s="74"/>
      <c r="CE85" s="95"/>
      <c r="CF85" s="95"/>
      <c r="CG85" s="71">
        <f t="shared" si="85"/>
        <v>0</v>
      </c>
      <c r="CH85" s="71">
        <f t="shared" si="85"/>
        <v>0</v>
      </c>
      <c r="CI85" s="236"/>
      <c r="CJ85" s="236"/>
      <c r="CK85" s="213"/>
      <c r="CL85" s="71"/>
      <c r="CM85" s="71">
        <f t="shared" si="86"/>
        <v>0</v>
      </c>
      <c r="CN85" s="71">
        <f t="shared" si="86"/>
        <v>0</v>
      </c>
      <c r="CO85" s="236"/>
      <c r="CP85" s="236"/>
      <c r="CQ85" s="71"/>
      <c r="CR85" s="71"/>
      <c r="CS85" s="71">
        <f t="shared" si="87"/>
        <v>0</v>
      </c>
      <c r="CT85" s="71">
        <f t="shared" si="87"/>
        <v>0</v>
      </c>
      <c r="CU85" s="74">
        <v>0</v>
      </c>
      <c r="CV85" s="74"/>
      <c r="CW85" s="236"/>
      <c r="CX85" s="236"/>
      <c r="CY85" s="71">
        <f t="shared" si="88"/>
        <v>0</v>
      </c>
      <c r="CZ85" s="71">
        <f t="shared" si="88"/>
        <v>0</v>
      </c>
      <c r="DA85" s="236"/>
      <c r="DB85" s="237"/>
      <c r="DC85" s="93"/>
      <c r="DD85" s="71"/>
      <c r="DE85" s="71">
        <f t="shared" si="89"/>
        <v>0</v>
      </c>
      <c r="DF85" s="71">
        <f t="shared" si="89"/>
        <v>0</v>
      </c>
      <c r="DG85" s="74"/>
      <c r="DH85" s="74"/>
      <c r="DI85" s="74"/>
      <c r="DJ85" s="74"/>
      <c r="DK85" s="71">
        <f t="shared" si="90"/>
        <v>0</v>
      </c>
      <c r="DL85" s="71">
        <f t="shared" si="90"/>
        <v>0</v>
      </c>
      <c r="DM85" s="236">
        <v>0</v>
      </c>
      <c r="DN85" s="236"/>
      <c r="DO85" s="243"/>
      <c r="DP85" s="244"/>
      <c r="DQ85" s="71">
        <f t="shared" si="91"/>
        <v>0</v>
      </c>
      <c r="DR85" s="71">
        <f t="shared" si="91"/>
        <v>0</v>
      </c>
      <c r="DS85" s="115"/>
      <c r="DT85" s="71"/>
      <c r="DU85" s="236"/>
      <c r="DV85" s="236"/>
      <c r="DW85" s="71">
        <f t="shared" si="92"/>
        <v>0</v>
      </c>
      <c r="DX85" s="71">
        <f t="shared" si="92"/>
        <v>0</v>
      </c>
      <c r="DY85" s="236"/>
      <c r="DZ85" s="237"/>
      <c r="EA85" s="208"/>
      <c r="EB85" s="71"/>
      <c r="EC85" s="71">
        <f t="shared" si="93"/>
        <v>0</v>
      </c>
      <c r="ED85" s="71">
        <f t="shared" si="93"/>
        <v>0</v>
      </c>
      <c r="EE85" s="236"/>
      <c r="EF85" s="236"/>
      <c r="EG85" s="243"/>
      <c r="EH85" s="243"/>
      <c r="EI85" s="71">
        <f t="shared" si="94"/>
        <v>0</v>
      </c>
      <c r="EJ85" s="71">
        <f t="shared" si="94"/>
        <v>0</v>
      </c>
      <c r="EK85" s="236">
        <v>8.25</v>
      </c>
      <c r="EL85" s="236"/>
      <c r="EM85" s="243"/>
      <c r="EN85" s="243"/>
      <c r="EO85" s="71">
        <f t="shared" si="95"/>
        <v>8.25</v>
      </c>
      <c r="EP85" s="71">
        <f t="shared" si="95"/>
        <v>0</v>
      </c>
      <c r="EQ85" s="209">
        <v>0</v>
      </c>
      <c r="ER85" s="196"/>
      <c r="ES85" s="196"/>
      <c r="ET85" s="196"/>
      <c r="EU85" s="74">
        <f t="shared" si="96"/>
        <v>0</v>
      </c>
      <c r="EV85" s="74">
        <f t="shared" si="97"/>
        <v>0</v>
      </c>
      <c r="EW85" s="71">
        <v>0</v>
      </c>
      <c r="EX85" s="71"/>
      <c r="EY85" s="71"/>
      <c r="EZ85" s="71"/>
      <c r="FA85" s="71">
        <f t="shared" si="98"/>
        <v>0</v>
      </c>
      <c r="FB85" s="71">
        <f t="shared" si="98"/>
        <v>0</v>
      </c>
      <c r="FC85" s="71"/>
      <c r="FD85" s="71"/>
      <c r="FE85" s="71"/>
      <c r="FF85" s="71"/>
      <c r="FG85" s="71">
        <f t="shared" si="99"/>
        <v>0</v>
      </c>
      <c r="FH85" s="71">
        <f t="shared" si="99"/>
        <v>0</v>
      </c>
      <c r="FI85" s="196"/>
      <c r="FJ85" s="196"/>
      <c r="FK85" s="196"/>
      <c r="FL85" s="196"/>
      <c r="FM85" s="74">
        <f t="shared" si="100"/>
        <v>0</v>
      </c>
      <c r="FN85" s="74">
        <f t="shared" si="101"/>
        <v>0</v>
      </c>
      <c r="FO85" s="196"/>
      <c r="FP85" s="196"/>
      <c r="FQ85" s="196"/>
      <c r="FR85" s="196"/>
      <c r="FS85" s="74">
        <f t="shared" si="102"/>
        <v>0</v>
      </c>
      <c r="FT85" s="74">
        <f t="shared" si="103"/>
        <v>0</v>
      </c>
      <c r="FU85" s="196"/>
      <c r="FV85" s="196"/>
      <c r="FW85" s="196"/>
      <c r="FX85" s="196"/>
      <c r="FY85" s="74">
        <f t="shared" si="104"/>
        <v>0</v>
      </c>
      <c r="FZ85" s="74">
        <f t="shared" si="105"/>
        <v>0</v>
      </c>
      <c r="GA85" s="196"/>
      <c r="GB85" s="196"/>
      <c r="GC85" s="196"/>
      <c r="GD85" s="196"/>
      <c r="GE85" s="74">
        <f t="shared" si="106"/>
        <v>0</v>
      </c>
      <c r="GF85" s="74">
        <f t="shared" si="107"/>
        <v>0</v>
      </c>
      <c r="GG85" s="196"/>
      <c r="GH85" s="196"/>
      <c r="GI85" s="74">
        <f t="shared" si="71"/>
        <v>0</v>
      </c>
      <c r="GJ85" s="74">
        <f t="shared" si="108"/>
        <v>0</v>
      </c>
      <c r="GK85" s="196">
        <v>9.7899999999999991</v>
      </c>
      <c r="GL85" s="196"/>
      <c r="GM85" s="74">
        <f t="shared" si="109"/>
        <v>9.7899999999999991</v>
      </c>
      <c r="GN85" s="74">
        <f t="shared" si="110"/>
        <v>0</v>
      </c>
      <c r="GO85" s="196">
        <v>0</v>
      </c>
      <c r="GP85" s="196"/>
      <c r="GQ85" s="74">
        <f t="shared" si="111"/>
        <v>0</v>
      </c>
      <c r="GR85" s="74">
        <f t="shared" si="112"/>
        <v>0</v>
      </c>
      <c r="GS85" s="196"/>
      <c r="GT85" s="196"/>
      <c r="GU85" s="74">
        <f t="shared" si="113"/>
        <v>0</v>
      </c>
      <c r="GV85" s="74">
        <f t="shared" si="114"/>
        <v>0</v>
      </c>
      <c r="GW85" s="196">
        <v>20.62</v>
      </c>
      <c r="GX85" s="196"/>
      <c r="GY85" s="74">
        <f t="shared" si="115"/>
        <v>20.62</v>
      </c>
      <c r="GZ85" s="74">
        <f t="shared" si="116"/>
        <v>0</v>
      </c>
      <c r="HA85" s="196">
        <v>0</v>
      </c>
      <c r="HB85" s="196"/>
      <c r="HC85" s="74">
        <f t="shared" si="117"/>
        <v>0</v>
      </c>
      <c r="HD85" s="74">
        <f t="shared" si="118"/>
        <v>0</v>
      </c>
      <c r="HE85" s="196">
        <v>1.22</v>
      </c>
      <c r="HF85" s="196"/>
      <c r="HG85" s="74">
        <f t="shared" si="119"/>
        <v>1.22</v>
      </c>
      <c r="HH85" s="74">
        <f t="shared" si="119"/>
        <v>0</v>
      </c>
      <c r="HI85" s="74">
        <v>1.44</v>
      </c>
      <c r="HJ85" s="74"/>
      <c r="HK85" s="74">
        <f t="shared" si="120"/>
        <v>1.44</v>
      </c>
      <c r="HL85" s="74">
        <f t="shared" si="120"/>
        <v>0</v>
      </c>
      <c r="HM85" s="74"/>
      <c r="HN85" s="74"/>
      <c r="HO85" s="74">
        <f t="shared" si="121"/>
        <v>0</v>
      </c>
      <c r="HP85" s="74">
        <f t="shared" si="121"/>
        <v>0</v>
      </c>
      <c r="HQ85" s="74"/>
      <c r="HR85" s="74"/>
      <c r="HS85" s="74">
        <f t="shared" si="122"/>
        <v>0</v>
      </c>
      <c r="HT85" s="74">
        <f t="shared" si="122"/>
        <v>0</v>
      </c>
      <c r="HU85" s="74">
        <v>1.55</v>
      </c>
      <c r="HV85" s="74"/>
      <c r="HW85" s="74">
        <f t="shared" si="123"/>
        <v>1.55</v>
      </c>
      <c r="HX85" s="74">
        <f t="shared" si="123"/>
        <v>0</v>
      </c>
      <c r="HY85" s="74"/>
      <c r="HZ85" s="74"/>
      <c r="IA85" s="74">
        <f t="shared" si="124"/>
        <v>0</v>
      </c>
      <c r="IB85" s="74">
        <f t="shared" si="124"/>
        <v>0</v>
      </c>
      <c r="IC85" s="74"/>
      <c r="ID85" s="74"/>
      <c r="IE85" s="74">
        <f t="shared" si="125"/>
        <v>0</v>
      </c>
      <c r="IF85" s="210">
        <f t="shared" si="126"/>
        <v>0</v>
      </c>
      <c r="IG85" s="235"/>
      <c r="IH85" s="235"/>
      <c r="II85" s="211">
        <f t="shared" si="127"/>
        <v>0</v>
      </c>
      <c r="IJ85" s="211">
        <f t="shared" si="127"/>
        <v>0</v>
      </c>
      <c r="IM85" s="211">
        <f t="shared" si="128"/>
        <v>0</v>
      </c>
      <c r="IN85" s="211">
        <f t="shared" si="128"/>
        <v>0</v>
      </c>
      <c r="IO85" s="196"/>
      <c r="IP85" s="211"/>
      <c r="IQ85" s="211">
        <f t="shared" si="129"/>
        <v>0</v>
      </c>
      <c r="IR85" s="211">
        <f t="shared" si="129"/>
        <v>0</v>
      </c>
      <c r="IS85" s="211"/>
      <c r="IT85" s="211"/>
      <c r="IU85" s="211">
        <f t="shared" si="130"/>
        <v>0</v>
      </c>
      <c r="IV85" s="211">
        <f t="shared" si="130"/>
        <v>0</v>
      </c>
      <c r="IW85" s="211"/>
      <c r="IX85" s="211"/>
      <c r="IY85" s="211">
        <f t="shared" si="131"/>
        <v>0</v>
      </c>
      <c r="IZ85" s="211">
        <f t="shared" si="132"/>
        <v>0</v>
      </c>
      <c r="JA85" s="211"/>
      <c r="JB85" s="211"/>
      <c r="JC85" s="211">
        <f t="shared" si="133"/>
        <v>0</v>
      </c>
      <c r="JD85" s="211">
        <f t="shared" si="133"/>
        <v>0</v>
      </c>
      <c r="JE85" s="211">
        <v>1.88</v>
      </c>
      <c r="JF85" s="211"/>
      <c r="JG85" s="211">
        <f t="shared" si="134"/>
        <v>1.88</v>
      </c>
      <c r="JH85" s="211">
        <f t="shared" si="134"/>
        <v>0</v>
      </c>
      <c r="JI85" s="211"/>
      <c r="JJ85" s="211"/>
      <c r="JK85" s="211">
        <f t="shared" si="135"/>
        <v>0</v>
      </c>
      <c r="JL85" s="211">
        <f t="shared" si="135"/>
        <v>0</v>
      </c>
      <c r="JM85" s="211"/>
      <c r="JN85" s="211"/>
      <c r="JO85" s="211">
        <f t="shared" si="136"/>
        <v>0</v>
      </c>
      <c r="JP85" s="211">
        <f t="shared" si="136"/>
        <v>0</v>
      </c>
      <c r="JQ85" s="211"/>
      <c r="JR85" s="211"/>
      <c r="JS85" s="211">
        <f t="shared" si="137"/>
        <v>0</v>
      </c>
      <c r="JT85" s="211">
        <f t="shared" si="137"/>
        <v>0</v>
      </c>
      <c r="JU85" s="211">
        <v>0</v>
      </c>
      <c r="JV85" s="211"/>
      <c r="JW85" s="211">
        <f t="shared" si="138"/>
        <v>0</v>
      </c>
      <c r="JX85" s="211">
        <f t="shared" si="138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2"/>
        <v>0</v>
      </c>
      <c r="H86" s="71">
        <f t="shared" si="72"/>
        <v>0</v>
      </c>
      <c r="I86" s="237">
        <v>0</v>
      </c>
      <c r="J86" s="71"/>
      <c r="K86" s="71"/>
      <c r="L86" s="71"/>
      <c r="M86" s="71">
        <f t="shared" si="70"/>
        <v>0</v>
      </c>
      <c r="N86" s="71">
        <f t="shared" si="73"/>
        <v>0</v>
      </c>
      <c r="O86" s="236">
        <v>0.82</v>
      </c>
      <c r="P86" s="237"/>
      <c r="Q86" s="74"/>
      <c r="R86" s="71"/>
      <c r="S86" s="71">
        <f t="shared" si="74"/>
        <v>0.82</v>
      </c>
      <c r="T86" s="71">
        <f t="shared" si="74"/>
        <v>0</v>
      </c>
      <c r="U86" s="71"/>
      <c r="V86" s="71"/>
      <c r="W86" s="74"/>
      <c r="X86" s="74"/>
      <c r="Y86" s="71">
        <f t="shared" si="75"/>
        <v>0</v>
      </c>
      <c r="Z86" s="71">
        <f t="shared" si="75"/>
        <v>0</v>
      </c>
      <c r="AA86" s="71"/>
      <c r="AB86" s="245"/>
      <c r="AC86" s="246"/>
      <c r="AD86" s="239"/>
      <c r="AE86" s="71">
        <f t="shared" si="76"/>
        <v>0</v>
      </c>
      <c r="AF86" s="71">
        <f t="shared" si="76"/>
        <v>0</v>
      </c>
      <c r="AG86" s="71">
        <v>5.15</v>
      </c>
      <c r="AH86" s="71"/>
      <c r="AI86" s="71"/>
      <c r="AJ86" s="71"/>
      <c r="AK86" s="71">
        <f t="shared" si="77"/>
        <v>5.15</v>
      </c>
      <c r="AL86" s="71">
        <f t="shared" si="77"/>
        <v>0</v>
      </c>
      <c r="AM86" s="71"/>
      <c r="AN86" s="71"/>
      <c r="AO86" s="75"/>
      <c r="AP86" s="75"/>
      <c r="AQ86" s="71">
        <f t="shared" si="78"/>
        <v>0</v>
      </c>
      <c r="AR86" s="71">
        <f t="shared" si="78"/>
        <v>0</v>
      </c>
      <c r="AS86" s="74"/>
      <c r="AT86" s="74"/>
      <c r="AU86" s="74"/>
      <c r="AV86" s="71"/>
      <c r="AW86" s="71">
        <f t="shared" si="79"/>
        <v>0</v>
      </c>
      <c r="AX86" s="71">
        <f t="shared" si="79"/>
        <v>0</v>
      </c>
      <c r="AY86" s="207"/>
      <c r="AZ86" s="86"/>
      <c r="BA86" s="86"/>
      <c r="BB86" s="86"/>
      <c r="BC86" s="71">
        <f t="shared" si="80"/>
        <v>0</v>
      </c>
      <c r="BD86" s="71">
        <f t="shared" si="80"/>
        <v>0</v>
      </c>
      <c r="BE86" s="236"/>
      <c r="BF86" s="236"/>
      <c r="BG86" s="75"/>
      <c r="BH86" s="240"/>
      <c r="BI86" s="71">
        <f t="shared" si="81"/>
        <v>0</v>
      </c>
      <c r="BJ86" s="71">
        <f t="shared" si="81"/>
        <v>0</v>
      </c>
      <c r="BK86" s="93"/>
      <c r="BL86" s="93"/>
      <c r="BM86" s="71"/>
      <c r="BN86" s="71"/>
      <c r="BO86" s="71">
        <f t="shared" si="82"/>
        <v>0</v>
      </c>
      <c r="BP86" s="71">
        <f t="shared" si="82"/>
        <v>0</v>
      </c>
      <c r="BQ86" s="241"/>
      <c r="BR86" s="236"/>
      <c r="BS86" s="94"/>
      <c r="BT86" s="94"/>
      <c r="BU86" s="71">
        <f t="shared" si="83"/>
        <v>0</v>
      </c>
      <c r="BV86" s="71">
        <f t="shared" si="83"/>
        <v>0</v>
      </c>
      <c r="BW86" s="74">
        <v>0</v>
      </c>
      <c r="BX86" s="74"/>
      <c r="BY86" s="79"/>
      <c r="BZ86" s="242"/>
      <c r="CA86" s="71">
        <f t="shared" si="84"/>
        <v>0</v>
      </c>
      <c r="CB86" s="71">
        <f t="shared" si="84"/>
        <v>0</v>
      </c>
      <c r="CC86" s="74"/>
      <c r="CD86" s="74"/>
      <c r="CE86" s="95"/>
      <c r="CF86" s="95"/>
      <c r="CG86" s="71">
        <f t="shared" si="85"/>
        <v>0</v>
      </c>
      <c r="CH86" s="71">
        <f t="shared" si="85"/>
        <v>0</v>
      </c>
      <c r="CI86" s="236"/>
      <c r="CJ86" s="236"/>
      <c r="CK86" s="213"/>
      <c r="CL86" s="71"/>
      <c r="CM86" s="71">
        <f t="shared" si="86"/>
        <v>0</v>
      </c>
      <c r="CN86" s="71">
        <f t="shared" si="86"/>
        <v>0</v>
      </c>
      <c r="CO86" s="236"/>
      <c r="CP86" s="236"/>
      <c r="CQ86" s="71"/>
      <c r="CR86" s="71"/>
      <c r="CS86" s="71">
        <f t="shared" si="87"/>
        <v>0</v>
      </c>
      <c r="CT86" s="71">
        <f t="shared" si="87"/>
        <v>0</v>
      </c>
      <c r="CU86" s="74">
        <v>0</v>
      </c>
      <c r="CV86" s="74"/>
      <c r="CW86" s="236"/>
      <c r="CX86" s="236"/>
      <c r="CY86" s="71">
        <f t="shared" si="88"/>
        <v>0</v>
      </c>
      <c r="CZ86" s="71">
        <f t="shared" si="88"/>
        <v>0</v>
      </c>
      <c r="DA86" s="236"/>
      <c r="DB86" s="237"/>
      <c r="DC86" s="93"/>
      <c r="DD86" s="71"/>
      <c r="DE86" s="71">
        <f t="shared" si="89"/>
        <v>0</v>
      </c>
      <c r="DF86" s="71">
        <f t="shared" si="89"/>
        <v>0</v>
      </c>
      <c r="DG86" s="74"/>
      <c r="DH86" s="74"/>
      <c r="DI86" s="74"/>
      <c r="DJ86" s="74"/>
      <c r="DK86" s="71">
        <f t="shared" si="90"/>
        <v>0</v>
      </c>
      <c r="DL86" s="71">
        <f t="shared" si="90"/>
        <v>0</v>
      </c>
      <c r="DM86" s="236">
        <v>0</v>
      </c>
      <c r="DN86" s="236"/>
      <c r="DO86" s="243"/>
      <c r="DP86" s="244"/>
      <c r="DQ86" s="71">
        <f t="shared" si="91"/>
        <v>0</v>
      </c>
      <c r="DR86" s="71">
        <f t="shared" si="91"/>
        <v>0</v>
      </c>
      <c r="DS86" s="115"/>
      <c r="DT86" s="71"/>
      <c r="DU86" s="236"/>
      <c r="DV86" s="236"/>
      <c r="DW86" s="71">
        <f t="shared" si="92"/>
        <v>0</v>
      </c>
      <c r="DX86" s="71">
        <f t="shared" si="92"/>
        <v>0</v>
      </c>
      <c r="DY86" s="236"/>
      <c r="DZ86" s="237"/>
      <c r="EA86" s="208"/>
      <c r="EB86" s="71"/>
      <c r="EC86" s="71">
        <f t="shared" si="93"/>
        <v>0</v>
      </c>
      <c r="ED86" s="71">
        <f t="shared" si="93"/>
        <v>0</v>
      </c>
      <c r="EE86" s="236"/>
      <c r="EF86" s="236"/>
      <c r="EG86" s="243"/>
      <c r="EH86" s="243"/>
      <c r="EI86" s="71">
        <f t="shared" si="94"/>
        <v>0</v>
      </c>
      <c r="EJ86" s="71">
        <f t="shared" si="94"/>
        <v>0</v>
      </c>
      <c r="EK86" s="236">
        <v>8.25</v>
      </c>
      <c r="EL86" s="236"/>
      <c r="EM86" s="243"/>
      <c r="EN86" s="243"/>
      <c r="EO86" s="71">
        <f t="shared" si="95"/>
        <v>8.25</v>
      </c>
      <c r="EP86" s="71">
        <f t="shared" si="95"/>
        <v>0</v>
      </c>
      <c r="EQ86" s="209">
        <v>0</v>
      </c>
      <c r="ER86" s="196"/>
      <c r="ES86" s="196"/>
      <c r="ET86" s="196"/>
      <c r="EU86" s="74">
        <f t="shared" si="96"/>
        <v>0</v>
      </c>
      <c r="EV86" s="74">
        <f t="shared" si="97"/>
        <v>0</v>
      </c>
      <c r="EW86" s="71">
        <v>0</v>
      </c>
      <c r="EX86" s="71"/>
      <c r="EY86" s="71"/>
      <c r="EZ86" s="71"/>
      <c r="FA86" s="71">
        <f t="shared" si="98"/>
        <v>0</v>
      </c>
      <c r="FB86" s="71">
        <f t="shared" si="98"/>
        <v>0</v>
      </c>
      <c r="FC86" s="71"/>
      <c r="FD86" s="71"/>
      <c r="FE86" s="71"/>
      <c r="FF86" s="71"/>
      <c r="FG86" s="71">
        <f t="shared" si="99"/>
        <v>0</v>
      </c>
      <c r="FH86" s="71">
        <f t="shared" si="99"/>
        <v>0</v>
      </c>
      <c r="FI86" s="196"/>
      <c r="FJ86" s="196"/>
      <c r="FK86" s="196"/>
      <c r="FL86" s="196"/>
      <c r="FM86" s="74">
        <f t="shared" si="100"/>
        <v>0</v>
      </c>
      <c r="FN86" s="74">
        <f t="shared" si="101"/>
        <v>0</v>
      </c>
      <c r="FO86" s="196"/>
      <c r="FP86" s="196"/>
      <c r="FQ86" s="196"/>
      <c r="FR86" s="196"/>
      <c r="FS86" s="74">
        <f t="shared" si="102"/>
        <v>0</v>
      </c>
      <c r="FT86" s="74">
        <f t="shared" si="103"/>
        <v>0</v>
      </c>
      <c r="FU86" s="196"/>
      <c r="FV86" s="196"/>
      <c r="FW86" s="196"/>
      <c r="FX86" s="196"/>
      <c r="FY86" s="74">
        <f t="shared" si="104"/>
        <v>0</v>
      </c>
      <c r="FZ86" s="74">
        <f t="shared" si="105"/>
        <v>0</v>
      </c>
      <c r="GA86" s="196"/>
      <c r="GB86" s="196"/>
      <c r="GC86" s="196"/>
      <c r="GD86" s="196"/>
      <c r="GE86" s="74">
        <f t="shared" si="106"/>
        <v>0</v>
      </c>
      <c r="GF86" s="74">
        <f t="shared" si="107"/>
        <v>0</v>
      </c>
      <c r="GG86" s="196"/>
      <c r="GH86" s="196"/>
      <c r="GI86" s="74">
        <f t="shared" si="71"/>
        <v>0</v>
      </c>
      <c r="GJ86" s="74">
        <f t="shared" si="108"/>
        <v>0</v>
      </c>
      <c r="GK86" s="196">
        <v>9.7899999999999991</v>
      </c>
      <c r="GL86" s="196"/>
      <c r="GM86" s="74">
        <f t="shared" si="109"/>
        <v>9.7899999999999991</v>
      </c>
      <c r="GN86" s="74">
        <f t="shared" si="110"/>
        <v>0</v>
      </c>
      <c r="GO86" s="196">
        <v>0</v>
      </c>
      <c r="GP86" s="196"/>
      <c r="GQ86" s="74">
        <f t="shared" si="111"/>
        <v>0</v>
      </c>
      <c r="GR86" s="74">
        <f t="shared" si="112"/>
        <v>0</v>
      </c>
      <c r="GS86" s="196"/>
      <c r="GT86" s="196"/>
      <c r="GU86" s="74">
        <f t="shared" si="113"/>
        <v>0</v>
      </c>
      <c r="GV86" s="74">
        <f t="shared" si="114"/>
        <v>0</v>
      </c>
      <c r="GW86" s="196">
        <v>20.62</v>
      </c>
      <c r="GX86" s="196"/>
      <c r="GY86" s="74">
        <f t="shared" si="115"/>
        <v>20.62</v>
      </c>
      <c r="GZ86" s="74">
        <f t="shared" si="116"/>
        <v>0</v>
      </c>
      <c r="HA86" s="196">
        <v>0</v>
      </c>
      <c r="HB86" s="196"/>
      <c r="HC86" s="74">
        <f t="shared" si="117"/>
        <v>0</v>
      </c>
      <c r="HD86" s="74">
        <f t="shared" si="118"/>
        <v>0</v>
      </c>
      <c r="HE86" s="196">
        <v>1.22</v>
      </c>
      <c r="HF86" s="196"/>
      <c r="HG86" s="74">
        <f t="shared" si="119"/>
        <v>1.22</v>
      </c>
      <c r="HH86" s="74">
        <f t="shared" si="119"/>
        <v>0</v>
      </c>
      <c r="HI86" s="74">
        <v>1.44</v>
      </c>
      <c r="HJ86" s="74"/>
      <c r="HK86" s="74">
        <f t="shared" si="120"/>
        <v>1.44</v>
      </c>
      <c r="HL86" s="74">
        <f t="shared" si="120"/>
        <v>0</v>
      </c>
      <c r="HM86" s="74"/>
      <c r="HN86" s="74"/>
      <c r="HO86" s="74">
        <f t="shared" si="121"/>
        <v>0</v>
      </c>
      <c r="HP86" s="74">
        <f t="shared" si="121"/>
        <v>0</v>
      </c>
      <c r="HQ86" s="74"/>
      <c r="HR86" s="74"/>
      <c r="HS86" s="74">
        <f t="shared" si="122"/>
        <v>0</v>
      </c>
      <c r="HT86" s="74">
        <f t="shared" si="122"/>
        <v>0</v>
      </c>
      <c r="HU86" s="74">
        <v>1.55</v>
      </c>
      <c r="HV86" s="74"/>
      <c r="HW86" s="74">
        <f t="shared" si="123"/>
        <v>1.55</v>
      </c>
      <c r="HX86" s="74">
        <f t="shared" si="123"/>
        <v>0</v>
      </c>
      <c r="HY86" s="74"/>
      <c r="HZ86" s="74"/>
      <c r="IA86" s="74">
        <f t="shared" si="124"/>
        <v>0</v>
      </c>
      <c r="IB86" s="74">
        <f t="shared" si="124"/>
        <v>0</v>
      </c>
      <c r="IC86" s="74"/>
      <c r="ID86" s="74"/>
      <c r="IE86" s="74">
        <f t="shared" si="125"/>
        <v>0</v>
      </c>
      <c r="IF86" s="210">
        <f t="shared" si="126"/>
        <v>0</v>
      </c>
      <c r="IG86" s="235"/>
      <c r="IH86" s="235"/>
      <c r="II86" s="211">
        <f t="shared" si="127"/>
        <v>0</v>
      </c>
      <c r="IJ86" s="211">
        <f t="shared" si="127"/>
        <v>0</v>
      </c>
      <c r="IM86" s="211">
        <f t="shared" si="128"/>
        <v>0</v>
      </c>
      <c r="IN86" s="211">
        <f t="shared" si="128"/>
        <v>0</v>
      </c>
      <c r="IO86" s="196"/>
      <c r="IP86" s="211"/>
      <c r="IQ86" s="211">
        <f t="shared" si="129"/>
        <v>0</v>
      </c>
      <c r="IR86" s="211">
        <f t="shared" si="129"/>
        <v>0</v>
      </c>
      <c r="IS86" s="211"/>
      <c r="IT86" s="211"/>
      <c r="IU86" s="211">
        <f t="shared" si="130"/>
        <v>0</v>
      </c>
      <c r="IV86" s="211">
        <f t="shared" si="130"/>
        <v>0</v>
      </c>
      <c r="IW86" s="211"/>
      <c r="IX86" s="211"/>
      <c r="IY86" s="211">
        <f t="shared" si="131"/>
        <v>0</v>
      </c>
      <c r="IZ86" s="211">
        <f t="shared" si="132"/>
        <v>0</v>
      </c>
      <c r="JA86" s="211"/>
      <c r="JB86" s="211"/>
      <c r="JC86" s="211">
        <f t="shared" si="133"/>
        <v>0</v>
      </c>
      <c r="JD86" s="211">
        <f t="shared" si="133"/>
        <v>0</v>
      </c>
      <c r="JE86" s="211">
        <v>1.88</v>
      </c>
      <c r="JF86" s="211"/>
      <c r="JG86" s="211">
        <f t="shared" si="134"/>
        <v>1.88</v>
      </c>
      <c r="JH86" s="211">
        <f t="shared" si="134"/>
        <v>0</v>
      </c>
      <c r="JI86" s="211"/>
      <c r="JJ86" s="211"/>
      <c r="JK86" s="211">
        <f t="shared" si="135"/>
        <v>0</v>
      </c>
      <c r="JL86" s="211">
        <f t="shared" si="135"/>
        <v>0</v>
      </c>
      <c r="JM86" s="211"/>
      <c r="JN86" s="211"/>
      <c r="JO86" s="211">
        <f t="shared" si="136"/>
        <v>0</v>
      </c>
      <c r="JP86" s="211">
        <f t="shared" si="136"/>
        <v>0</v>
      </c>
      <c r="JQ86" s="211"/>
      <c r="JR86" s="211"/>
      <c r="JS86" s="211">
        <f t="shared" si="137"/>
        <v>0</v>
      </c>
      <c r="JT86" s="211">
        <f t="shared" si="137"/>
        <v>0</v>
      </c>
      <c r="JU86" s="211">
        <v>0</v>
      </c>
      <c r="JV86" s="211"/>
      <c r="JW86" s="211">
        <f t="shared" si="138"/>
        <v>0</v>
      </c>
      <c r="JX86" s="211">
        <f t="shared" si="138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2"/>
        <v>0</v>
      </c>
      <c r="H87" s="71">
        <f t="shared" si="72"/>
        <v>0</v>
      </c>
      <c r="I87" s="237">
        <v>0</v>
      </c>
      <c r="J87" s="71"/>
      <c r="K87" s="71"/>
      <c r="L87" s="71"/>
      <c r="M87" s="71">
        <f t="shared" si="70"/>
        <v>0</v>
      </c>
      <c r="N87" s="71">
        <f t="shared" si="73"/>
        <v>0</v>
      </c>
      <c r="O87" s="236">
        <v>0.82</v>
      </c>
      <c r="P87" s="237"/>
      <c r="Q87" s="74"/>
      <c r="R87" s="71"/>
      <c r="S87" s="71">
        <f t="shared" si="74"/>
        <v>0.82</v>
      </c>
      <c r="T87" s="71">
        <f t="shared" si="74"/>
        <v>0</v>
      </c>
      <c r="U87" s="71"/>
      <c r="V87" s="71"/>
      <c r="W87" s="74"/>
      <c r="X87" s="74"/>
      <c r="Y87" s="71">
        <f t="shared" si="75"/>
        <v>0</v>
      </c>
      <c r="Z87" s="71">
        <f t="shared" si="75"/>
        <v>0</v>
      </c>
      <c r="AA87" s="71"/>
      <c r="AB87" s="245"/>
      <c r="AC87" s="246"/>
      <c r="AD87" s="239"/>
      <c r="AE87" s="71">
        <f t="shared" si="76"/>
        <v>0</v>
      </c>
      <c r="AF87" s="71">
        <f t="shared" si="76"/>
        <v>0</v>
      </c>
      <c r="AG87" s="71">
        <v>20.62</v>
      </c>
      <c r="AH87" s="71"/>
      <c r="AI87" s="71"/>
      <c r="AJ87" s="71"/>
      <c r="AK87" s="71">
        <f t="shared" si="77"/>
        <v>20.62</v>
      </c>
      <c r="AL87" s="71">
        <f t="shared" si="77"/>
        <v>0</v>
      </c>
      <c r="AM87" s="71"/>
      <c r="AN87" s="71"/>
      <c r="AO87" s="75"/>
      <c r="AP87" s="75"/>
      <c r="AQ87" s="71">
        <f t="shared" si="78"/>
        <v>0</v>
      </c>
      <c r="AR87" s="71">
        <f t="shared" si="78"/>
        <v>0</v>
      </c>
      <c r="AS87" s="74"/>
      <c r="AT87" s="74"/>
      <c r="AU87" s="74"/>
      <c r="AV87" s="71"/>
      <c r="AW87" s="71">
        <f t="shared" si="79"/>
        <v>0</v>
      </c>
      <c r="AX87" s="71">
        <f t="shared" si="79"/>
        <v>0</v>
      </c>
      <c r="AY87" s="207"/>
      <c r="AZ87" s="86"/>
      <c r="BA87" s="86"/>
      <c r="BB87" s="86"/>
      <c r="BC87" s="71">
        <f t="shared" si="80"/>
        <v>0</v>
      </c>
      <c r="BD87" s="71">
        <f t="shared" si="80"/>
        <v>0</v>
      </c>
      <c r="BE87" s="236"/>
      <c r="BF87" s="236"/>
      <c r="BG87" s="75"/>
      <c r="BH87" s="240"/>
      <c r="BI87" s="71">
        <f t="shared" si="81"/>
        <v>0</v>
      </c>
      <c r="BJ87" s="71">
        <f t="shared" si="81"/>
        <v>0</v>
      </c>
      <c r="BK87" s="93"/>
      <c r="BL87" s="93"/>
      <c r="BM87" s="71"/>
      <c r="BN87" s="71"/>
      <c r="BO87" s="71">
        <f t="shared" si="82"/>
        <v>0</v>
      </c>
      <c r="BP87" s="71">
        <f t="shared" si="82"/>
        <v>0</v>
      </c>
      <c r="BQ87" s="241"/>
      <c r="BR87" s="236"/>
      <c r="BS87" s="94"/>
      <c r="BT87" s="94"/>
      <c r="BU87" s="71">
        <f t="shared" si="83"/>
        <v>0</v>
      </c>
      <c r="BV87" s="71">
        <f t="shared" si="83"/>
        <v>0</v>
      </c>
      <c r="BW87" s="74">
        <v>0</v>
      </c>
      <c r="BX87" s="74"/>
      <c r="BY87" s="79"/>
      <c r="BZ87" s="242"/>
      <c r="CA87" s="71">
        <f t="shared" si="84"/>
        <v>0</v>
      </c>
      <c r="CB87" s="71">
        <f t="shared" si="84"/>
        <v>0</v>
      </c>
      <c r="CC87" s="74"/>
      <c r="CD87" s="74"/>
      <c r="CE87" s="95"/>
      <c r="CF87" s="95"/>
      <c r="CG87" s="71">
        <f t="shared" si="85"/>
        <v>0</v>
      </c>
      <c r="CH87" s="71">
        <f t="shared" si="85"/>
        <v>0</v>
      </c>
      <c r="CI87" s="236"/>
      <c r="CJ87" s="236"/>
      <c r="CK87" s="213"/>
      <c r="CL87" s="71"/>
      <c r="CM87" s="71">
        <f t="shared" si="86"/>
        <v>0</v>
      </c>
      <c r="CN87" s="71">
        <f t="shared" si="86"/>
        <v>0</v>
      </c>
      <c r="CO87" s="236"/>
      <c r="CP87" s="236"/>
      <c r="CQ87" s="71"/>
      <c r="CR87" s="71"/>
      <c r="CS87" s="71">
        <f t="shared" si="87"/>
        <v>0</v>
      </c>
      <c r="CT87" s="71">
        <f t="shared" si="87"/>
        <v>0</v>
      </c>
      <c r="CU87" s="74">
        <v>5.15</v>
      </c>
      <c r="CV87" s="74"/>
      <c r="CW87" s="236"/>
      <c r="CX87" s="236"/>
      <c r="CY87" s="71">
        <f t="shared" si="88"/>
        <v>5.15</v>
      </c>
      <c r="CZ87" s="71">
        <f t="shared" si="88"/>
        <v>0</v>
      </c>
      <c r="DA87" s="236"/>
      <c r="DB87" s="237"/>
      <c r="DC87" s="93"/>
      <c r="DD87" s="71"/>
      <c r="DE87" s="71">
        <f t="shared" si="89"/>
        <v>0</v>
      </c>
      <c r="DF87" s="71">
        <f t="shared" si="89"/>
        <v>0</v>
      </c>
      <c r="DG87" s="74"/>
      <c r="DH87" s="74"/>
      <c r="DI87" s="74"/>
      <c r="DJ87" s="74"/>
      <c r="DK87" s="71">
        <f t="shared" si="90"/>
        <v>0</v>
      </c>
      <c r="DL87" s="71">
        <f t="shared" si="90"/>
        <v>0</v>
      </c>
      <c r="DM87" s="236">
        <v>0</v>
      </c>
      <c r="DN87" s="236"/>
      <c r="DO87" s="243"/>
      <c r="DP87" s="244"/>
      <c r="DQ87" s="71">
        <f t="shared" si="91"/>
        <v>0</v>
      </c>
      <c r="DR87" s="71">
        <f t="shared" si="91"/>
        <v>0</v>
      </c>
      <c r="DS87" s="115"/>
      <c r="DT87" s="71"/>
      <c r="DU87" s="236"/>
      <c r="DV87" s="236"/>
      <c r="DW87" s="71">
        <f t="shared" si="92"/>
        <v>0</v>
      </c>
      <c r="DX87" s="71">
        <f t="shared" si="92"/>
        <v>0</v>
      </c>
      <c r="DY87" s="236"/>
      <c r="DZ87" s="237"/>
      <c r="EA87" s="208"/>
      <c r="EB87" s="71"/>
      <c r="EC87" s="71">
        <f t="shared" si="93"/>
        <v>0</v>
      </c>
      <c r="ED87" s="71">
        <f t="shared" si="93"/>
        <v>0</v>
      </c>
      <c r="EE87" s="236"/>
      <c r="EF87" s="236"/>
      <c r="EG87" s="243"/>
      <c r="EH87" s="243"/>
      <c r="EI87" s="71">
        <f t="shared" si="94"/>
        <v>0</v>
      </c>
      <c r="EJ87" s="71">
        <f t="shared" si="94"/>
        <v>0</v>
      </c>
      <c r="EK87" s="236">
        <v>1.03</v>
      </c>
      <c r="EL87" s="236"/>
      <c r="EM87" s="243"/>
      <c r="EN87" s="243"/>
      <c r="EO87" s="71">
        <f t="shared" si="95"/>
        <v>1.03</v>
      </c>
      <c r="EP87" s="71">
        <f t="shared" si="95"/>
        <v>0</v>
      </c>
      <c r="EQ87" s="209">
        <v>0</v>
      </c>
      <c r="ER87" s="196"/>
      <c r="ES87" s="196"/>
      <c r="ET87" s="196"/>
      <c r="EU87" s="74">
        <f t="shared" si="96"/>
        <v>0</v>
      </c>
      <c r="EV87" s="74">
        <f t="shared" si="97"/>
        <v>0</v>
      </c>
      <c r="EW87" s="71">
        <v>0</v>
      </c>
      <c r="EX87" s="71"/>
      <c r="EY87" s="71"/>
      <c r="EZ87" s="71"/>
      <c r="FA87" s="71">
        <f t="shared" si="98"/>
        <v>0</v>
      </c>
      <c r="FB87" s="71">
        <f t="shared" si="98"/>
        <v>0</v>
      </c>
      <c r="FC87" s="71"/>
      <c r="FD87" s="71"/>
      <c r="FE87" s="71"/>
      <c r="FF87" s="71"/>
      <c r="FG87" s="71">
        <f t="shared" si="99"/>
        <v>0</v>
      </c>
      <c r="FH87" s="71">
        <f t="shared" si="99"/>
        <v>0</v>
      </c>
      <c r="FI87" s="196"/>
      <c r="FJ87" s="196"/>
      <c r="FK87" s="196"/>
      <c r="FL87" s="196"/>
      <c r="FM87" s="74">
        <f t="shared" si="100"/>
        <v>0</v>
      </c>
      <c r="FN87" s="74">
        <f t="shared" si="101"/>
        <v>0</v>
      </c>
      <c r="FO87" s="196"/>
      <c r="FP87" s="196"/>
      <c r="FQ87" s="196"/>
      <c r="FR87" s="196"/>
      <c r="FS87" s="74">
        <f t="shared" si="102"/>
        <v>0</v>
      </c>
      <c r="FT87" s="74">
        <f t="shared" si="103"/>
        <v>0</v>
      </c>
      <c r="FU87" s="196"/>
      <c r="FV87" s="196"/>
      <c r="FW87" s="196"/>
      <c r="FX87" s="196"/>
      <c r="FY87" s="74">
        <f t="shared" si="104"/>
        <v>0</v>
      </c>
      <c r="FZ87" s="74">
        <f t="shared" si="105"/>
        <v>0</v>
      </c>
      <c r="GA87" s="196"/>
      <c r="GB87" s="196"/>
      <c r="GC87" s="196"/>
      <c r="GD87" s="196"/>
      <c r="GE87" s="74">
        <f t="shared" si="106"/>
        <v>0</v>
      </c>
      <c r="GF87" s="74">
        <f t="shared" si="107"/>
        <v>0</v>
      </c>
      <c r="GG87" s="196"/>
      <c r="GH87" s="196"/>
      <c r="GI87" s="74">
        <f t="shared" si="71"/>
        <v>0</v>
      </c>
      <c r="GJ87" s="74">
        <f t="shared" si="108"/>
        <v>0</v>
      </c>
      <c r="GK87" s="196">
        <v>9.7899999999999991</v>
      </c>
      <c r="GL87" s="196"/>
      <c r="GM87" s="74">
        <f t="shared" si="109"/>
        <v>9.7899999999999991</v>
      </c>
      <c r="GN87" s="74">
        <f t="shared" si="110"/>
        <v>0</v>
      </c>
      <c r="GO87" s="196">
        <v>0</v>
      </c>
      <c r="GP87" s="196"/>
      <c r="GQ87" s="74">
        <f t="shared" si="111"/>
        <v>0</v>
      </c>
      <c r="GR87" s="74">
        <f t="shared" si="112"/>
        <v>0</v>
      </c>
      <c r="GS87" s="196"/>
      <c r="GT87" s="196"/>
      <c r="GU87" s="74">
        <f t="shared" si="113"/>
        <v>0</v>
      </c>
      <c r="GV87" s="74">
        <f t="shared" si="114"/>
        <v>0</v>
      </c>
      <c r="GW87" s="196">
        <v>20.62</v>
      </c>
      <c r="GX87" s="196"/>
      <c r="GY87" s="74">
        <f t="shared" si="115"/>
        <v>20.62</v>
      </c>
      <c r="GZ87" s="74">
        <f t="shared" si="116"/>
        <v>0</v>
      </c>
      <c r="HA87" s="196">
        <v>0</v>
      </c>
      <c r="HB87" s="196"/>
      <c r="HC87" s="74">
        <f t="shared" si="117"/>
        <v>0</v>
      </c>
      <c r="HD87" s="74">
        <f t="shared" si="118"/>
        <v>0</v>
      </c>
      <c r="HE87" s="196">
        <v>1.22</v>
      </c>
      <c r="HF87" s="196"/>
      <c r="HG87" s="74">
        <f t="shared" si="119"/>
        <v>1.22</v>
      </c>
      <c r="HH87" s="74">
        <f t="shared" si="119"/>
        <v>0</v>
      </c>
      <c r="HI87" s="74">
        <v>1.44</v>
      </c>
      <c r="HJ87" s="74"/>
      <c r="HK87" s="74">
        <f t="shared" si="120"/>
        <v>1.44</v>
      </c>
      <c r="HL87" s="74">
        <f t="shared" si="120"/>
        <v>0</v>
      </c>
      <c r="HM87" s="74"/>
      <c r="HN87" s="74"/>
      <c r="HO87" s="74">
        <f t="shared" si="121"/>
        <v>0</v>
      </c>
      <c r="HP87" s="74">
        <f t="shared" si="121"/>
        <v>0</v>
      </c>
      <c r="HQ87" s="74"/>
      <c r="HR87" s="74"/>
      <c r="HS87" s="74">
        <f t="shared" si="122"/>
        <v>0</v>
      </c>
      <c r="HT87" s="74">
        <f t="shared" si="122"/>
        <v>0</v>
      </c>
      <c r="HU87" s="74">
        <v>1.55</v>
      </c>
      <c r="HV87" s="74"/>
      <c r="HW87" s="74">
        <f t="shared" si="123"/>
        <v>1.55</v>
      </c>
      <c r="HX87" s="74">
        <f t="shared" si="123"/>
        <v>0</v>
      </c>
      <c r="HY87" s="74"/>
      <c r="HZ87" s="74"/>
      <c r="IA87" s="74">
        <f t="shared" si="124"/>
        <v>0</v>
      </c>
      <c r="IB87" s="74">
        <f t="shared" si="124"/>
        <v>0</v>
      </c>
      <c r="IC87" s="74"/>
      <c r="ID87" s="74"/>
      <c r="IE87" s="74">
        <f t="shared" si="125"/>
        <v>0</v>
      </c>
      <c r="IF87" s="210">
        <f t="shared" si="126"/>
        <v>0</v>
      </c>
      <c r="IG87" s="235"/>
      <c r="IH87" s="235"/>
      <c r="II87" s="211">
        <f t="shared" si="127"/>
        <v>0</v>
      </c>
      <c r="IJ87" s="211">
        <f t="shared" si="127"/>
        <v>0</v>
      </c>
      <c r="IM87" s="211">
        <f t="shared" si="128"/>
        <v>0</v>
      </c>
      <c r="IN87" s="211">
        <f t="shared" si="128"/>
        <v>0</v>
      </c>
      <c r="IO87" s="196"/>
      <c r="IP87" s="211"/>
      <c r="IQ87" s="211">
        <f t="shared" si="129"/>
        <v>0</v>
      </c>
      <c r="IR87" s="211">
        <f t="shared" si="129"/>
        <v>0</v>
      </c>
      <c r="IS87" s="211"/>
      <c r="IT87" s="211"/>
      <c r="IU87" s="211">
        <f t="shared" si="130"/>
        <v>0</v>
      </c>
      <c r="IV87" s="211">
        <f t="shared" si="130"/>
        <v>0</v>
      </c>
      <c r="IW87" s="211"/>
      <c r="IX87" s="211"/>
      <c r="IY87" s="211">
        <f t="shared" si="131"/>
        <v>0</v>
      </c>
      <c r="IZ87" s="211">
        <f t="shared" si="132"/>
        <v>0</v>
      </c>
      <c r="JA87" s="211"/>
      <c r="JB87" s="211"/>
      <c r="JC87" s="211">
        <f t="shared" si="133"/>
        <v>0</v>
      </c>
      <c r="JD87" s="211">
        <f t="shared" si="133"/>
        <v>0</v>
      </c>
      <c r="JE87" s="211">
        <v>1.88</v>
      </c>
      <c r="JF87" s="211"/>
      <c r="JG87" s="211">
        <f t="shared" si="134"/>
        <v>1.88</v>
      </c>
      <c r="JH87" s="211">
        <f t="shared" si="134"/>
        <v>0</v>
      </c>
      <c r="JI87" s="211"/>
      <c r="JJ87" s="211"/>
      <c r="JK87" s="211">
        <f t="shared" si="135"/>
        <v>0</v>
      </c>
      <c r="JL87" s="211">
        <f t="shared" si="135"/>
        <v>0</v>
      </c>
      <c r="JM87" s="211"/>
      <c r="JN87" s="211"/>
      <c r="JO87" s="211">
        <f t="shared" si="136"/>
        <v>0</v>
      </c>
      <c r="JP87" s="211">
        <f t="shared" si="136"/>
        <v>0</v>
      </c>
      <c r="JQ87" s="211"/>
      <c r="JR87" s="211"/>
      <c r="JS87" s="211">
        <f t="shared" si="137"/>
        <v>0</v>
      </c>
      <c r="JT87" s="211">
        <f t="shared" si="137"/>
        <v>0</v>
      </c>
      <c r="JU87" s="211">
        <v>0</v>
      </c>
      <c r="JV87" s="211"/>
      <c r="JW87" s="211">
        <f t="shared" si="138"/>
        <v>0</v>
      </c>
      <c r="JX87" s="211">
        <f t="shared" si="138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2"/>
        <v>0</v>
      </c>
      <c r="H88" s="71">
        <f t="shared" si="72"/>
        <v>0</v>
      </c>
      <c r="I88" s="237">
        <v>0</v>
      </c>
      <c r="J88" s="71"/>
      <c r="K88" s="71"/>
      <c r="L88" s="71"/>
      <c r="M88" s="71">
        <f t="shared" si="70"/>
        <v>0</v>
      </c>
      <c r="N88" s="71">
        <f t="shared" si="73"/>
        <v>0</v>
      </c>
      <c r="O88" s="236">
        <v>0.82</v>
      </c>
      <c r="P88" s="237"/>
      <c r="Q88" s="74"/>
      <c r="R88" s="71"/>
      <c r="S88" s="71">
        <f t="shared" si="74"/>
        <v>0.82</v>
      </c>
      <c r="T88" s="71">
        <f t="shared" si="74"/>
        <v>0</v>
      </c>
      <c r="U88" s="71"/>
      <c r="V88" s="71"/>
      <c r="W88" s="74"/>
      <c r="X88" s="74"/>
      <c r="Y88" s="71">
        <f t="shared" si="75"/>
        <v>0</v>
      </c>
      <c r="Z88" s="71">
        <f t="shared" si="75"/>
        <v>0</v>
      </c>
      <c r="AA88" s="71"/>
      <c r="AB88" s="245"/>
      <c r="AC88" s="246"/>
      <c r="AD88" s="239"/>
      <c r="AE88" s="71">
        <f t="shared" si="76"/>
        <v>0</v>
      </c>
      <c r="AF88" s="71">
        <f t="shared" si="76"/>
        <v>0</v>
      </c>
      <c r="AG88" s="71">
        <v>0</v>
      </c>
      <c r="AH88" s="71"/>
      <c r="AI88" s="71"/>
      <c r="AJ88" s="71"/>
      <c r="AK88" s="71">
        <f t="shared" si="77"/>
        <v>0</v>
      </c>
      <c r="AL88" s="71">
        <f t="shared" si="77"/>
        <v>0</v>
      </c>
      <c r="AM88" s="71"/>
      <c r="AN88" s="71"/>
      <c r="AO88" s="75"/>
      <c r="AP88" s="75"/>
      <c r="AQ88" s="71">
        <f t="shared" si="78"/>
        <v>0</v>
      </c>
      <c r="AR88" s="71">
        <f t="shared" si="78"/>
        <v>0</v>
      </c>
      <c r="AS88" s="74"/>
      <c r="AT88" s="74"/>
      <c r="AU88" s="74"/>
      <c r="AV88" s="71"/>
      <c r="AW88" s="71">
        <f t="shared" si="79"/>
        <v>0</v>
      </c>
      <c r="AX88" s="71">
        <f t="shared" si="79"/>
        <v>0</v>
      </c>
      <c r="AY88" s="207"/>
      <c r="AZ88" s="86"/>
      <c r="BA88" s="86"/>
      <c r="BB88" s="86"/>
      <c r="BC88" s="71">
        <f t="shared" si="80"/>
        <v>0</v>
      </c>
      <c r="BD88" s="71">
        <f t="shared" si="80"/>
        <v>0</v>
      </c>
      <c r="BE88" s="236"/>
      <c r="BF88" s="236"/>
      <c r="BG88" s="75"/>
      <c r="BH88" s="240"/>
      <c r="BI88" s="71">
        <f t="shared" si="81"/>
        <v>0</v>
      </c>
      <c r="BJ88" s="71">
        <f t="shared" si="81"/>
        <v>0</v>
      </c>
      <c r="BK88" s="93"/>
      <c r="BL88" s="93"/>
      <c r="BM88" s="71"/>
      <c r="BN88" s="71"/>
      <c r="BO88" s="71">
        <f t="shared" si="82"/>
        <v>0</v>
      </c>
      <c r="BP88" s="71">
        <f t="shared" si="82"/>
        <v>0</v>
      </c>
      <c r="BQ88" s="241"/>
      <c r="BR88" s="236"/>
      <c r="BS88" s="94"/>
      <c r="BT88" s="94"/>
      <c r="BU88" s="71">
        <f t="shared" si="83"/>
        <v>0</v>
      </c>
      <c r="BV88" s="71">
        <f t="shared" si="83"/>
        <v>0</v>
      </c>
      <c r="BW88" s="74">
        <v>0</v>
      </c>
      <c r="BX88" s="74"/>
      <c r="BY88" s="79"/>
      <c r="BZ88" s="242"/>
      <c r="CA88" s="71">
        <f t="shared" si="84"/>
        <v>0</v>
      </c>
      <c r="CB88" s="71">
        <f t="shared" si="84"/>
        <v>0</v>
      </c>
      <c r="CC88" s="74"/>
      <c r="CD88" s="74"/>
      <c r="CE88" s="95"/>
      <c r="CF88" s="95"/>
      <c r="CG88" s="71">
        <f t="shared" si="85"/>
        <v>0</v>
      </c>
      <c r="CH88" s="71">
        <f t="shared" si="85"/>
        <v>0</v>
      </c>
      <c r="CI88" s="236"/>
      <c r="CJ88" s="236"/>
      <c r="CK88" s="213"/>
      <c r="CL88" s="71"/>
      <c r="CM88" s="71">
        <f t="shared" si="86"/>
        <v>0</v>
      </c>
      <c r="CN88" s="71">
        <f t="shared" si="86"/>
        <v>0</v>
      </c>
      <c r="CO88" s="236"/>
      <c r="CP88" s="236"/>
      <c r="CQ88" s="71"/>
      <c r="CR88" s="71"/>
      <c r="CS88" s="71">
        <f t="shared" si="87"/>
        <v>0</v>
      </c>
      <c r="CT88" s="71">
        <f t="shared" si="87"/>
        <v>0</v>
      </c>
      <c r="CU88" s="74">
        <v>5.15</v>
      </c>
      <c r="CV88" s="74"/>
      <c r="CW88" s="236"/>
      <c r="CX88" s="236"/>
      <c r="CY88" s="71">
        <f t="shared" si="88"/>
        <v>5.15</v>
      </c>
      <c r="CZ88" s="71">
        <f t="shared" si="88"/>
        <v>0</v>
      </c>
      <c r="DA88" s="236"/>
      <c r="DB88" s="237"/>
      <c r="DC88" s="93"/>
      <c r="DD88" s="71"/>
      <c r="DE88" s="71">
        <f t="shared" si="89"/>
        <v>0</v>
      </c>
      <c r="DF88" s="71">
        <f t="shared" si="89"/>
        <v>0</v>
      </c>
      <c r="DG88" s="74"/>
      <c r="DH88" s="74"/>
      <c r="DI88" s="74"/>
      <c r="DJ88" s="74"/>
      <c r="DK88" s="71">
        <f t="shared" si="90"/>
        <v>0</v>
      </c>
      <c r="DL88" s="71">
        <f t="shared" si="90"/>
        <v>0</v>
      </c>
      <c r="DM88" s="236">
        <v>0</v>
      </c>
      <c r="DN88" s="236"/>
      <c r="DO88" s="243"/>
      <c r="DP88" s="244"/>
      <c r="DQ88" s="71">
        <f t="shared" si="91"/>
        <v>0</v>
      </c>
      <c r="DR88" s="71">
        <f t="shared" si="91"/>
        <v>0</v>
      </c>
      <c r="DS88" s="115"/>
      <c r="DT88" s="71"/>
      <c r="DU88" s="236"/>
      <c r="DV88" s="236"/>
      <c r="DW88" s="71">
        <f t="shared" si="92"/>
        <v>0</v>
      </c>
      <c r="DX88" s="71">
        <f t="shared" si="92"/>
        <v>0</v>
      </c>
      <c r="DY88" s="236"/>
      <c r="DZ88" s="237"/>
      <c r="EA88" s="208"/>
      <c r="EB88" s="71"/>
      <c r="EC88" s="71">
        <f t="shared" si="93"/>
        <v>0</v>
      </c>
      <c r="ED88" s="71">
        <f t="shared" si="93"/>
        <v>0</v>
      </c>
      <c r="EE88" s="236"/>
      <c r="EF88" s="236"/>
      <c r="EG88" s="243"/>
      <c r="EH88" s="243"/>
      <c r="EI88" s="71">
        <f t="shared" si="94"/>
        <v>0</v>
      </c>
      <c r="EJ88" s="71">
        <f t="shared" si="94"/>
        <v>0</v>
      </c>
      <c r="EK88" s="236">
        <v>1.03</v>
      </c>
      <c r="EL88" s="236"/>
      <c r="EM88" s="243"/>
      <c r="EN88" s="243"/>
      <c r="EO88" s="71">
        <f t="shared" si="95"/>
        <v>1.03</v>
      </c>
      <c r="EP88" s="71">
        <f t="shared" si="95"/>
        <v>0</v>
      </c>
      <c r="EQ88" s="209">
        <v>0</v>
      </c>
      <c r="ER88" s="196"/>
      <c r="ES88" s="196"/>
      <c r="ET88" s="196"/>
      <c r="EU88" s="74">
        <f t="shared" si="96"/>
        <v>0</v>
      </c>
      <c r="EV88" s="74">
        <f t="shared" si="97"/>
        <v>0</v>
      </c>
      <c r="EW88" s="71">
        <v>0</v>
      </c>
      <c r="EX88" s="71"/>
      <c r="EY88" s="71"/>
      <c r="EZ88" s="71"/>
      <c r="FA88" s="71">
        <f t="shared" si="98"/>
        <v>0</v>
      </c>
      <c r="FB88" s="71">
        <f t="shared" si="98"/>
        <v>0</v>
      </c>
      <c r="FC88" s="71"/>
      <c r="FD88" s="71"/>
      <c r="FE88" s="71"/>
      <c r="FF88" s="71"/>
      <c r="FG88" s="71">
        <f t="shared" si="99"/>
        <v>0</v>
      </c>
      <c r="FH88" s="71">
        <f t="shared" si="99"/>
        <v>0</v>
      </c>
      <c r="FI88" s="196"/>
      <c r="FJ88" s="196"/>
      <c r="FK88" s="196"/>
      <c r="FL88" s="196"/>
      <c r="FM88" s="74">
        <f t="shared" si="100"/>
        <v>0</v>
      </c>
      <c r="FN88" s="74">
        <f t="shared" si="101"/>
        <v>0</v>
      </c>
      <c r="FO88" s="196"/>
      <c r="FP88" s="196"/>
      <c r="FQ88" s="196"/>
      <c r="FR88" s="196"/>
      <c r="FS88" s="74">
        <f t="shared" si="102"/>
        <v>0</v>
      </c>
      <c r="FT88" s="74">
        <f t="shared" si="103"/>
        <v>0</v>
      </c>
      <c r="FU88" s="196"/>
      <c r="FV88" s="196"/>
      <c r="FW88" s="196"/>
      <c r="FX88" s="196"/>
      <c r="FY88" s="74">
        <f t="shared" si="104"/>
        <v>0</v>
      </c>
      <c r="FZ88" s="74">
        <f t="shared" si="105"/>
        <v>0</v>
      </c>
      <c r="GA88" s="196"/>
      <c r="GB88" s="196"/>
      <c r="GC88" s="196"/>
      <c r="GD88" s="196"/>
      <c r="GE88" s="74">
        <f t="shared" si="106"/>
        <v>0</v>
      </c>
      <c r="GF88" s="74">
        <f t="shared" si="107"/>
        <v>0</v>
      </c>
      <c r="GG88" s="196"/>
      <c r="GH88" s="196"/>
      <c r="GI88" s="74">
        <f t="shared" si="71"/>
        <v>0</v>
      </c>
      <c r="GJ88" s="74">
        <f t="shared" si="108"/>
        <v>0</v>
      </c>
      <c r="GK88" s="196">
        <v>9.7899999999999991</v>
      </c>
      <c r="GL88" s="196"/>
      <c r="GM88" s="74">
        <f t="shared" si="109"/>
        <v>9.7899999999999991</v>
      </c>
      <c r="GN88" s="74">
        <f t="shared" si="110"/>
        <v>0</v>
      </c>
      <c r="GO88" s="196">
        <v>0</v>
      </c>
      <c r="GP88" s="196"/>
      <c r="GQ88" s="74">
        <f t="shared" si="111"/>
        <v>0</v>
      </c>
      <c r="GR88" s="74">
        <f t="shared" si="112"/>
        <v>0</v>
      </c>
      <c r="GS88" s="196"/>
      <c r="GT88" s="196"/>
      <c r="GU88" s="74">
        <f t="shared" si="113"/>
        <v>0</v>
      </c>
      <c r="GV88" s="74">
        <f t="shared" si="114"/>
        <v>0</v>
      </c>
      <c r="GW88" s="196">
        <v>20.62</v>
      </c>
      <c r="GX88" s="196"/>
      <c r="GY88" s="74">
        <f t="shared" si="115"/>
        <v>20.62</v>
      </c>
      <c r="GZ88" s="74">
        <f t="shared" si="116"/>
        <v>0</v>
      </c>
      <c r="HA88" s="196">
        <v>0</v>
      </c>
      <c r="HB88" s="196"/>
      <c r="HC88" s="74">
        <f t="shared" si="117"/>
        <v>0</v>
      </c>
      <c r="HD88" s="74">
        <f t="shared" si="118"/>
        <v>0</v>
      </c>
      <c r="HE88" s="196">
        <v>1.22</v>
      </c>
      <c r="HF88" s="196"/>
      <c r="HG88" s="74">
        <f t="shared" si="119"/>
        <v>1.22</v>
      </c>
      <c r="HH88" s="74">
        <f t="shared" si="119"/>
        <v>0</v>
      </c>
      <c r="HI88" s="74">
        <v>1.44</v>
      </c>
      <c r="HJ88" s="74"/>
      <c r="HK88" s="74">
        <f t="shared" si="120"/>
        <v>1.44</v>
      </c>
      <c r="HL88" s="74">
        <f t="shared" si="120"/>
        <v>0</v>
      </c>
      <c r="HM88" s="74"/>
      <c r="HN88" s="74"/>
      <c r="HO88" s="74">
        <f t="shared" si="121"/>
        <v>0</v>
      </c>
      <c r="HP88" s="74">
        <f t="shared" si="121"/>
        <v>0</v>
      </c>
      <c r="HQ88" s="74"/>
      <c r="HR88" s="74"/>
      <c r="HS88" s="74">
        <f t="shared" si="122"/>
        <v>0</v>
      </c>
      <c r="HT88" s="74">
        <f t="shared" si="122"/>
        <v>0</v>
      </c>
      <c r="HU88" s="74">
        <v>1.55</v>
      </c>
      <c r="HV88" s="74"/>
      <c r="HW88" s="74">
        <f t="shared" si="123"/>
        <v>1.55</v>
      </c>
      <c r="HX88" s="74">
        <f t="shared" si="123"/>
        <v>0</v>
      </c>
      <c r="HY88" s="74"/>
      <c r="HZ88" s="74"/>
      <c r="IA88" s="74">
        <f t="shared" si="124"/>
        <v>0</v>
      </c>
      <c r="IB88" s="74">
        <f t="shared" si="124"/>
        <v>0</v>
      </c>
      <c r="IC88" s="74"/>
      <c r="ID88" s="74"/>
      <c r="IE88" s="74">
        <f t="shared" si="125"/>
        <v>0</v>
      </c>
      <c r="IF88" s="210">
        <f t="shared" si="126"/>
        <v>0</v>
      </c>
      <c r="IG88" s="235"/>
      <c r="IH88" s="235"/>
      <c r="II88" s="211">
        <f t="shared" si="127"/>
        <v>0</v>
      </c>
      <c r="IJ88" s="211">
        <f t="shared" si="127"/>
        <v>0</v>
      </c>
      <c r="IM88" s="211">
        <f t="shared" si="128"/>
        <v>0</v>
      </c>
      <c r="IN88" s="211">
        <f t="shared" si="128"/>
        <v>0</v>
      </c>
      <c r="IO88" s="196"/>
      <c r="IP88" s="211"/>
      <c r="IQ88" s="211">
        <f t="shared" si="129"/>
        <v>0</v>
      </c>
      <c r="IR88" s="211">
        <f t="shared" si="129"/>
        <v>0</v>
      </c>
      <c r="IS88" s="211"/>
      <c r="IT88" s="211"/>
      <c r="IU88" s="211">
        <f t="shared" si="130"/>
        <v>0</v>
      </c>
      <c r="IV88" s="211">
        <f t="shared" si="130"/>
        <v>0</v>
      </c>
      <c r="IW88" s="211"/>
      <c r="IX88" s="211"/>
      <c r="IY88" s="211">
        <f t="shared" si="131"/>
        <v>0</v>
      </c>
      <c r="IZ88" s="211">
        <f t="shared" si="132"/>
        <v>0</v>
      </c>
      <c r="JA88" s="211"/>
      <c r="JB88" s="211"/>
      <c r="JC88" s="211">
        <f t="shared" si="133"/>
        <v>0</v>
      </c>
      <c r="JD88" s="211">
        <f t="shared" si="133"/>
        <v>0</v>
      </c>
      <c r="JE88" s="211">
        <v>1.88</v>
      </c>
      <c r="JF88" s="211"/>
      <c r="JG88" s="211">
        <f t="shared" si="134"/>
        <v>1.88</v>
      </c>
      <c r="JH88" s="211">
        <f t="shared" si="134"/>
        <v>0</v>
      </c>
      <c r="JI88" s="211"/>
      <c r="JJ88" s="211"/>
      <c r="JK88" s="211">
        <f t="shared" si="135"/>
        <v>0</v>
      </c>
      <c r="JL88" s="211">
        <f t="shared" si="135"/>
        <v>0</v>
      </c>
      <c r="JM88" s="211"/>
      <c r="JN88" s="211"/>
      <c r="JO88" s="211">
        <f t="shared" si="136"/>
        <v>0</v>
      </c>
      <c r="JP88" s="211">
        <f t="shared" si="136"/>
        <v>0</v>
      </c>
      <c r="JQ88" s="211"/>
      <c r="JR88" s="211"/>
      <c r="JS88" s="211">
        <f t="shared" si="137"/>
        <v>0</v>
      </c>
      <c r="JT88" s="211">
        <f t="shared" si="137"/>
        <v>0</v>
      </c>
      <c r="JU88" s="211">
        <v>0</v>
      </c>
      <c r="JV88" s="211"/>
      <c r="JW88" s="211">
        <f t="shared" si="138"/>
        <v>0</v>
      </c>
      <c r="JX88" s="211">
        <f t="shared" si="138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2"/>
        <v>0</v>
      </c>
      <c r="H89" s="71">
        <f t="shared" si="72"/>
        <v>0</v>
      </c>
      <c r="I89" s="237">
        <v>0</v>
      </c>
      <c r="J89" s="71"/>
      <c r="K89" s="71"/>
      <c r="L89" s="71"/>
      <c r="M89" s="71">
        <f t="shared" si="70"/>
        <v>0</v>
      </c>
      <c r="N89" s="71">
        <f t="shared" si="73"/>
        <v>0</v>
      </c>
      <c r="O89" s="236">
        <v>0.82</v>
      </c>
      <c r="P89" s="237"/>
      <c r="Q89" s="74"/>
      <c r="R89" s="71"/>
      <c r="S89" s="71">
        <f t="shared" si="74"/>
        <v>0.82</v>
      </c>
      <c r="T89" s="71">
        <f t="shared" si="74"/>
        <v>0</v>
      </c>
      <c r="U89" s="71"/>
      <c r="V89" s="71"/>
      <c r="W89" s="74"/>
      <c r="X89" s="74"/>
      <c r="Y89" s="71">
        <f t="shared" si="75"/>
        <v>0</v>
      </c>
      <c r="Z89" s="71">
        <f t="shared" si="75"/>
        <v>0</v>
      </c>
      <c r="AA89" s="71"/>
      <c r="AB89" s="245"/>
      <c r="AC89" s="246"/>
      <c r="AD89" s="239"/>
      <c r="AE89" s="71">
        <f t="shared" si="76"/>
        <v>0</v>
      </c>
      <c r="AF89" s="71">
        <f t="shared" si="76"/>
        <v>0</v>
      </c>
      <c r="AG89" s="71">
        <v>0</v>
      </c>
      <c r="AH89" s="71"/>
      <c r="AI89" s="71"/>
      <c r="AJ89" s="71"/>
      <c r="AK89" s="71">
        <f t="shared" si="77"/>
        <v>0</v>
      </c>
      <c r="AL89" s="71">
        <f t="shared" si="77"/>
        <v>0</v>
      </c>
      <c r="AM89" s="71"/>
      <c r="AN89" s="71"/>
      <c r="AO89" s="75"/>
      <c r="AP89" s="75"/>
      <c r="AQ89" s="71">
        <f t="shared" si="78"/>
        <v>0</v>
      </c>
      <c r="AR89" s="71">
        <f t="shared" si="78"/>
        <v>0</v>
      </c>
      <c r="AS89" s="74"/>
      <c r="AT89" s="74"/>
      <c r="AU89" s="74"/>
      <c r="AV89" s="71"/>
      <c r="AW89" s="71">
        <f t="shared" si="79"/>
        <v>0</v>
      </c>
      <c r="AX89" s="71">
        <f t="shared" si="79"/>
        <v>0</v>
      </c>
      <c r="AY89" s="207"/>
      <c r="AZ89" s="86"/>
      <c r="BA89" s="86"/>
      <c r="BB89" s="86"/>
      <c r="BC89" s="71">
        <f t="shared" si="80"/>
        <v>0</v>
      </c>
      <c r="BD89" s="71">
        <f t="shared" si="80"/>
        <v>0</v>
      </c>
      <c r="BE89" s="236"/>
      <c r="BF89" s="236"/>
      <c r="BG89" s="75"/>
      <c r="BH89" s="240"/>
      <c r="BI89" s="71">
        <f t="shared" si="81"/>
        <v>0</v>
      </c>
      <c r="BJ89" s="71">
        <f t="shared" si="81"/>
        <v>0</v>
      </c>
      <c r="BK89" s="93"/>
      <c r="BL89" s="93"/>
      <c r="BM89" s="71"/>
      <c r="BN89" s="71"/>
      <c r="BO89" s="71">
        <f t="shared" si="82"/>
        <v>0</v>
      </c>
      <c r="BP89" s="71">
        <f t="shared" si="82"/>
        <v>0</v>
      </c>
      <c r="BQ89" s="241"/>
      <c r="BR89" s="236"/>
      <c r="BS89" s="94"/>
      <c r="BT89" s="94"/>
      <c r="BU89" s="71">
        <f t="shared" si="83"/>
        <v>0</v>
      </c>
      <c r="BV89" s="71">
        <f t="shared" si="83"/>
        <v>0</v>
      </c>
      <c r="BW89" s="74">
        <v>0</v>
      </c>
      <c r="BX89" s="74"/>
      <c r="BY89" s="79"/>
      <c r="BZ89" s="242"/>
      <c r="CA89" s="71">
        <f t="shared" si="84"/>
        <v>0</v>
      </c>
      <c r="CB89" s="71">
        <f t="shared" si="84"/>
        <v>0</v>
      </c>
      <c r="CC89" s="74"/>
      <c r="CD89" s="74"/>
      <c r="CE89" s="95"/>
      <c r="CF89" s="95"/>
      <c r="CG89" s="71">
        <f t="shared" si="85"/>
        <v>0</v>
      </c>
      <c r="CH89" s="71">
        <f t="shared" si="85"/>
        <v>0</v>
      </c>
      <c r="CI89" s="236"/>
      <c r="CJ89" s="236"/>
      <c r="CK89" s="213"/>
      <c r="CL89" s="71"/>
      <c r="CM89" s="71">
        <f t="shared" si="86"/>
        <v>0</v>
      </c>
      <c r="CN89" s="71">
        <f t="shared" si="86"/>
        <v>0</v>
      </c>
      <c r="CO89" s="236"/>
      <c r="CP89" s="236"/>
      <c r="CQ89" s="71"/>
      <c r="CR89" s="71"/>
      <c r="CS89" s="71">
        <f t="shared" si="87"/>
        <v>0</v>
      </c>
      <c r="CT89" s="71">
        <f t="shared" si="87"/>
        <v>0</v>
      </c>
      <c r="CU89" s="74">
        <v>5.15</v>
      </c>
      <c r="CV89" s="74"/>
      <c r="CW89" s="236"/>
      <c r="CX89" s="236"/>
      <c r="CY89" s="71">
        <f t="shared" si="88"/>
        <v>5.15</v>
      </c>
      <c r="CZ89" s="71">
        <f t="shared" si="88"/>
        <v>0</v>
      </c>
      <c r="DA89" s="236"/>
      <c r="DB89" s="237"/>
      <c r="DC89" s="93"/>
      <c r="DD89" s="71"/>
      <c r="DE89" s="71">
        <f t="shared" si="89"/>
        <v>0</v>
      </c>
      <c r="DF89" s="71">
        <f t="shared" si="89"/>
        <v>0</v>
      </c>
      <c r="DG89" s="74"/>
      <c r="DH89" s="74"/>
      <c r="DI89" s="74"/>
      <c r="DJ89" s="74"/>
      <c r="DK89" s="71">
        <f t="shared" si="90"/>
        <v>0</v>
      </c>
      <c r="DL89" s="71">
        <f t="shared" si="90"/>
        <v>0</v>
      </c>
      <c r="DM89" s="236">
        <v>0</v>
      </c>
      <c r="DN89" s="236"/>
      <c r="DO89" s="243"/>
      <c r="DP89" s="244"/>
      <c r="DQ89" s="71">
        <f t="shared" si="91"/>
        <v>0</v>
      </c>
      <c r="DR89" s="71">
        <f t="shared" si="91"/>
        <v>0</v>
      </c>
      <c r="DS89" s="115"/>
      <c r="DT89" s="71"/>
      <c r="DU89" s="236"/>
      <c r="DV89" s="236"/>
      <c r="DW89" s="71">
        <f t="shared" si="92"/>
        <v>0</v>
      </c>
      <c r="DX89" s="71">
        <f t="shared" si="92"/>
        <v>0</v>
      </c>
      <c r="DY89" s="236"/>
      <c r="DZ89" s="237"/>
      <c r="EA89" s="208"/>
      <c r="EB89" s="71"/>
      <c r="EC89" s="71">
        <f t="shared" si="93"/>
        <v>0</v>
      </c>
      <c r="ED89" s="71">
        <f t="shared" si="93"/>
        <v>0</v>
      </c>
      <c r="EE89" s="236"/>
      <c r="EF89" s="236"/>
      <c r="EG89" s="243"/>
      <c r="EH89" s="243"/>
      <c r="EI89" s="71">
        <f t="shared" si="94"/>
        <v>0</v>
      </c>
      <c r="EJ89" s="71">
        <f t="shared" si="94"/>
        <v>0</v>
      </c>
      <c r="EK89" s="236">
        <v>1.03</v>
      </c>
      <c r="EL89" s="236"/>
      <c r="EM89" s="243"/>
      <c r="EN89" s="243"/>
      <c r="EO89" s="71">
        <f t="shared" si="95"/>
        <v>1.03</v>
      </c>
      <c r="EP89" s="71">
        <f t="shared" si="95"/>
        <v>0</v>
      </c>
      <c r="EQ89" s="209">
        <v>0</v>
      </c>
      <c r="ER89" s="196"/>
      <c r="ES89" s="196"/>
      <c r="ET89" s="196"/>
      <c r="EU89" s="74">
        <f t="shared" si="96"/>
        <v>0</v>
      </c>
      <c r="EV89" s="74">
        <f t="shared" si="97"/>
        <v>0</v>
      </c>
      <c r="EW89" s="71">
        <v>0</v>
      </c>
      <c r="EX89" s="71"/>
      <c r="EY89" s="71"/>
      <c r="EZ89" s="71"/>
      <c r="FA89" s="71">
        <f t="shared" si="98"/>
        <v>0</v>
      </c>
      <c r="FB89" s="71">
        <f t="shared" si="98"/>
        <v>0</v>
      </c>
      <c r="FC89" s="71"/>
      <c r="FD89" s="71"/>
      <c r="FE89" s="71"/>
      <c r="FF89" s="71"/>
      <c r="FG89" s="71">
        <f t="shared" si="99"/>
        <v>0</v>
      </c>
      <c r="FH89" s="71">
        <f t="shared" si="99"/>
        <v>0</v>
      </c>
      <c r="FI89" s="196"/>
      <c r="FJ89" s="196"/>
      <c r="FK89" s="196"/>
      <c r="FL89" s="196"/>
      <c r="FM89" s="74">
        <f t="shared" si="100"/>
        <v>0</v>
      </c>
      <c r="FN89" s="74">
        <f t="shared" si="101"/>
        <v>0</v>
      </c>
      <c r="FO89" s="196"/>
      <c r="FP89" s="196"/>
      <c r="FQ89" s="196"/>
      <c r="FR89" s="196"/>
      <c r="FS89" s="74">
        <f t="shared" si="102"/>
        <v>0</v>
      </c>
      <c r="FT89" s="74">
        <f t="shared" si="103"/>
        <v>0</v>
      </c>
      <c r="FU89" s="196"/>
      <c r="FV89" s="196"/>
      <c r="FW89" s="196"/>
      <c r="FX89" s="196"/>
      <c r="FY89" s="74">
        <f t="shared" si="104"/>
        <v>0</v>
      </c>
      <c r="FZ89" s="74">
        <f t="shared" si="105"/>
        <v>0</v>
      </c>
      <c r="GA89" s="196"/>
      <c r="GB89" s="196"/>
      <c r="GC89" s="196"/>
      <c r="GD89" s="196"/>
      <c r="GE89" s="74">
        <f t="shared" si="106"/>
        <v>0</v>
      </c>
      <c r="GF89" s="74">
        <f t="shared" si="107"/>
        <v>0</v>
      </c>
      <c r="GG89" s="196"/>
      <c r="GH89" s="196"/>
      <c r="GI89" s="74">
        <f t="shared" si="71"/>
        <v>0</v>
      </c>
      <c r="GJ89" s="74">
        <f t="shared" si="108"/>
        <v>0</v>
      </c>
      <c r="GK89" s="196">
        <v>9.7899999999999991</v>
      </c>
      <c r="GL89" s="196"/>
      <c r="GM89" s="74">
        <f t="shared" si="109"/>
        <v>9.7899999999999991</v>
      </c>
      <c r="GN89" s="74">
        <f t="shared" si="110"/>
        <v>0</v>
      </c>
      <c r="GO89" s="196">
        <v>0</v>
      </c>
      <c r="GP89" s="196"/>
      <c r="GQ89" s="74">
        <f t="shared" si="111"/>
        <v>0</v>
      </c>
      <c r="GR89" s="74">
        <f t="shared" si="112"/>
        <v>0</v>
      </c>
      <c r="GS89" s="196"/>
      <c r="GT89" s="196"/>
      <c r="GU89" s="74">
        <f t="shared" si="113"/>
        <v>0</v>
      </c>
      <c r="GV89" s="74">
        <f t="shared" si="114"/>
        <v>0</v>
      </c>
      <c r="GW89" s="196">
        <v>5.15</v>
      </c>
      <c r="GX89" s="196"/>
      <c r="GY89" s="74">
        <f t="shared" si="115"/>
        <v>5.15</v>
      </c>
      <c r="GZ89" s="74">
        <f t="shared" si="116"/>
        <v>0</v>
      </c>
      <c r="HA89" s="196">
        <v>0</v>
      </c>
      <c r="HB89" s="196"/>
      <c r="HC89" s="74">
        <f t="shared" si="117"/>
        <v>0</v>
      </c>
      <c r="HD89" s="74">
        <f t="shared" si="118"/>
        <v>0</v>
      </c>
      <c r="HE89" s="196">
        <v>1.22</v>
      </c>
      <c r="HF89" s="196"/>
      <c r="HG89" s="74">
        <f t="shared" si="119"/>
        <v>1.22</v>
      </c>
      <c r="HH89" s="74">
        <f t="shared" si="119"/>
        <v>0</v>
      </c>
      <c r="HI89" s="74">
        <v>1.44</v>
      </c>
      <c r="HJ89" s="74"/>
      <c r="HK89" s="74">
        <f t="shared" si="120"/>
        <v>1.44</v>
      </c>
      <c r="HL89" s="74">
        <f t="shared" si="120"/>
        <v>0</v>
      </c>
      <c r="HM89" s="74"/>
      <c r="HN89" s="74"/>
      <c r="HO89" s="74">
        <f t="shared" si="121"/>
        <v>0</v>
      </c>
      <c r="HP89" s="74">
        <f t="shared" si="121"/>
        <v>0</v>
      </c>
      <c r="HQ89" s="74"/>
      <c r="HR89" s="74"/>
      <c r="HS89" s="74">
        <f t="shared" si="122"/>
        <v>0</v>
      </c>
      <c r="HT89" s="74">
        <f t="shared" si="122"/>
        <v>0</v>
      </c>
      <c r="HU89" s="74">
        <v>1.55</v>
      </c>
      <c r="HV89" s="74"/>
      <c r="HW89" s="74">
        <f t="shared" si="123"/>
        <v>1.55</v>
      </c>
      <c r="HX89" s="74">
        <f t="shared" si="123"/>
        <v>0</v>
      </c>
      <c r="HY89" s="74"/>
      <c r="HZ89" s="74"/>
      <c r="IA89" s="74">
        <f t="shared" si="124"/>
        <v>0</v>
      </c>
      <c r="IB89" s="74">
        <f t="shared" si="124"/>
        <v>0</v>
      </c>
      <c r="IC89" s="74"/>
      <c r="ID89" s="74"/>
      <c r="IE89" s="74">
        <f t="shared" si="125"/>
        <v>0</v>
      </c>
      <c r="IF89" s="210">
        <f t="shared" si="126"/>
        <v>0</v>
      </c>
      <c r="IG89" s="235"/>
      <c r="IH89" s="235"/>
      <c r="II89" s="211">
        <f t="shared" si="127"/>
        <v>0</v>
      </c>
      <c r="IJ89" s="211">
        <f t="shared" si="127"/>
        <v>0</v>
      </c>
      <c r="IM89" s="211">
        <f t="shared" si="128"/>
        <v>0</v>
      </c>
      <c r="IN89" s="211">
        <f t="shared" si="128"/>
        <v>0</v>
      </c>
      <c r="IO89" s="196"/>
      <c r="IP89" s="211"/>
      <c r="IQ89" s="211">
        <f t="shared" si="129"/>
        <v>0</v>
      </c>
      <c r="IR89" s="211">
        <f t="shared" si="129"/>
        <v>0</v>
      </c>
      <c r="IS89" s="211"/>
      <c r="IT89" s="211"/>
      <c r="IU89" s="211">
        <f t="shared" si="130"/>
        <v>0</v>
      </c>
      <c r="IV89" s="211">
        <f t="shared" si="130"/>
        <v>0</v>
      </c>
      <c r="IW89" s="211"/>
      <c r="IX89" s="211"/>
      <c r="IY89" s="211">
        <f t="shared" si="131"/>
        <v>0</v>
      </c>
      <c r="IZ89" s="211">
        <f t="shared" si="132"/>
        <v>0</v>
      </c>
      <c r="JA89" s="211"/>
      <c r="JB89" s="211"/>
      <c r="JC89" s="211">
        <f t="shared" si="133"/>
        <v>0</v>
      </c>
      <c r="JD89" s="211">
        <f t="shared" si="133"/>
        <v>0</v>
      </c>
      <c r="JE89" s="211">
        <v>1.77</v>
      </c>
      <c r="JF89" s="211"/>
      <c r="JG89" s="211">
        <f t="shared" si="134"/>
        <v>1.77</v>
      </c>
      <c r="JH89" s="211">
        <f t="shared" si="134"/>
        <v>0</v>
      </c>
      <c r="JI89" s="211"/>
      <c r="JJ89" s="211"/>
      <c r="JK89" s="211">
        <f t="shared" si="135"/>
        <v>0</v>
      </c>
      <c r="JL89" s="211">
        <f t="shared" si="135"/>
        <v>0</v>
      </c>
      <c r="JM89" s="211"/>
      <c r="JN89" s="211"/>
      <c r="JO89" s="211">
        <f t="shared" si="136"/>
        <v>0</v>
      </c>
      <c r="JP89" s="211">
        <f t="shared" si="136"/>
        <v>0</v>
      </c>
      <c r="JQ89" s="211"/>
      <c r="JR89" s="211"/>
      <c r="JS89" s="211">
        <f t="shared" si="137"/>
        <v>0</v>
      </c>
      <c r="JT89" s="211">
        <f t="shared" si="137"/>
        <v>0</v>
      </c>
      <c r="JU89" s="211">
        <v>0</v>
      </c>
      <c r="JV89" s="211"/>
      <c r="JW89" s="211">
        <f t="shared" si="138"/>
        <v>0</v>
      </c>
      <c r="JX89" s="211">
        <f t="shared" si="138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2"/>
        <v>0</v>
      </c>
      <c r="H90" s="71">
        <f t="shared" si="72"/>
        <v>0</v>
      </c>
      <c r="I90" s="237">
        <v>0</v>
      </c>
      <c r="J90" s="71"/>
      <c r="K90" s="71"/>
      <c r="L90" s="71"/>
      <c r="M90" s="71">
        <f t="shared" si="70"/>
        <v>0</v>
      </c>
      <c r="N90" s="71">
        <f t="shared" si="73"/>
        <v>0</v>
      </c>
      <c r="O90" s="236">
        <v>0.82</v>
      </c>
      <c r="P90" s="237"/>
      <c r="Q90" s="74"/>
      <c r="R90" s="71"/>
      <c r="S90" s="71">
        <f t="shared" si="74"/>
        <v>0.82</v>
      </c>
      <c r="T90" s="71">
        <f t="shared" si="74"/>
        <v>0</v>
      </c>
      <c r="U90" s="71"/>
      <c r="V90" s="71"/>
      <c r="W90" s="74"/>
      <c r="X90" s="74"/>
      <c r="Y90" s="71">
        <f t="shared" si="75"/>
        <v>0</v>
      </c>
      <c r="Z90" s="71">
        <f t="shared" si="75"/>
        <v>0</v>
      </c>
      <c r="AA90" s="71"/>
      <c r="AB90" s="245"/>
      <c r="AC90" s="246"/>
      <c r="AD90" s="239"/>
      <c r="AE90" s="71">
        <f t="shared" si="76"/>
        <v>0</v>
      </c>
      <c r="AF90" s="71">
        <f t="shared" si="76"/>
        <v>0</v>
      </c>
      <c r="AG90" s="71">
        <v>10.31</v>
      </c>
      <c r="AH90" s="71"/>
      <c r="AI90" s="71"/>
      <c r="AJ90" s="71"/>
      <c r="AK90" s="71">
        <f t="shared" si="77"/>
        <v>10.31</v>
      </c>
      <c r="AL90" s="71">
        <f t="shared" si="77"/>
        <v>0</v>
      </c>
      <c r="AM90" s="71"/>
      <c r="AN90" s="71"/>
      <c r="AO90" s="75"/>
      <c r="AP90" s="75"/>
      <c r="AQ90" s="71">
        <f t="shared" si="78"/>
        <v>0</v>
      </c>
      <c r="AR90" s="71">
        <f t="shared" si="78"/>
        <v>0</v>
      </c>
      <c r="AS90" s="74"/>
      <c r="AT90" s="74"/>
      <c r="AU90" s="74"/>
      <c r="AV90" s="71"/>
      <c r="AW90" s="71">
        <f t="shared" si="79"/>
        <v>0</v>
      </c>
      <c r="AX90" s="71">
        <f t="shared" si="79"/>
        <v>0</v>
      </c>
      <c r="AY90" s="207"/>
      <c r="AZ90" s="86"/>
      <c r="BA90" s="86"/>
      <c r="BB90" s="86"/>
      <c r="BC90" s="71">
        <f t="shared" si="80"/>
        <v>0</v>
      </c>
      <c r="BD90" s="71">
        <f t="shared" si="80"/>
        <v>0</v>
      </c>
      <c r="BE90" s="236"/>
      <c r="BF90" s="236"/>
      <c r="BG90" s="75"/>
      <c r="BH90" s="240"/>
      <c r="BI90" s="71">
        <f t="shared" si="81"/>
        <v>0</v>
      </c>
      <c r="BJ90" s="71">
        <f t="shared" si="81"/>
        <v>0</v>
      </c>
      <c r="BK90" s="93"/>
      <c r="BL90" s="93"/>
      <c r="BM90" s="71"/>
      <c r="BN90" s="71"/>
      <c r="BO90" s="71">
        <f t="shared" si="82"/>
        <v>0</v>
      </c>
      <c r="BP90" s="71">
        <f t="shared" si="82"/>
        <v>0</v>
      </c>
      <c r="BQ90" s="241"/>
      <c r="BR90" s="236"/>
      <c r="BS90" s="94"/>
      <c r="BT90" s="94"/>
      <c r="BU90" s="71">
        <f t="shared" si="83"/>
        <v>0</v>
      </c>
      <c r="BV90" s="71">
        <f t="shared" si="83"/>
        <v>0</v>
      </c>
      <c r="BW90" s="74">
        <v>0</v>
      </c>
      <c r="BX90" s="74"/>
      <c r="BY90" s="79"/>
      <c r="BZ90" s="242"/>
      <c r="CA90" s="71">
        <f t="shared" si="84"/>
        <v>0</v>
      </c>
      <c r="CB90" s="71">
        <f t="shared" si="84"/>
        <v>0</v>
      </c>
      <c r="CC90" s="74"/>
      <c r="CD90" s="74"/>
      <c r="CE90" s="95"/>
      <c r="CF90" s="95"/>
      <c r="CG90" s="71">
        <f t="shared" si="85"/>
        <v>0</v>
      </c>
      <c r="CH90" s="71">
        <f t="shared" si="85"/>
        <v>0</v>
      </c>
      <c r="CI90" s="236"/>
      <c r="CJ90" s="236"/>
      <c r="CK90" s="213"/>
      <c r="CL90" s="71"/>
      <c r="CM90" s="71">
        <f t="shared" si="86"/>
        <v>0</v>
      </c>
      <c r="CN90" s="71">
        <f t="shared" si="86"/>
        <v>0</v>
      </c>
      <c r="CO90" s="236"/>
      <c r="CP90" s="236"/>
      <c r="CQ90" s="71"/>
      <c r="CR90" s="71"/>
      <c r="CS90" s="71">
        <f t="shared" si="87"/>
        <v>0</v>
      </c>
      <c r="CT90" s="71">
        <f t="shared" si="87"/>
        <v>0</v>
      </c>
      <c r="CU90" s="74">
        <v>5.15</v>
      </c>
      <c r="CV90" s="74"/>
      <c r="CW90" s="236"/>
      <c r="CX90" s="236"/>
      <c r="CY90" s="71">
        <f t="shared" si="88"/>
        <v>5.15</v>
      </c>
      <c r="CZ90" s="71">
        <f t="shared" si="88"/>
        <v>0</v>
      </c>
      <c r="DA90" s="236"/>
      <c r="DB90" s="237"/>
      <c r="DC90" s="93"/>
      <c r="DD90" s="71"/>
      <c r="DE90" s="71">
        <f t="shared" si="89"/>
        <v>0</v>
      </c>
      <c r="DF90" s="71">
        <f t="shared" si="89"/>
        <v>0</v>
      </c>
      <c r="DG90" s="74"/>
      <c r="DH90" s="74"/>
      <c r="DI90" s="74"/>
      <c r="DJ90" s="74"/>
      <c r="DK90" s="71">
        <f t="shared" si="90"/>
        <v>0</v>
      </c>
      <c r="DL90" s="71">
        <f t="shared" si="90"/>
        <v>0</v>
      </c>
      <c r="DM90" s="236">
        <v>0</v>
      </c>
      <c r="DN90" s="236"/>
      <c r="DO90" s="243"/>
      <c r="DP90" s="244"/>
      <c r="DQ90" s="71">
        <f t="shared" si="91"/>
        <v>0</v>
      </c>
      <c r="DR90" s="71">
        <f t="shared" si="91"/>
        <v>0</v>
      </c>
      <c r="DS90" s="115"/>
      <c r="DT90" s="71"/>
      <c r="DU90" s="236"/>
      <c r="DV90" s="236"/>
      <c r="DW90" s="71">
        <f t="shared" si="92"/>
        <v>0</v>
      </c>
      <c r="DX90" s="71">
        <f t="shared" si="92"/>
        <v>0</v>
      </c>
      <c r="DY90" s="236"/>
      <c r="DZ90" s="237"/>
      <c r="EA90" s="208"/>
      <c r="EB90" s="71"/>
      <c r="EC90" s="71">
        <f t="shared" si="93"/>
        <v>0</v>
      </c>
      <c r="ED90" s="71">
        <f t="shared" si="93"/>
        <v>0</v>
      </c>
      <c r="EE90" s="236"/>
      <c r="EF90" s="236"/>
      <c r="EG90" s="243"/>
      <c r="EH90" s="243"/>
      <c r="EI90" s="71">
        <f t="shared" si="94"/>
        <v>0</v>
      </c>
      <c r="EJ90" s="71">
        <f t="shared" si="94"/>
        <v>0</v>
      </c>
      <c r="EK90" s="236">
        <v>1.03</v>
      </c>
      <c r="EL90" s="236"/>
      <c r="EM90" s="243"/>
      <c r="EN90" s="243"/>
      <c r="EO90" s="71">
        <f t="shared" si="95"/>
        <v>1.03</v>
      </c>
      <c r="EP90" s="71">
        <f t="shared" si="95"/>
        <v>0</v>
      </c>
      <c r="EQ90" s="209">
        <v>0</v>
      </c>
      <c r="ER90" s="196"/>
      <c r="ES90" s="196"/>
      <c r="ET90" s="196"/>
      <c r="EU90" s="74">
        <f t="shared" si="96"/>
        <v>0</v>
      </c>
      <c r="EV90" s="74">
        <f t="shared" si="97"/>
        <v>0</v>
      </c>
      <c r="EW90" s="71">
        <v>0</v>
      </c>
      <c r="EX90" s="71"/>
      <c r="EY90" s="71"/>
      <c r="EZ90" s="71"/>
      <c r="FA90" s="71">
        <f t="shared" si="98"/>
        <v>0</v>
      </c>
      <c r="FB90" s="71">
        <f t="shared" si="98"/>
        <v>0</v>
      </c>
      <c r="FC90" s="71"/>
      <c r="FD90" s="71"/>
      <c r="FE90" s="71"/>
      <c r="FF90" s="71"/>
      <c r="FG90" s="71">
        <f t="shared" si="99"/>
        <v>0</v>
      </c>
      <c r="FH90" s="71">
        <f t="shared" si="99"/>
        <v>0</v>
      </c>
      <c r="FI90" s="196"/>
      <c r="FJ90" s="196"/>
      <c r="FK90" s="196"/>
      <c r="FL90" s="196"/>
      <c r="FM90" s="74">
        <f t="shared" si="100"/>
        <v>0</v>
      </c>
      <c r="FN90" s="74">
        <f t="shared" si="101"/>
        <v>0</v>
      </c>
      <c r="FO90" s="196"/>
      <c r="FP90" s="196"/>
      <c r="FQ90" s="196"/>
      <c r="FR90" s="196"/>
      <c r="FS90" s="74">
        <f t="shared" si="102"/>
        <v>0</v>
      </c>
      <c r="FT90" s="74">
        <f t="shared" si="103"/>
        <v>0</v>
      </c>
      <c r="FU90" s="196"/>
      <c r="FV90" s="196"/>
      <c r="FW90" s="196"/>
      <c r="FX90" s="196"/>
      <c r="FY90" s="74">
        <f t="shared" si="104"/>
        <v>0</v>
      </c>
      <c r="FZ90" s="74">
        <f t="shared" si="105"/>
        <v>0</v>
      </c>
      <c r="GA90" s="196"/>
      <c r="GB90" s="196"/>
      <c r="GC90" s="196"/>
      <c r="GD90" s="196"/>
      <c r="GE90" s="74">
        <f t="shared" si="106"/>
        <v>0</v>
      </c>
      <c r="GF90" s="74">
        <f t="shared" si="107"/>
        <v>0</v>
      </c>
      <c r="GG90" s="196"/>
      <c r="GH90" s="196"/>
      <c r="GI90" s="74">
        <f t="shared" si="71"/>
        <v>0</v>
      </c>
      <c r="GJ90" s="74">
        <f t="shared" si="108"/>
        <v>0</v>
      </c>
      <c r="GK90" s="196">
        <v>9.7899999999999991</v>
      </c>
      <c r="GL90" s="196"/>
      <c r="GM90" s="74">
        <f t="shared" si="109"/>
        <v>9.7899999999999991</v>
      </c>
      <c r="GN90" s="74">
        <f t="shared" si="110"/>
        <v>0</v>
      </c>
      <c r="GO90" s="196">
        <v>0</v>
      </c>
      <c r="GP90" s="196"/>
      <c r="GQ90" s="74">
        <f t="shared" si="111"/>
        <v>0</v>
      </c>
      <c r="GR90" s="74">
        <f t="shared" si="112"/>
        <v>0</v>
      </c>
      <c r="GS90" s="196"/>
      <c r="GT90" s="196"/>
      <c r="GU90" s="74">
        <f t="shared" si="113"/>
        <v>0</v>
      </c>
      <c r="GV90" s="74">
        <f t="shared" si="114"/>
        <v>0</v>
      </c>
      <c r="GW90" s="196">
        <v>5.15</v>
      </c>
      <c r="GX90" s="196"/>
      <c r="GY90" s="74">
        <f t="shared" si="115"/>
        <v>5.15</v>
      </c>
      <c r="GZ90" s="74">
        <f t="shared" si="116"/>
        <v>0</v>
      </c>
      <c r="HA90" s="196">
        <v>0</v>
      </c>
      <c r="HB90" s="196"/>
      <c r="HC90" s="74">
        <f t="shared" si="117"/>
        <v>0</v>
      </c>
      <c r="HD90" s="74">
        <f t="shared" si="118"/>
        <v>0</v>
      </c>
      <c r="HE90" s="196">
        <v>1.22</v>
      </c>
      <c r="HF90" s="196"/>
      <c r="HG90" s="74">
        <f t="shared" si="119"/>
        <v>1.22</v>
      </c>
      <c r="HH90" s="74">
        <f t="shared" si="119"/>
        <v>0</v>
      </c>
      <c r="HI90" s="74">
        <v>1.44</v>
      </c>
      <c r="HJ90" s="74"/>
      <c r="HK90" s="74">
        <f t="shared" si="120"/>
        <v>1.44</v>
      </c>
      <c r="HL90" s="74">
        <f t="shared" si="120"/>
        <v>0</v>
      </c>
      <c r="HM90" s="74"/>
      <c r="HN90" s="74"/>
      <c r="HO90" s="74">
        <f t="shared" si="121"/>
        <v>0</v>
      </c>
      <c r="HP90" s="74">
        <f t="shared" si="121"/>
        <v>0</v>
      </c>
      <c r="HQ90" s="74"/>
      <c r="HR90" s="74"/>
      <c r="HS90" s="74">
        <f t="shared" si="122"/>
        <v>0</v>
      </c>
      <c r="HT90" s="74">
        <f t="shared" si="122"/>
        <v>0</v>
      </c>
      <c r="HU90" s="74">
        <v>1.55</v>
      </c>
      <c r="HV90" s="74"/>
      <c r="HW90" s="74">
        <f t="shared" si="123"/>
        <v>1.55</v>
      </c>
      <c r="HX90" s="74">
        <f t="shared" si="123"/>
        <v>0</v>
      </c>
      <c r="HY90" s="74"/>
      <c r="HZ90" s="74"/>
      <c r="IA90" s="74">
        <f t="shared" si="124"/>
        <v>0</v>
      </c>
      <c r="IB90" s="74">
        <f t="shared" si="124"/>
        <v>0</v>
      </c>
      <c r="IC90" s="74"/>
      <c r="ID90" s="74"/>
      <c r="IE90" s="74">
        <f t="shared" si="125"/>
        <v>0</v>
      </c>
      <c r="IF90" s="210">
        <f t="shared" si="126"/>
        <v>0</v>
      </c>
      <c r="IG90" s="235"/>
      <c r="IH90" s="235"/>
      <c r="II90" s="211">
        <f t="shared" si="127"/>
        <v>0</v>
      </c>
      <c r="IJ90" s="211">
        <f t="shared" si="127"/>
        <v>0</v>
      </c>
      <c r="IM90" s="211">
        <f t="shared" si="128"/>
        <v>0</v>
      </c>
      <c r="IN90" s="211">
        <f t="shared" si="128"/>
        <v>0</v>
      </c>
      <c r="IO90" s="196"/>
      <c r="IP90" s="211"/>
      <c r="IQ90" s="211">
        <f t="shared" si="129"/>
        <v>0</v>
      </c>
      <c r="IR90" s="211">
        <f t="shared" si="129"/>
        <v>0</v>
      </c>
      <c r="IS90" s="211"/>
      <c r="IT90" s="211"/>
      <c r="IU90" s="211">
        <f t="shared" si="130"/>
        <v>0</v>
      </c>
      <c r="IV90" s="211">
        <f t="shared" si="130"/>
        <v>0</v>
      </c>
      <c r="IW90" s="211"/>
      <c r="IX90" s="211"/>
      <c r="IY90" s="211">
        <f t="shared" si="131"/>
        <v>0</v>
      </c>
      <c r="IZ90" s="211">
        <f t="shared" si="132"/>
        <v>0</v>
      </c>
      <c r="JA90" s="211"/>
      <c r="JB90" s="211"/>
      <c r="JC90" s="211">
        <f t="shared" si="133"/>
        <v>0</v>
      </c>
      <c r="JD90" s="211">
        <f t="shared" si="133"/>
        <v>0</v>
      </c>
      <c r="JE90" s="211">
        <v>1.77</v>
      </c>
      <c r="JF90" s="211"/>
      <c r="JG90" s="211">
        <f t="shared" si="134"/>
        <v>1.77</v>
      </c>
      <c r="JH90" s="211">
        <f t="shared" si="134"/>
        <v>0</v>
      </c>
      <c r="JI90" s="211"/>
      <c r="JJ90" s="211"/>
      <c r="JK90" s="211">
        <f t="shared" si="135"/>
        <v>0</v>
      </c>
      <c r="JL90" s="211">
        <f t="shared" si="135"/>
        <v>0</v>
      </c>
      <c r="JM90" s="211"/>
      <c r="JN90" s="211"/>
      <c r="JO90" s="211">
        <f t="shared" si="136"/>
        <v>0</v>
      </c>
      <c r="JP90" s="211">
        <f t="shared" si="136"/>
        <v>0</v>
      </c>
      <c r="JQ90" s="211"/>
      <c r="JR90" s="211"/>
      <c r="JS90" s="211">
        <f t="shared" si="137"/>
        <v>0</v>
      </c>
      <c r="JT90" s="211">
        <f t="shared" si="137"/>
        <v>0</v>
      </c>
      <c r="JU90" s="211">
        <v>0</v>
      </c>
      <c r="JV90" s="211"/>
      <c r="JW90" s="211">
        <f t="shared" si="138"/>
        <v>0</v>
      </c>
      <c r="JX90" s="211">
        <f t="shared" si="138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2"/>
        <v>0</v>
      </c>
      <c r="H91" s="71">
        <f t="shared" si="72"/>
        <v>0</v>
      </c>
      <c r="I91" s="237">
        <v>0</v>
      </c>
      <c r="J91" s="71"/>
      <c r="K91" s="71"/>
      <c r="L91" s="71"/>
      <c r="M91" s="71">
        <f t="shared" si="70"/>
        <v>0</v>
      </c>
      <c r="N91" s="71">
        <f t="shared" si="73"/>
        <v>0</v>
      </c>
      <c r="O91" s="236">
        <v>0.82</v>
      </c>
      <c r="P91" s="237"/>
      <c r="Q91" s="74"/>
      <c r="R91" s="71"/>
      <c r="S91" s="71">
        <f t="shared" si="74"/>
        <v>0.82</v>
      </c>
      <c r="T91" s="71">
        <f t="shared" si="74"/>
        <v>0</v>
      </c>
      <c r="U91" s="71"/>
      <c r="V91" s="71"/>
      <c r="W91" s="74"/>
      <c r="X91" s="74"/>
      <c r="Y91" s="71">
        <f t="shared" si="75"/>
        <v>0</v>
      </c>
      <c r="Z91" s="71">
        <f t="shared" si="75"/>
        <v>0</v>
      </c>
      <c r="AA91" s="71"/>
      <c r="AB91" s="245"/>
      <c r="AC91" s="246"/>
      <c r="AD91" s="239"/>
      <c r="AE91" s="71">
        <f t="shared" si="76"/>
        <v>0</v>
      </c>
      <c r="AF91" s="71">
        <f t="shared" si="76"/>
        <v>0</v>
      </c>
      <c r="AG91" s="71">
        <v>0</v>
      </c>
      <c r="AH91" s="71"/>
      <c r="AI91" s="71"/>
      <c r="AJ91" s="71"/>
      <c r="AK91" s="71">
        <f t="shared" si="77"/>
        <v>0</v>
      </c>
      <c r="AL91" s="71">
        <f t="shared" si="77"/>
        <v>0</v>
      </c>
      <c r="AM91" s="71"/>
      <c r="AN91" s="71"/>
      <c r="AO91" s="75"/>
      <c r="AP91" s="75"/>
      <c r="AQ91" s="71">
        <f t="shared" si="78"/>
        <v>0</v>
      </c>
      <c r="AR91" s="71">
        <f t="shared" si="78"/>
        <v>0</v>
      </c>
      <c r="AS91" s="74"/>
      <c r="AT91" s="74"/>
      <c r="AU91" s="74"/>
      <c r="AV91" s="71"/>
      <c r="AW91" s="71">
        <f t="shared" si="79"/>
        <v>0</v>
      </c>
      <c r="AX91" s="71">
        <f t="shared" si="79"/>
        <v>0</v>
      </c>
      <c r="AY91" s="207"/>
      <c r="AZ91" s="86"/>
      <c r="BA91" s="86"/>
      <c r="BB91" s="86"/>
      <c r="BC91" s="71">
        <f t="shared" si="80"/>
        <v>0</v>
      </c>
      <c r="BD91" s="71">
        <f t="shared" si="80"/>
        <v>0</v>
      </c>
      <c r="BE91" s="236"/>
      <c r="BF91" s="236"/>
      <c r="BG91" s="75"/>
      <c r="BH91" s="240"/>
      <c r="BI91" s="71">
        <f t="shared" si="81"/>
        <v>0</v>
      </c>
      <c r="BJ91" s="71">
        <f t="shared" si="81"/>
        <v>0</v>
      </c>
      <c r="BK91" s="93"/>
      <c r="BL91" s="93"/>
      <c r="BM91" s="71"/>
      <c r="BN91" s="71"/>
      <c r="BO91" s="71">
        <f t="shared" si="82"/>
        <v>0</v>
      </c>
      <c r="BP91" s="71">
        <f t="shared" si="82"/>
        <v>0</v>
      </c>
      <c r="BQ91" s="241"/>
      <c r="BR91" s="236"/>
      <c r="BS91" s="94"/>
      <c r="BT91" s="94"/>
      <c r="BU91" s="71">
        <f t="shared" si="83"/>
        <v>0</v>
      </c>
      <c r="BV91" s="71">
        <f t="shared" si="83"/>
        <v>0</v>
      </c>
      <c r="BW91" s="74">
        <v>0</v>
      </c>
      <c r="BX91" s="74"/>
      <c r="BY91" s="79"/>
      <c r="BZ91" s="242"/>
      <c r="CA91" s="71">
        <f t="shared" si="84"/>
        <v>0</v>
      </c>
      <c r="CB91" s="71">
        <f t="shared" si="84"/>
        <v>0</v>
      </c>
      <c r="CC91" s="74"/>
      <c r="CD91" s="74"/>
      <c r="CE91" s="95"/>
      <c r="CF91" s="95"/>
      <c r="CG91" s="71">
        <f t="shared" si="85"/>
        <v>0</v>
      </c>
      <c r="CH91" s="71">
        <f t="shared" si="85"/>
        <v>0</v>
      </c>
      <c r="CI91" s="236"/>
      <c r="CJ91" s="236"/>
      <c r="CK91" s="213"/>
      <c r="CL91" s="71"/>
      <c r="CM91" s="71">
        <f t="shared" si="86"/>
        <v>0</v>
      </c>
      <c r="CN91" s="71">
        <f t="shared" si="86"/>
        <v>0</v>
      </c>
      <c r="CO91" s="236"/>
      <c r="CP91" s="236"/>
      <c r="CQ91" s="71"/>
      <c r="CR91" s="71"/>
      <c r="CS91" s="71">
        <f t="shared" si="87"/>
        <v>0</v>
      </c>
      <c r="CT91" s="71">
        <f t="shared" si="87"/>
        <v>0</v>
      </c>
      <c r="CU91" s="74">
        <v>6.19</v>
      </c>
      <c r="CV91" s="74"/>
      <c r="CW91" s="236"/>
      <c r="CX91" s="236"/>
      <c r="CY91" s="71">
        <f t="shared" si="88"/>
        <v>6.19</v>
      </c>
      <c r="CZ91" s="71">
        <f t="shared" si="88"/>
        <v>0</v>
      </c>
      <c r="DA91" s="236"/>
      <c r="DB91" s="237"/>
      <c r="DC91" s="93"/>
      <c r="DD91" s="71"/>
      <c r="DE91" s="71">
        <f t="shared" si="89"/>
        <v>0</v>
      </c>
      <c r="DF91" s="71">
        <f t="shared" si="89"/>
        <v>0</v>
      </c>
      <c r="DG91" s="74"/>
      <c r="DH91" s="74"/>
      <c r="DI91" s="74"/>
      <c r="DJ91" s="74"/>
      <c r="DK91" s="71">
        <f t="shared" si="90"/>
        <v>0</v>
      </c>
      <c r="DL91" s="71">
        <f t="shared" si="90"/>
        <v>0</v>
      </c>
      <c r="DM91" s="236">
        <v>0</v>
      </c>
      <c r="DN91" s="236"/>
      <c r="DO91" s="243"/>
      <c r="DP91" s="244"/>
      <c r="DQ91" s="71">
        <f t="shared" si="91"/>
        <v>0</v>
      </c>
      <c r="DR91" s="71">
        <f t="shared" si="91"/>
        <v>0</v>
      </c>
      <c r="DS91" s="115"/>
      <c r="DT91" s="71"/>
      <c r="DU91" s="236"/>
      <c r="DV91" s="236"/>
      <c r="DW91" s="71">
        <f t="shared" si="92"/>
        <v>0</v>
      </c>
      <c r="DX91" s="71">
        <f t="shared" si="92"/>
        <v>0</v>
      </c>
      <c r="DY91" s="236"/>
      <c r="DZ91" s="237"/>
      <c r="EA91" s="208"/>
      <c r="EB91" s="71"/>
      <c r="EC91" s="71">
        <f t="shared" si="93"/>
        <v>0</v>
      </c>
      <c r="ED91" s="71">
        <f t="shared" si="93"/>
        <v>0</v>
      </c>
      <c r="EE91" s="236"/>
      <c r="EF91" s="236"/>
      <c r="EG91" s="243"/>
      <c r="EH91" s="243"/>
      <c r="EI91" s="71">
        <f t="shared" si="94"/>
        <v>0</v>
      </c>
      <c r="EJ91" s="71">
        <f t="shared" si="94"/>
        <v>0</v>
      </c>
      <c r="EK91" s="236">
        <v>1.03</v>
      </c>
      <c r="EL91" s="236"/>
      <c r="EM91" s="243"/>
      <c r="EN91" s="243"/>
      <c r="EO91" s="71">
        <f t="shared" si="95"/>
        <v>1.03</v>
      </c>
      <c r="EP91" s="71">
        <f t="shared" si="95"/>
        <v>0</v>
      </c>
      <c r="EQ91" s="209">
        <v>0</v>
      </c>
      <c r="ER91" s="196"/>
      <c r="ES91" s="196"/>
      <c r="ET91" s="196"/>
      <c r="EU91" s="74">
        <f t="shared" si="96"/>
        <v>0</v>
      </c>
      <c r="EV91" s="74">
        <f t="shared" si="97"/>
        <v>0</v>
      </c>
      <c r="EW91" s="71">
        <v>0</v>
      </c>
      <c r="EX91" s="71"/>
      <c r="EY91" s="71"/>
      <c r="EZ91" s="71"/>
      <c r="FA91" s="71">
        <f t="shared" si="98"/>
        <v>0</v>
      </c>
      <c r="FB91" s="71">
        <f t="shared" si="98"/>
        <v>0</v>
      </c>
      <c r="FC91" s="71"/>
      <c r="FD91" s="71"/>
      <c r="FE91" s="71"/>
      <c r="FF91" s="71"/>
      <c r="FG91" s="71">
        <f t="shared" si="99"/>
        <v>0</v>
      </c>
      <c r="FH91" s="71">
        <f t="shared" si="99"/>
        <v>0</v>
      </c>
      <c r="FI91" s="196"/>
      <c r="FJ91" s="196"/>
      <c r="FK91" s="196"/>
      <c r="FL91" s="196"/>
      <c r="FM91" s="74">
        <f t="shared" si="100"/>
        <v>0</v>
      </c>
      <c r="FN91" s="74">
        <f t="shared" si="101"/>
        <v>0</v>
      </c>
      <c r="FO91" s="196"/>
      <c r="FP91" s="196"/>
      <c r="FQ91" s="196"/>
      <c r="FR91" s="196"/>
      <c r="FS91" s="74">
        <f t="shared" si="102"/>
        <v>0</v>
      </c>
      <c r="FT91" s="74">
        <f t="shared" si="103"/>
        <v>0</v>
      </c>
      <c r="FU91" s="196"/>
      <c r="FV91" s="196"/>
      <c r="FW91" s="196"/>
      <c r="FX91" s="196"/>
      <c r="FY91" s="74">
        <f t="shared" si="104"/>
        <v>0</v>
      </c>
      <c r="FZ91" s="74">
        <f t="shared" si="105"/>
        <v>0</v>
      </c>
      <c r="GA91" s="196"/>
      <c r="GB91" s="196"/>
      <c r="GC91" s="196"/>
      <c r="GD91" s="196"/>
      <c r="GE91" s="74">
        <f t="shared" si="106"/>
        <v>0</v>
      </c>
      <c r="GF91" s="74">
        <f t="shared" si="107"/>
        <v>0</v>
      </c>
      <c r="GG91" s="196"/>
      <c r="GH91" s="196"/>
      <c r="GI91" s="74">
        <f t="shared" si="71"/>
        <v>0</v>
      </c>
      <c r="GJ91" s="74">
        <f t="shared" si="108"/>
        <v>0</v>
      </c>
      <c r="GK91" s="196">
        <v>9.7899999999999991</v>
      </c>
      <c r="GL91" s="196"/>
      <c r="GM91" s="74">
        <f t="shared" si="109"/>
        <v>9.7899999999999991</v>
      </c>
      <c r="GN91" s="74">
        <f t="shared" si="110"/>
        <v>0</v>
      </c>
      <c r="GO91" s="196">
        <v>0</v>
      </c>
      <c r="GP91" s="196"/>
      <c r="GQ91" s="74">
        <f t="shared" si="111"/>
        <v>0</v>
      </c>
      <c r="GR91" s="74">
        <f t="shared" si="112"/>
        <v>0</v>
      </c>
      <c r="GS91" s="196"/>
      <c r="GT91" s="196"/>
      <c r="GU91" s="74">
        <f t="shared" si="113"/>
        <v>0</v>
      </c>
      <c r="GV91" s="74">
        <f t="shared" si="114"/>
        <v>0</v>
      </c>
      <c r="GW91" s="196">
        <v>5.15</v>
      </c>
      <c r="GX91" s="196"/>
      <c r="GY91" s="74">
        <f t="shared" si="115"/>
        <v>5.15</v>
      </c>
      <c r="GZ91" s="74">
        <f t="shared" si="116"/>
        <v>0</v>
      </c>
      <c r="HA91" s="196">
        <v>0</v>
      </c>
      <c r="HB91" s="196"/>
      <c r="HC91" s="74">
        <f t="shared" si="117"/>
        <v>0</v>
      </c>
      <c r="HD91" s="74">
        <f t="shared" si="118"/>
        <v>0</v>
      </c>
      <c r="HE91" s="196">
        <v>1.22</v>
      </c>
      <c r="HF91" s="196"/>
      <c r="HG91" s="74">
        <f t="shared" si="119"/>
        <v>1.22</v>
      </c>
      <c r="HH91" s="74">
        <f t="shared" si="119"/>
        <v>0</v>
      </c>
      <c r="HI91" s="74">
        <v>1.44</v>
      </c>
      <c r="HJ91" s="74"/>
      <c r="HK91" s="74">
        <f t="shared" si="120"/>
        <v>1.44</v>
      </c>
      <c r="HL91" s="74">
        <f t="shared" si="120"/>
        <v>0</v>
      </c>
      <c r="HM91" s="74"/>
      <c r="HN91" s="74"/>
      <c r="HO91" s="74">
        <f t="shared" si="121"/>
        <v>0</v>
      </c>
      <c r="HP91" s="74">
        <f t="shared" si="121"/>
        <v>0</v>
      </c>
      <c r="HQ91" s="74"/>
      <c r="HR91" s="74"/>
      <c r="HS91" s="74">
        <f t="shared" si="122"/>
        <v>0</v>
      </c>
      <c r="HT91" s="74">
        <f t="shared" si="122"/>
        <v>0</v>
      </c>
      <c r="HU91" s="74">
        <v>1.55</v>
      </c>
      <c r="HV91" s="74"/>
      <c r="HW91" s="74">
        <f t="shared" si="123"/>
        <v>1.55</v>
      </c>
      <c r="HX91" s="74">
        <f t="shared" si="123"/>
        <v>0</v>
      </c>
      <c r="HY91" s="74"/>
      <c r="HZ91" s="74"/>
      <c r="IA91" s="74">
        <f t="shared" si="124"/>
        <v>0</v>
      </c>
      <c r="IB91" s="74">
        <f t="shared" si="124"/>
        <v>0</v>
      </c>
      <c r="IC91" s="74"/>
      <c r="ID91" s="74"/>
      <c r="IE91" s="74">
        <f t="shared" si="125"/>
        <v>0</v>
      </c>
      <c r="IF91" s="210">
        <f t="shared" si="126"/>
        <v>0</v>
      </c>
      <c r="IG91" s="235"/>
      <c r="IH91" s="235"/>
      <c r="II91" s="211">
        <f t="shared" si="127"/>
        <v>0</v>
      </c>
      <c r="IJ91" s="211">
        <f t="shared" si="127"/>
        <v>0</v>
      </c>
      <c r="IM91" s="211">
        <f t="shared" si="128"/>
        <v>0</v>
      </c>
      <c r="IN91" s="211">
        <f t="shared" si="128"/>
        <v>0</v>
      </c>
      <c r="IO91" s="196"/>
      <c r="IP91" s="211"/>
      <c r="IQ91" s="211">
        <f t="shared" si="129"/>
        <v>0</v>
      </c>
      <c r="IR91" s="211">
        <f t="shared" si="129"/>
        <v>0</v>
      </c>
      <c r="IS91" s="211"/>
      <c r="IT91" s="211"/>
      <c r="IU91" s="211">
        <f t="shared" si="130"/>
        <v>0</v>
      </c>
      <c r="IV91" s="211">
        <f t="shared" si="130"/>
        <v>0</v>
      </c>
      <c r="IW91" s="211"/>
      <c r="IX91" s="211"/>
      <c r="IY91" s="211">
        <f t="shared" si="131"/>
        <v>0</v>
      </c>
      <c r="IZ91" s="211">
        <f t="shared" si="132"/>
        <v>0</v>
      </c>
      <c r="JA91" s="211"/>
      <c r="JB91" s="211"/>
      <c r="JC91" s="211">
        <f t="shared" si="133"/>
        <v>0</v>
      </c>
      <c r="JD91" s="211">
        <f t="shared" si="133"/>
        <v>0</v>
      </c>
      <c r="JE91" s="211">
        <v>1.88</v>
      </c>
      <c r="JF91" s="211"/>
      <c r="JG91" s="211">
        <f t="shared" si="134"/>
        <v>1.88</v>
      </c>
      <c r="JH91" s="211">
        <f t="shared" si="134"/>
        <v>0</v>
      </c>
      <c r="JI91" s="211"/>
      <c r="JJ91" s="211"/>
      <c r="JK91" s="211">
        <f t="shared" si="135"/>
        <v>0</v>
      </c>
      <c r="JL91" s="211">
        <f t="shared" si="135"/>
        <v>0</v>
      </c>
      <c r="JM91" s="211"/>
      <c r="JN91" s="211"/>
      <c r="JO91" s="211">
        <f t="shared" si="136"/>
        <v>0</v>
      </c>
      <c r="JP91" s="211">
        <f t="shared" si="136"/>
        <v>0</v>
      </c>
      <c r="JQ91" s="211"/>
      <c r="JR91" s="211"/>
      <c r="JS91" s="211">
        <f t="shared" si="137"/>
        <v>0</v>
      </c>
      <c r="JT91" s="211">
        <f t="shared" si="137"/>
        <v>0</v>
      </c>
      <c r="JU91" s="211">
        <v>0</v>
      </c>
      <c r="JV91" s="211"/>
      <c r="JW91" s="211">
        <f t="shared" si="138"/>
        <v>0</v>
      </c>
      <c r="JX91" s="211">
        <f t="shared" si="138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2"/>
        <v>0</v>
      </c>
      <c r="H92" s="71">
        <f t="shared" si="72"/>
        <v>0</v>
      </c>
      <c r="I92" s="237">
        <v>0</v>
      </c>
      <c r="J92" s="71"/>
      <c r="K92" s="71"/>
      <c r="L92" s="71"/>
      <c r="M92" s="71">
        <f t="shared" si="70"/>
        <v>0</v>
      </c>
      <c r="N92" s="71">
        <f t="shared" si="73"/>
        <v>0</v>
      </c>
      <c r="O92" s="236">
        <v>0.82</v>
      </c>
      <c r="P92" s="237"/>
      <c r="Q92" s="74"/>
      <c r="R92" s="71"/>
      <c r="S92" s="71">
        <f t="shared" si="74"/>
        <v>0.82</v>
      </c>
      <c r="T92" s="71">
        <f t="shared" si="74"/>
        <v>0</v>
      </c>
      <c r="U92" s="71"/>
      <c r="V92" s="71"/>
      <c r="W92" s="74"/>
      <c r="X92" s="74"/>
      <c r="Y92" s="71">
        <f t="shared" si="75"/>
        <v>0</v>
      </c>
      <c r="Z92" s="71">
        <f t="shared" si="75"/>
        <v>0</v>
      </c>
      <c r="AA92" s="71"/>
      <c r="AB92" s="245"/>
      <c r="AC92" s="246"/>
      <c r="AD92" s="239"/>
      <c r="AE92" s="71">
        <f t="shared" si="76"/>
        <v>0</v>
      </c>
      <c r="AF92" s="71">
        <f t="shared" si="76"/>
        <v>0</v>
      </c>
      <c r="AG92" s="71">
        <v>8.25</v>
      </c>
      <c r="AH92" s="71"/>
      <c r="AI92" s="71"/>
      <c r="AJ92" s="71"/>
      <c r="AK92" s="71">
        <f t="shared" si="77"/>
        <v>8.25</v>
      </c>
      <c r="AL92" s="71">
        <f t="shared" si="77"/>
        <v>0</v>
      </c>
      <c r="AM92" s="71"/>
      <c r="AN92" s="71"/>
      <c r="AO92" s="75"/>
      <c r="AP92" s="75"/>
      <c r="AQ92" s="71">
        <f t="shared" si="78"/>
        <v>0</v>
      </c>
      <c r="AR92" s="71">
        <f t="shared" si="78"/>
        <v>0</v>
      </c>
      <c r="AS92" s="74"/>
      <c r="AT92" s="74"/>
      <c r="AU92" s="74"/>
      <c r="AV92" s="71"/>
      <c r="AW92" s="71">
        <f t="shared" si="79"/>
        <v>0</v>
      </c>
      <c r="AX92" s="71">
        <f t="shared" si="79"/>
        <v>0</v>
      </c>
      <c r="AY92" s="207"/>
      <c r="AZ92" s="86"/>
      <c r="BA92" s="86"/>
      <c r="BB92" s="86"/>
      <c r="BC92" s="71">
        <f t="shared" si="80"/>
        <v>0</v>
      </c>
      <c r="BD92" s="71">
        <f t="shared" si="80"/>
        <v>0</v>
      </c>
      <c r="BE92" s="236"/>
      <c r="BF92" s="236"/>
      <c r="BG92" s="75"/>
      <c r="BH92" s="240"/>
      <c r="BI92" s="71">
        <f t="shared" si="81"/>
        <v>0</v>
      </c>
      <c r="BJ92" s="71">
        <f t="shared" si="81"/>
        <v>0</v>
      </c>
      <c r="BK92" s="93"/>
      <c r="BL92" s="93"/>
      <c r="BM92" s="71"/>
      <c r="BN92" s="71"/>
      <c r="BO92" s="71">
        <f t="shared" si="82"/>
        <v>0</v>
      </c>
      <c r="BP92" s="71">
        <f t="shared" si="82"/>
        <v>0</v>
      </c>
      <c r="BQ92" s="241"/>
      <c r="BR92" s="236"/>
      <c r="BS92" s="94"/>
      <c r="BT92" s="94"/>
      <c r="BU92" s="71">
        <f t="shared" si="83"/>
        <v>0</v>
      </c>
      <c r="BV92" s="71">
        <f t="shared" si="83"/>
        <v>0</v>
      </c>
      <c r="BW92" s="74">
        <v>0</v>
      </c>
      <c r="BX92" s="74"/>
      <c r="BY92" s="79"/>
      <c r="BZ92" s="242"/>
      <c r="CA92" s="71">
        <f t="shared" si="84"/>
        <v>0</v>
      </c>
      <c r="CB92" s="71">
        <f t="shared" si="84"/>
        <v>0</v>
      </c>
      <c r="CC92" s="74"/>
      <c r="CD92" s="74"/>
      <c r="CE92" s="95"/>
      <c r="CF92" s="95"/>
      <c r="CG92" s="71">
        <f t="shared" si="85"/>
        <v>0</v>
      </c>
      <c r="CH92" s="71">
        <f t="shared" si="85"/>
        <v>0</v>
      </c>
      <c r="CI92" s="236"/>
      <c r="CJ92" s="236"/>
      <c r="CK92" s="213"/>
      <c r="CL92" s="71"/>
      <c r="CM92" s="71">
        <f t="shared" si="86"/>
        <v>0</v>
      </c>
      <c r="CN92" s="71">
        <f t="shared" si="86"/>
        <v>0</v>
      </c>
      <c r="CO92" s="236"/>
      <c r="CP92" s="236"/>
      <c r="CQ92" s="71"/>
      <c r="CR92" s="71"/>
      <c r="CS92" s="71">
        <f t="shared" si="87"/>
        <v>0</v>
      </c>
      <c r="CT92" s="71">
        <f t="shared" si="87"/>
        <v>0</v>
      </c>
      <c r="CU92" s="74">
        <v>6.19</v>
      </c>
      <c r="CV92" s="74"/>
      <c r="CW92" s="236"/>
      <c r="CX92" s="236"/>
      <c r="CY92" s="71">
        <f t="shared" si="88"/>
        <v>6.19</v>
      </c>
      <c r="CZ92" s="71">
        <f t="shared" si="88"/>
        <v>0</v>
      </c>
      <c r="DA92" s="236"/>
      <c r="DB92" s="237"/>
      <c r="DC92" s="93"/>
      <c r="DD92" s="71"/>
      <c r="DE92" s="71">
        <f t="shared" si="89"/>
        <v>0</v>
      </c>
      <c r="DF92" s="71">
        <f t="shared" si="89"/>
        <v>0</v>
      </c>
      <c r="DG92" s="74"/>
      <c r="DH92" s="74"/>
      <c r="DI92" s="74"/>
      <c r="DJ92" s="74"/>
      <c r="DK92" s="71">
        <f t="shared" si="90"/>
        <v>0</v>
      </c>
      <c r="DL92" s="71">
        <f t="shared" si="90"/>
        <v>0</v>
      </c>
      <c r="DM92" s="236">
        <v>0</v>
      </c>
      <c r="DN92" s="236"/>
      <c r="DO92" s="243"/>
      <c r="DP92" s="244"/>
      <c r="DQ92" s="71">
        <f t="shared" si="91"/>
        <v>0</v>
      </c>
      <c r="DR92" s="71">
        <f t="shared" si="91"/>
        <v>0</v>
      </c>
      <c r="DS92" s="115"/>
      <c r="DT92" s="71"/>
      <c r="DU92" s="236"/>
      <c r="DV92" s="236"/>
      <c r="DW92" s="71">
        <f t="shared" si="92"/>
        <v>0</v>
      </c>
      <c r="DX92" s="71">
        <f t="shared" si="92"/>
        <v>0</v>
      </c>
      <c r="DY92" s="236"/>
      <c r="DZ92" s="237"/>
      <c r="EA92" s="208"/>
      <c r="EB92" s="71"/>
      <c r="EC92" s="71">
        <f t="shared" si="93"/>
        <v>0</v>
      </c>
      <c r="ED92" s="71">
        <f t="shared" si="93"/>
        <v>0</v>
      </c>
      <c r="EE92" s="236"/>
      <c r="EF92" s="236"/>
      <c r="EG92" s="243"/>
      <c r="EH92" s="243"/>
      <c r="EI92" s="71">
        <f t="shared" si="94"/>
        <v>0</v>
      </c>
      <c r="EJ92" s="71">
        <f t="shared" si="94"/>
        <v>0</v>
      </c>
      <c r="EK92" s="236">
        <v>1.03</v>
      </c>
      <c r="EL92" s="236"/>
      <c r="EM92" s="243"/>
      <c r="EN92" s="243"/>
      <c r="EO92" s="71">
        <f t="shared" si="95"/>
        <v>1.03</v>
      </c>
      <c r="EP92" s="71">
        <f t="shared" si="95"/>
        <v>0</v>
      </c>
      <c r="EQ92" s="209">
        <v>0</v>
      </c>
      <c r="ER92" s="196"/>
      <c r="ES92" s="196"/>
      <c r="ET92" s="196"/>
      <c r="EU92" s="74">
        <f t="shared" si="96"/>
        <v>0</v>
      </c>
      <c r="EV92" s="74">
        <f t="shared" si="97"/>
        <v>0</v>
      </c>
      <c r="EW92" s="71">
        <v>0</v>
      </c>
      <c r="EX92" s="71"/>
      <c r="EY92" s="71"/>
      <c r="EZ92" s="71"/>
      <c r="FA92" s="71">
        <f t="shared" si="98"/>
        <v>0</v>
      </c>
      <c r="FB92" s="71">
        <f t="shared" si="98"/>
        <v>0</v>
      </c>
      <c r="FC92" s="71"/>
      <c r="FD92" s="71"/>
      <c r="FE92" s="71"/>
      <c r="FF92" s="71"/>
      <c r="FG92" s="71">
        <f t="shared" si="99"/>
        <v>0</v>
      </c>
      <c r="FH92" s="71">
        <f t="shared" si="99"/>
        <v>0</v>
      </c>
      <c r="FI92" s="196"/>
      <c r="FJ92" s="196"/>
      <c r="FK92" s="196"/>
      <c r="FL92" s="196"/>
      <c r="FM92" s="74">
        <f t="shared" si="100"/>
        <v>0</v>
      </c>
      <c r="FN92" s="74">
        <f t="shared" si="101"/>
        <v>0</v>
      </c>
      <c r="FO92" s="196"/>
      <c r="FP92" s="196"/>
      <c r="FQ92" s="196"/>
      <c r="FR92" s="196"/>
      <c r="FS92" s="74">
        <f t="shared" si="102"/>
        <v>0</v>
      </c>
      <c r="FT92" s="74">
        <f t="shared" si="103"/>
        <v>0</v>
      </c>
      <c r="FU92" s="196"/>
      <c r="FV92" s="196"/>
      <c r="FW92" s="196"/>
      <c r="FX92" s="196"/>
      <c r="FY92" s="74">
        <f t="shared" si="104"/>
        <v>0</v>
      </c>
      <c r="FZ92" s="74">
        <f t="shared" si="105"/>
        <v>0</v>
      </c>
      <c r="GA92" s="196"/>
      <c r="GB92" s="196"/>
      <c r="GC92" s="196"/>
      <c r="GD92" s="196"/>
      <c r="GE92" s="74">
        <f t="shared" si="106"/>
        <v>0</v>
      </c>
      <c r="GF92" s="74">
        <f t="shared" si="107"/>
        <v>0</v>
      </c>
      <c r="GG92" s="196"/>
      <c r="GH92" s="196"/>
      <c r="GI92" s="74">
        <f t="shared" si="71"/>
        <v>0</v>
      </c>
      <c r="GJ92" s="74">
        <f t="shared" si="108"/>
        <v>0</v>
      </c>
      <c r="GK92" s="196">
        <v>9.7899999999999991</v>
      </c>
      <c r="GL92" s="196"/>
      <c r="GM92" s="74">
        <f t="shared" si="109"/>
        <v>9.7899999999999991</v>
      </c>
      <c r="GN92" s="74">
        <f t="shared" si="110"/>
        <v>0</v>
      </c>
      <c r="GO92" s="196">
        <v>0</v>
      </c>
      <c r="GP92" s="196"/>
      <c r="GQ92" s="74">
        <f t="shared" si="111"/>
        <v>0</v>
      </c>
      <c r="GR92" s="74">
        <f t="shared" si="112"/>
        <v>0</v>
      </c>
      <c r="GS92" s="196"/>
      <c r="GT92" s="196"/>
      <c r="GU92" s="74">
        <f t="shared" si="113"/>
        <v>0</v>
      </c>
      <c r="GV92" s="74">
        <f t="shared" si="114"/>
        <v>0</v>
      </c>
      <c r="GW92" s="196">
        <v>5.15</v>
      </c>
      <c r="GX92" s="196"/>
      <c r="GY92" s="74">
        <f t="shared" si="115"/>
        <v>5.15</v>
      </c>
      <c r="GZ92" s="74">
        <f t="shared" si="116"/>
        <v>0</v>
      </c>
      <c r="HA92" s="196">
        <v>0</v>
      </c>
      <c r="HB92" s="196"/>
      <c r="HC92" s="74">
        <f t="shared" si="117"/>
        <v>0</v>
      </c>
      <c r="HD92" s="74">
        <f t="shared" si="118"/>
        <v>0</v>
      </c>
      <c r="HE92" s="196">
        <v>1.22</v>
      </c>
      <c r="HF92" s="196"/>
      <c r="HG92" s="74">
        <f t="shared" si="119"/>
        <v>1.22</v>
      </c>
      <c r="HH92" s="74">
        <f t="shared" si="119"/>
        <v>0</v>
      </c>
      <c r="HI92" s="74">
        <v>1.44</v>
      </c>
      <c r="HJ92" s="74"/>
      <c r="HK92" s="74">
        <f t="shared" si="120"/>
        <v>1.44</v>
      </c>
      <c r="HL92" s="74">
        <f t="shared" si="120"/>
        <v>0</v>
      </c>
      <c r="HM92" s="74"/>
      <c r="HN92" s="74"/>
      <c r="HO92" s="74">
        <f t="shared" si="121"/>
        <v>0</v>
      </c>
      <c r="HP92" s="74">
        <f t="shared" si="121"/>
        <v>0</v>
      </c>
      <c r="HQ92" s="74"/>
      <c r="HR92" s="74"/>
      <c r="HS92" s="74">
        <f t="shared" si="122"/>
        <v>0</v>
      </c>
      <c r="HT92" s="74">
        <f t="shared" si="122"/>
        <v>0</v>
      </c>
      <c r="HU92" s="74">
        <v>1.55</v>
      </c>
      <c r="HV92" s="74"/>
      <c r="HW92" s="74">
        <f t="shared" si="123"/>
        <v>1.55</v>
      </c>
      <c r="HX92" s="74">
        <f t="shared" si="123"/>
        <v>0</v>
      </c>
      <c r="HY92" s="74"/>
      <c r="HZ92" s="74"/>
      <c r="IA92" s="74">
        <f t="shared" si="124"/>
        <v>0</v>
      </c>
      <c r="IB92" s="74">
        <f t="shared" si="124"/>
        <v>0</v>
      </c>
      <c r="IC92" s="74"/>
      <c r="ID92" s="74"/>
      <c r="IE92" s="74">
        <f t="shared" si="125"/>
        <v>0</v>
      </c>
      <c r="IF92" s="210">
        <f t="shared" si="126"/>
        <v>0</v>
      </c>
      <c r="IG92" s="235"/>
      <c r="IH92" s="235"/>
      <c r="II92" s="211">
        <f t="shared" si="127"/>
        <v>0</v>
      </c>
      <c r="IJ92" s="211">
        <f t="shared" si="127"/>
        <v>0</v>
      </c>
      <c r="IM92" s="211">
        <f t="shared" si="128"/>
        <v>0</v>
      </c>
      <c r="IN92" s="211">
        <f t="shared" si="128"/>
        <v>0</v>
      </c>
      <c r="IO92" s="196"/>
      <c r="IP92" s="211"/>
      <c r="IQ92" s="211">
        <f t="shared" si="129"/>
        <v>0</v>
      </c>
      <c r="IR92" s="211">
        <f t="shared" si="129"/>
        <v>0</v>
      </c>
      <c r="IS92" s="211"/>
      <c r="IT92" s="211"/>
      <c r="IU92" s="211">
        <f t="shared" si="130"/>
        <v>0</v>
      </c>
      <c r="IV92" s="211">
        <f t="shared" si="130"/>
        <v>0</v>
      </c>
      <c r="IW92" s="211"/>
      <c r="IX92" s="211"/>
      <c r="IY92" s="211">
        <f t="shared" si="131"/>
        <v>0</v>
      </c>
      <c r="IZ92" s="211">
        <f t="shared" si="132"/>
        <v>0</v>
      </c>
      <c r="JA92" s="211"/>
      <c r="JB92" s="211"/>
      <c r="JC92" s="211">
        <f t="shared" si="133"/>
        <v>0</v>
      </c>
      <c r="JD92" s="211">
        <f t="shared" si="133"/>
        <v>0</v>
      </c>
      <c r="JE92" s="211">
        <v>1.88</v>
      </c>
      <c r="JF92" s="211"/>
      <c r="JG92" s="211">
        <f t="shared" si="134"/>
        <v>1.88</v>
      </c>
      <c r="JH92" s="211">
        <f t="shared" si="134"/>
        <v>0</v>
      </c>
      <c r="JI92" s="211"/>
      <c r="JJ92" s="211"/>
      <c r="JK92" s="211">
        <f t="shared" si="135"/>
        <v>0</v>
      </c>
      <c r="JL92" s="211">
        <f t="shared" si="135"/>
        <v>0</v>
      </c>
      <c r="JM92" s="211"/>
      <c r="JN92" s="211"/>
      <c r="JO92" s="211">
        <f t="shared" si="136"/>
        <v>0</v>
      </c>
      <c r="JP92" s="211">
        <f t="shared" si="136"/>
        <v>0</v>
      </c>
      <c r="JQ92" s="211"/>
      <c r="JR92" s="211"/>
      <c r="JS92" s="211">
        <f t="shared" si="137"/>
        <v>0</v>
      </c>
      <c r="JT92" s="211">
        <f t="shared" si="137"/>
        <v>0</v>
      </c>
      <c r="JU92" s="211">
        <v>0</v>
      </c>
      <c r="JV92" s="211"/>
      <c r="JW92" s="211">
        <f t="shared" si="138"/>
        <v>0</v>
      </c>
      <c r="JX92" s="211">
        <f t="shared" si="138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2"/>
        <v>0</v>
      </c>
      <c r="H93" s="71">
        <f t="shared" si="72"/>
        <v>0</v>
      </c>
      <c r="I93" s="237">
        <v>0</v>
      </c>
      <c r="J93" s="71"/>
      <c r="K93" s="71"/>
      <c r="L93" s="71"/>
      <c r="M93" s="71">
        <f t="shared" si="70"/>
        <v>0</v>
      </c>
      <c r="N93" s="71">
        <f t="shared" si="73"/>
        <v>0</v>
      </c>
      <c r="O93" s="236">
        <v>0.82</v>
      </c>
      <c r="P93" s="237"/>
      <c r="Q93" s="74"/>
      <c r="R93" s="71"/>
      <c r="S93" s="71">
        <f t="shared" si="74"/>
        <v>0.82</v>
      </c>
      <c r="T93" s="71">
        <f t="shared" si="74"/>
        <v>0</v>
      </c>
      <c r="U93" s="71"/>
      <c r="V93" s="71"/>
      <c r="W93" s="74"/>
      <c r="X93" s="74"/>
      <c r="Y93" s="71">
        <f t="shared" si="75"/>
        <v>0</v>
      </c>
      <c r="Z93" s="71">
        <f t="shared" si="75"/>
        <v>0</v>
      </c>
      <c r="AA93" s="71"/>
      <c r="AB93" s="245"/>
      <c r="AC93" s="246"/>
      <c r="AD93" s="239"/>
      <c r="AE93" s="71">
        <f t="shared" si="76"/>
        <v>0</v>
      </c>
      <c r="AF93" s="71">
        <f t="shared" si="76"/>
        <v>0</v>
      </c>
      <c r="AG93" s="71">
        <v>41.24</v>
      </c>
      <c r="AH93" s="71"/>
      <c r="AI93" s="71"/>
      <c r="AJ93" s="71"/>
      <c r="AK93" s="71">
        <f t="shared" si="77"/>
        <v>41.24</v>
      </c>
      <c r="AL93" s="71">
        <f t="shared" si="77"/>
        <v>0</v>
      </c>
      <c r="AM93" s="71"/>
      <c r="AN93" s="71"/>
      <c r="AO93" s="75"/>
      <c r="AP93" s="75"/>
      <c r="AQ93" s="71">
        <f t="shared" si="78"/>
        <v>0</v>
      </c>
      <c r="AR93" s="71">
        <f t="shared" si="78"/>
        <v>0</v>
      </c>
      <c r="AS93" s="74"/>
      <c r="AT93" s="74"/>
      <c r="AU93" s="74"/>
      <c r="AV93" s="71"/>
      <c r="AW93" s="71">
        <f t="shared" si="79"/>
        <v>0</v>
      </c>
      <c r="AX93" s="71">
        <f t="shared" si="79"/>
        <v>0</v>
      </c>
      <c r="AY93" s="207"/>
      <c r="AZ93" s="86"/>
      <c r="BA93" s="86"/>
      <c r="BB93" s="86"/>
      <c r="BC93" s="71">
        <f t="shared" si="80"/>
        <v>0</v>
      </c>
      <c r="BD93" s="71">
        <f t="shared" si="80"/>
        <v>0</v>
      </c>
      <c r="BE93" s="236"/>
      <c r="BF93" s="236"/>
      <c r="BG93" s="75"/>
      <c r="BH93" s="240"/>
      <c r="BI93" s="71">
        <f t="shared" si="81"/>
        <v>0</v>
      </c>
      <c r="BJ93" s="71">
        <f t="shared" si="81"/>
        <v>0</v>
      </c>
      <c r="BK93" s="93"/>
      <c r="BL93" s="93"/>
      <c r="BM93" s="71"/>
      <c r="BN93" s="71"/>
      <c r="BO93" s="71">
        <f t="shared" si="82"/>
        <v>0</v>
      </c>
      <c r="BP93" s="71">
        <f t="shared" si="82"/>
        <v>0</v>
      </c>
      <c r="BQ93" s="241"/>
      <c r="BR93" s="236"/>
      <c r="BS93" s="94"/>
      <c r="BT93" s="94"/>
      <c r="BU93" s="71">
        <f t="shared" si="83"/>
        <v>0</v>
      </c>
      <c r="BV93" s="71">
        <f t="shared" si="83"/>
        <v>0</v>
      </c>
      <c r="BW93" s="74">
        <v>20.62</v>
      </c>
      <c r="BX93" s="74"/>
      <c r="BY93" s="79"/>
      <c r="BZ93" s="242"/>
      <c r="CA93" s="71">
        <f t="shared" si="84"/>
        <v>20.62</v>
      </c>
      <c r="CB93" s="71">
        <f t="shared" si="84"/>
        <v>0</v>
      </c>
      <c r="CC93" s="74"/>
      <c r="CD93" s="74"/>
      <c r="CE93" s="95"/>
      <c r="CF93" s="95"/>
      <c r="CG93" s="71">
        <f t="shared" si="85"/>
        <v>0</v>
      </c>
      <c r="CH93" s="71">
        <f t="shared" si="85"/>
        <v>0</v>
      </c>
      <c r="CI93" s="236"/>
      <c r="CJ93" s="236"/>
      <c r="CK93" s="213"/>
      <c r="CL93" s="71"/>
      <c r="CM93" s="71">
        <f t="shared" si="86"/>
        <v>0</v>
      </c>
      <c r="CN93" s="71">
        <f t="shared" si="86"/>
        <v>0</v>
      </c>
      <c r="CO93" s="236"/>
      <c r="CP93" s="236"/>
      <c r="CQ93" s="71"/>
      <c r="CR93" s="71"/>
      <c r="CS93" s="71">
        <f t="shared" si="87"/>
        <v>0</v>
      </c>
      <c r="CT93" s="71">
        <f t="shared" si="87"/>
        <v>0</v>
      </c>
      <c r="CU93" s="74">
        <v>6.19</v>
      </c>
      <c r="CV93" s="74"/>
      <c r="CW93" s="236"/>
      <c r="CX93" s="236"/>
      <c r="CY93" s="71">
        <f t="shared" si="88"/>
        <v>6.19</v>
      </c>
      <c r="CZ93" s="71">
        <f t="shared" si="88"/>
        <v>0</v>
      </c>
      <c r="DA93" s="236"/>
      <c r="DB93" s="237"/>
      <c r="DC93" s="93"/>
      <c r="DD93" s="71"/>
      <c r="DE93" s="71">
        <f t="shared" si="89"/>
        <v>0</v>
      </c>
      <c r="DF93" s="71">
        <f t="shared" si="89"/>
        <v>0</v>
      </c>
      <c r="DG93" s="74"/>
      <c r="DH93" s="74"/>
      <c r="DI93" s="74"/>
      <c r="DJ93" s="74"/>
      <c r="DK93" s="71">
        <f t="shared" si="90"/>
        <v>0</v>
      </c>
      <c r="DL93" s="71">
        <f t="shared" si="90"/>
        <v>0</v>
      </c>
      <c r="DM93" s="236">
        <v>0</v>
      </c>
      <c r="DN93" s="236"/>
      <c r="DO93" s="243"/>
      <c r="DP93" s="244"/>
      <c r="DQ93" s="71">
        <f t="shared" si="91"/>
        <v>0</v>
      </c>
      <c r="DR93" s="71">
        <f t="shared" si="91"/>
        <v>0</v>
      </c>
      <c r="DS93" s="115"/>
      <c r="DT93" s="71"/>
      <c r="DU93" s="236"/>
      <c r="DV93" s="236"/>
      <c r="DW93" s="71">
        <f t="shared" si="92"/>
        <v>0</v>
      </c>
      <c r="DX93" s="71">
        <f t="shared" si="92"/>
        <v>0</v>
      </c>
      <c r="DY93" s="236"/>
      <c r="DZ93" s="237"/>
      <c r="EA93" s="208"/>
      <c r="EB93" s="71"/>
      <c r="EC93" s="71">
        <f t="shared" si="93"/>
        <v>0</v>
      </c>
      <c r="ED93" s="71">
        <f t="shared" si="93"/>
        <v>0</v>
      </c>
      <c r="EE93" s="236"/>
      <c r="EF93" s="236"/>
      <c r="EG93" s="243"/>
      <c r="EH93" s="243"/>
      <c r="EI93" s="71">
        <f t="shared" si="94"/>
        <v>0</v>
      </c>
      <c r="EJ93" s="71">
        <f t="shared" si="94"/>
        <v>0</v>
      </c>
      <c r="EK93" s="236">
        <v>1.03</v>
      </c>
      <c r="EL93" s="236"/>
      <c r="EM93" s="243"/>
      <c r="EN93" s="243"/>
      <c r="EO93" s="71">
        <f t="shared" si="95"/>
        <v>1.03</v>
      </c>
      <c r="EP93" s="71">
        <f t="shared" si="95"/>
        <v>0</v>
      </c>
      <c r="EQ93" s="209">
        <v>0</v>
      </c>
      <c r="ER93" s="196"/>
      <c r="ES93" s="196"/>
      <c r="ET93" s="196"/>
      <c r="EU93" s="74">
        <f t="shared" si="96"/>
        <v>0</v>
      </c>
      <c r="EV93" s="74">
        <f t="shared" si="97"/>
        <v>0</v>
      </c>
      <c r="EW93" s="71">
        <v>0</v>
      </c>
      <c r="EX93" s="71"/>
      <c r="EY93" s="71"/>
      <c r="EZ93" s="71"/>
      <c r="FA93" s="71">
        <f t="shared" si="98"/>
        <v>0</v>
      </c>
      <c r="FB93" s="71">
        <f t="shared" si="98"/>
        <v>0</v>
      </c>
      <c r="FC93" s="71"/>
      <c r="FD93" s="71"/>
      <c r="FE93" s="71"/>
      <c r="FF93" s="71"/>
      <c r="FG93" s="71">
        <f t="shared" si="99"/>
        <v>0</v>
      </c>
      <c r="FH93" s="71">
        <f t="shared" si="99"/>
        <v>0</v>
      </c>
      <c r="FI93" s="196"/>
      <c r="FJ93" s="196"/>
      <c r="FK93" s="196"/>
      <c r="FL93" s="196"/>
      <c r="FM93" s="74">
        <f t="shared" si="100"/>
        <v>0</v>
      </c>
      <c r="FN93" s="74">
        <f t="shared" si="101"/>
        <v>0</v>
      </c>
      <c r="FO93" s="196"/>
      <c r="FP93" s="196"/>
      <c r="FQ93" s="196"/>
      <c r="FR93" s="196"/>
      <c r="FS93" s="74">
        <f t="shared" si="102"/>
        <v>0</v>
      </c>
      <c r="FT93" s="74">
        <f t="shared" si="103"/>
        <v>0</v>
      </c>
      <c r="FU93" s="196"/>
      <c r="FV93" s="196"/>
      <c r="FW93" s="196"/>
      <c r="FX93" s="196"/>
      <c r="FY93" s="74">
        <f t="shared" si="104"/>
        <v>0</v>
      </c>
      <c r="FZ93" s="74">
        <f t="shared" si="105"/>
        <v>0</v>
      </c>
      <c r="GA93" s="196"/>
      <c r="GB93" s="196"/>
      <c r="GC93" s="196"/>
      <c r="GD93" s="196"/>
      <c r="GE93" s="74">
        <f t="shared" si="106"/>
        <v>0</v>
      </c>
      <c r="GF93" s="74">
        <f t="shared" si="107"/>
        <v>0</v>
      </c>
      <c r="GG93" s="196"/>
      <c r="GH93" s="196"/>
      <c r="GI93" s="74">
        <f t="shared" si="71"/>
        <v>0</v>
      </c>
      <c r="GJ93" s="74">
        <f t="shared" si="108"/>
        <v>0</v>
      </c>
      <c r="GK93" s="196">
        <v>9.7899999999999991</v>
      </c>
      <c r="GL93" s="196"/>
      <c r="GM93" s="74">
        <f t="shared" si="109"/>
        <v>9.7899999999999991</v>
      </c>
      <c r="GN93" s="74">
        <f t="shared" si="110"/>
        <v>0</v>
      </c>
      <c r="GO93" s="196">
        <v>0</v>
      </c>
      <c r="GP93" s="196"/>
      <c r="GQ93" s="74">
        <f t="shared" si="111"/>
        <v>0</v>
      </c>
      <c r="GR93" s="74">
        <f t="shared" si="112"/>
        <v>0</v>
      </c>
      <c r="GS93" s="196"/>
      <c r="GT93" s="196"/>
      <c r="GU93" s="74">
        <f t="shared" si="113"/>
        <v>0</v>
      </c>
      <c r="GV93" s="74">
        <f t="shared" si="114"/>
        <v>0</v>
      </c>
      <c r="GW93" s="196">
        <v>5.15</v>
      </c>
      <c r="GX93" s="196"/>
      <c r="GY93" s="74">
        <f t="shared" si="115"/>
        <v>5.15</v>
      </c>
      <c r="GZ93" s="74">
        <f t="shared" si="116"/>
        <v>0</v>
      </c>
      <c r="HA93" s="196">
        <v>0</v>
      </c>
      <c r="HB93" s="196"/>
      <c r="HC93" s="74">
        <f t="shared" si="117"/>
        <v>0</v>
      </c>
      <c r="HD93" s="74">
        <f t="shared" si="118"/>
        <v>0</v>
      </c>
      <c r="HE93" s="196">
        <v>1.22</v>
      </c>
      <c r="HF93" s="196"/>
      <c r="HG93" s="74">
        <f t="shared" si="119"/>
        <v>1.22</v>
      </c>
      <c r="HH93" s="74">
        <f t="shared" si="119"/>
        <v>0</v>
      </c>
      <c r="HI93" s="74">
        <v>1.44</v>
      </c>
      <c r="HJ93" s="74"/>
      <c r="HK93" s="74">
        <f t="shared" si="120"/>
        <v>1.44</v>
      </c>
      <c r="HL93" s="74">
        <f t="shared" si="120"/>
        <v>0</v>
      </c>
      <c r="HM93" s="74"/>
      <c r="HN93" s="74"/>
      <c r="HO93" s="74">
        <f t="shared" si="121"/>
        <v>0</v>
      </c>
      <c r="HP93" s="74">
        <f t="shared" si="121"/>
        <v>0</v>
      </c>
      <c r="HQ93" s="74"/>
      <c r="HR93" s="74"/>
      <c r="HS93" s="74">
        <f t="shared" si="122"/>
        <v>0</v>
      </c>
      <c r="HT93" s="74">
        <f t="shared" si="122"/>
        <v>0</v>
      </c>
      <c r="HU93" s="74">
        <v>1.55</v>
      </c>
      <c r="HV93" s="74"/>
      <c r="HW93" s="74">
        <f t="shared" si="123"/>
        <v>1.55</v>
      </c>
      <c r="HX93" s="74">
        <f t="shared" si="123"/>
        <v>0</v>
      </c>
      <c r="HY93" s="74"/>
      <c r="HZ93" s="74"/>
      <c r="IA93" s="74">
        <f t="shared" si="124"/>
        <v>0</v>
      </c>
      <c r="IB93" s="74">
        <f t="shared" si="124"/>
        <v>0</v>
      </c>
      <c r="IC93" s="74"/>
      <c r="ID93" s="74"/>
      <c r="IE93" s="74">
        <f t="shared" si="125"/>
        <v>0</v>
      </c>
      <c r="IF93" s="210">
        <f t="shared" si="126"/>
        <v>0</v>
      </c>
      <c r="IG93" s="235"/>
      <c r="IH93" s="235"/>
      <c r="II93" s="211">
        <f t="shared" si="127"/>
        <v>0</v>
      </c>
      <c r="IJ93" s="211">
        <f t="shared" si="127"/>
        <v>0</v>
      </c>
      <c r="IM93" s="211">
        <f t="shared" si="128"/>
        <v>0</v>
      </c>
      <c r="IN93" s="211">
        <f t="shared" si="128"/>
        <v>0</v>
      </c>
      <c r="IO93" s="196"/>
      <c r="IP93" s="211"/>
      <c r="IQ93" s="211">
        <f t="shared" si="129"/>
        <v>0</v>
      </c>
      <c r="IR93" s="211">
        <f t="shared" si="129"/>
        <v>0</v>
      </c>
      <c r="IS93" s="211"/>
      <c r="IT93" s="211"/>
      <c r="IU93" s="211">
        <f t="shared" si="130"/>
        <v>0</v>
      </c>
      <c r="IV93" s="211">
        <f t="shared" si="130"/>
        <v>0</v>
      </c>
      <c r="IW93" s="211"/>
      <c r="IX93" s="211"/>
      <c r="IY93" s="211">
        <f t="shared" si="131"/>
        <v>0</v>
      </c>
      <c r="IZ93" s="211">
        <f t="shared" si="132"/>
        <v>0</v>
      </c>
      <c r="JA93" s="211"/>
      <c r="JB93" s="211"/>
      <c r="JC93" s="211">
        <f t="shared" si="133"/>
        <v>0</v>
      </c>
      <c r="JD93" s="211">
        <f t="shared" si="133"/>
        <v>0</v>
      </c>
      <c r="JE93" s="211">
        <v>1.77</v>
      </c>
      <c r="JF93" s="211"/>
      <c r="JG93" s="211">
        <f t="shared" si="134"/>
        <v>1.77</v>
      </c>
      <c r="JH93" s="211">
        <f t="shared" si="134"/>
        <v>0</v>
      </c>
      <c r="JI93" s="211"/>
      <c r="JJ93" s="211"/>
      <c r="JK93" s="211">
        <f t="shared" si="135"/>
        <v>0</v>
      </c>
      <c r="JL93" s="211">
        <f t="shared" si="135"/>
        <v>0</v>
      </c>
      <c r="JM93" s="211"/>
      <c r="JN93" s="211"/>
      <c r="JO93" s="211">
        <f t="shared" si="136"/>
        <v>0</v>
      </c>
      <c r="JP93" s="211">
        <f t="shared" si="136"/>
        <v>0</v>
      </c>
      <c r="JQ93" s="211"/>
      <c r="JR93" s="211"/>
      <c r="JS93" s="211">
        <f t="shared" si="137"/>
        <v>0</v>
      </c>
      <c r="JT93" s="211">
        <f t="shared" si="137"/>
        <v>0</v>
      </c>
      <c r="JU93" s="211">
        <v>0</v>
      </c>
      <c r="JV93" s="211"/>
      <c r="JW93" s="211">
        <f t="shared" si="138"/>
        <v>0</v>
      </c>
      <c r="JX93" s="211">
        <f t="shared" si="138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2"/>
        <v>0</v>
      </c>
      <c r="H94" s="71">
        <f t="shared" si="72"/>
        <v>0</v>
      </c>
      <c r="I94" s="237">
        <v>0</v>
      </c>
      <c r="J94" s="71"/>
      <c r="K94" s="71"/>
      <c r="L94" s="71"/>
      <c r="M94" s="71">
        <f t="shared" si="70"/>
        <v>0</v>
      </c>
      <c r="N94" s="71">
        <f t="shared" si="73"/>
        <v>0</v>
      </c>
      <c r="O94" s="236">
        <v>0.82</v>
      </c>
      <c r="P94" s="237"/>
      <c r="Q94" s="74"/>
      <c r="R94" s="71"/>
      <c r="S94" s="71">
        <f t="shared" si="74"/>
        <v>0.82</v>
      </c>
      <c r="T94" s="71">
        <f t="shared" si="74"/>
        <v>0</v>
      </c>
      <c r="U94" s="71"/>
      <c r="V94" s="71"/>
      <c r="W94" s="74"/>
      <c r="X94" s="74"/>
      <c r="Y94" s="71">
        <f t="shared" si="75"/>
        <v>0</v>
      </c>
      <c r="Z94" s="71">
        <f t="shared" si="75"/>
        <v>0</v>
      </c>
      <c r="AA94" s="71"/>
      <c r="AB94" s="245"/>
      <c r="AC94" s="246"/>
      <c r="AD94" s="239"/>
      <c r="AE94" s="71">
        <f t="shared" si="76"/>
        <v>0</v>
      </c>
      <c r="AF94" s="71">
        <f t="shared" si="76"/>
        <v>0</v>
      </c>
      <c r="AG94" s="71">
        <v>36.08</v>
      </c>
      <c r="AH94" s="71"/>
      <c r="AI94" s="71"/>
      <c r="AJ94" s="71"/>
      <c r="AK94" s="71">
        <f t="shared" si="77"/>
        <v>36.08</v>
      </c>
      <c r="AL94" s="71">
        <f t="shared" si="77"/>
        <v>0</v>
      </c>
      <c r="AM94" s="71"/>
      <c r="AN94" s="71"/>
      <c r="AO94" s="75"/>
      <c r="AP94" s="75"/>
      <c r="AQ94" s="71">
        <f t="shared" si="78"/>
        <v>0</v>
      </c>
      <c r="AR94" s="71">
        <f t="shared" si="78"/>
        <v>0</v>
      </c>
      <c r="AS94" s="74"/>
      <c r="AT94" s="74"/>
      <c r="AU94" s="74"/>
      <c r="AV94" s="71"/>
      <c r="AW94" s="71">
        <f t="shared" si="79"/>
        <v>0</v>
      </c>
      <c r="AX94" s="71">
        <f t="shared" si="79"/>
        <v>0</v>
      </c>
      <c r="AY94" s="207"/>
      <c r="AZ94" s="86"/>
      <c r="BA94" s="86"/>
      <c r="BB94" s="86"/>
      <c r="BC94" s="71">
        <f t="shared" si="80"/>
        <v>0</v>
      </c>
      <c r="BD94" s="71">
        <f t="shared" si="80"/>
        <v>0</v>
      </c>
      <c r="BE94" s="236"/>
      <c r="BF94" s="236"/>
      <c r="BG94" s="75"/>
      <c r="BH94" s="240"/>
      <c r="BI94" s="71">
        <f t="shared" si="81"/>
        <v>0</v>
      </c>
      <c r="BJ94" s="71">
        <f t="shared" si="81"/>
        <v>0</v>
      </c>
      <c r="BK94" s="93"/>
      <c r="BL94" s="93"/>
      <c r="BM94" s="71"/>
      <c r="BN94" s="71"/>
      <c r="BO94" s="71">
        <f t="shared" si="82"/>
        <v>0</v>
      </c>
      <c r="BP94" s="71">
        <f t="shared" si="82"/>
        <v>0</v>
      </c>
      <c r="BQ94" s="241"/>
      <c r="BR94" s="236"/>
      <c r="BS94" s="94"/>
      <c r="BT94" s="94"/>
      <c r="BU94" s="71">
        <f t="shared" si="83"/>
        <v>0</v>
      </c>
      <c r="BV94" s="71">
        <f t="shared" si="83"/>
        <v>0</v>
      </c>
      <c r="BW94" s="74">
        <v>20.62</v>
      </c>
      <c r="BX94" s="74"/>
      <c r="BY94" s="79"/>
      <c r="BZ94" s="242"/>
      <c r="CA94" s="71">
        <f t="shared" si="84"/>
        <v>20.62</v>
      </c>
      <c r="CB94" s="71">
        <f t="shared" si="84"/>
        <v>0</v>
      </c>
      <c r="CC94" s="74"/>
      <c r="CD94" s="74"/>
      <c r="CE94" s="95"/>
      <c r="CF94" s="95"/>
      <c r="CG94" s="71">
        <f t="shared" si="85"/>
        <v>0</v>
      </c>
      <c r="CH94" s="71">
        <f t="shared" si="85"/>
        <v>0</v>
      </c>
      <c r="CI94" s="236"/>
      <c r="CJ94" s="236"/>
      <c r="CK94" s="213"/>
      <c r="CL94" s="71"/>
      <c r="CM94" s="71">
        <f t="shared" si="86"/>
        <v>0</v>
      </c>
      <c r="CN94" s="71">
        <f t="shared" si="86"/>
        <v>0</v>
      </c>
      <c r="CO94" s="236"/>
      <c r="CP94" s="236"/>
      <c r="CQ94" s="71"/>
      <c r="CR94" s="71"/>
      <c r="CS94" s="71">
        <f t="shared" si="87"/>
        <v>0</v>
      </c>
      <c r="CT94" s="71">
        <f t="shared" si="87"/>
        <v>0</v>
      </c>
      <c r="CU94" s="74">
        <v>6.19</v>
      </c>
      <c r="CV94" s="74"/>
      <c r="CW94" s="236"/>
      <c r="CX94" s="236"/>
      <c r="CY94" s="71">
        <f t="shared" si="88"/>
        <v>6.19</v>
      </c>
      <c r="CZ94" s="71">
        <f t="shared" si="88"/>
        <v>0</v>
      </c>
      <c r="DA94" s="236"/>
      <c r="DB94" s="237"/>
      <c r="DC94" s="93"/>
      <c r="DD94" s="71"/>
      <c r="DE94" s="71">
        <f t="shared" si="89"/>
        <v>0</v>
      </c>
      <c r="DF94" s="71">
        <f t="shared" si="89"/>
        <v>0</v>
      </c>
      <c r="DG94" s="74"/>
      <c r="DH94" s="74"/>
      <c r="DI94" s="74"/>
      <c r="DJ94" s="74"/>
      <c r="DK94" s="71">
        <f t="shared" si="90"/>
        <v>0</v>
      </c>
      <c r="DL94" s="71">
        <f t="shared" si="90"/>
        <v>0</v>
      </c>
      <c r="DM94" s="236">
        <v>0</v>
      </c>
      <c r="DN94" s="236"/>
      <c r="DO94" s="243"/>
      <c r="DP94" s="244"/>
      <c r="DQ94" s="71">
        <f t="shared" si="91"/>
        <v>0</v>
      </c>
      <c r="DR94" s="71">
        <f t="shared" si="91"/>
        <v>0</v>
      </c>
      <c r="DS94" s="115"/>
      <c r="DT94" s="71"/>
      <c r="DU94" s="236"/>
      <c r="DV94" s="236"/>
      <c r="DW94" s="71">
        <f t="shared" si="92"/>
        <v>0</v>
      </c>
      <c r="DX94" s="71">
        <f t="shared" si="92"/>
        <v>0</v>
      </c>
      <c r="DY94" s="236"/>
      <c r="DZ94" s="237"/>
      <c r="EA94" s="208"/>
      <c r="EB94" s="71"/>
      <c r="EC94" s="71">
        <f t="shared" si="93"/>
        <v>0</v>
      </c>
      <c r="ED94" s="71">
        <f t="shared" si="93"/>
        <v>0</v>
      </c>
      <c r="EE94" s="236"/>
      <c r="EF94" s="236"/>
      <c r="EG94" s="243"/>
      <c r="EH94" s="243"/>
      <c r="EI94" s="71">
        <f t="shared" si="94"/>
        <v>0</v>
      </c>
      <c r="EJ94" s="71">
        <f t="shared" si="94"/>
        <v>0</v>
      </c>
      <c r="EK94" s="236">
        <v>1.03</v>
      </c>
      <c r="EL94" s="236"/>
      <c r="EM94" s="243"/>
      <c r="EN94" s="243"/>
      <c r="EO94" s="71">
        <f t="shared" si="95"/>
        <v>1.03</v>
      </c>
      <c r="EP94" s="71">
        <f t="shared" si="95"/>
        <v>0</v>
      </c>
      <c r="EQ94" s="209">
        <v>0</v>
      </c>
      <c r="ER94" s="196"/>
      <c r="ES94" s="196"/>
      <c r="ET94" s="196"/>
      <c r="EU94" s="74">
        <f t="shared" si="96"/>
        <v>0</v>
      </c>
      <c r="EV94" s="74">
        <f t="shared" si="97"/>
        <v>0</v>
      </c>
      <c r="EW94" s="71">
        <v>0</v>
      </c>
      <c r="EX94" s="71"/>
      <c r="EY94" s="71"/>
      <c r="EZ94" s="71"/>
      <c r="FA94" s="71">
        <f t="shared" si="98"/>
        <v>0</v>
      </c>
      <c r="FB94" s="71">
        <f t="shared" si="98"/>
        <v>0</v>
      </c>
      <c r="FC94" s="71"/>
      <c r="FD94" s="71"/>
      <c r="FE94" s="71"/>
      <c r="FF94" s="71"/>
      <c r="FG94" s="71">
        <f t="shared" si="99"/>
        <v>0</v>
      </c>
      <c r="FH94" s="71">
        <f t="shared" si="99"/>
        <v>0</v>
      </c>
      <c r="FI94" s="196"/>
      <c r="FJ94" s="196"/>
      <c r="FK94" s="196"/>
      <c r="FL94" s="196"/>
      <c r="FM94" s="74">
        <f t="shared" si="100"/>
        <v>0</v>
      </c>
      <c r="FN94" s="74">
        <f t="shared" si="101"/>
        <v>0</v>
      </c>
      <c r="FO94" s="196"/>
      <c r="FP94" s="196"/>
      <c r="FQ94" s="196"/>
      <c r="FR94" s="196"/>
      <c r="FS94" s="74">
        <f t="shared" si="102"/>
        <v>0</v>
      </c>
      <c r="FT94" s="74">
        <f t="shared" si="103"/>
        <v>0</v>
      </c>
      <c r="FU94" s="196"/>
      <c r="FV94" s="196"/>
      <c r="FW94" s="196"/>
      <c r="FX94" s="196"/>
      <c r="FY94" s="74">
        <f t="shared" si="104"/>
        <v>0</v>
      </c>
      <c r="FZ94" s="74">
        <f t="shared" si="105"/>
        <v>0</v>
      </c>
      <c r="GA94" s="196"/>
      <c r="GB94" s="196"/>
      <c r="GC94" s="196"/>
      <c r="GD94" s="196"/>
      <c r="GE94" s="74">
        <f t="shared" si="106"/>
        <v>0</v>
      </c>
      <c r="GF94" s="74">
        <f t="shared" si="107"/>
        <v>0</v>
      </c>
      <c r="GG94" s="196"/>
      <c r="GH94" s="196"/>
      <c r="GI94" s="74">
        <f t="shared" si="71"/>
        <v>0</v>
      </c>
      <c r="GJ94" s="74">
        <f t="shared" si="108"/>
        <v>0</v>
      </c>
      <c r="GK94" s="196">
        <v>9.7899999999999991</v>
      </c>
      <c r="GL94" s="196"/>
      <c r="GM94" s="74">
        <f t="shared" si="109"/>
        <v>9.7899999999999991</v>
      </c>
      <c r="GN94" s="74">
        <f t="shared" si="110"/>
        <v>0</v>
      </c>
      <c r="GO94" s="196">
        <v>0</v>
      </c>
      <c r="GP94" s="196"/>
      <c r="GQ94" s="74">
        <f t="shared" si="111"/>
        <v>0</v>
      </c>
      <c r="GR94" s="74">
        <f t="shared" si="112"/>
        <v>0</v>
      </c>
      <c r="GS94" s="196"/>
      <c r="GT94" s="196"/>
      <c r="GU94" s="74">
        <f t="shared" si="113"/>
        <v>0</v>
      </c>
      <c r="GV94" s="74">
        <f t="shared" si="114"/>
        <v>0</v>
      </c>
      <c r="GW94" s="196">
        <v>5.15</v>
      </c>
      <c r="GX94" s="196"/>
      <c r="GY94" s="74">
        <f t="shared" si="115"/>
        <v>5.15</v>
      </c>
      <c r="GZ94" s="74">
        <f t="shared" si="116"/>
        <v>0</v>
      </c>
      <c r="HA94" s="196">
        <v>0</v>
      </c>
      <c r="HB94" s="196"/>
      <c r="HC94" s="74">
        <f t="shared" si="117"/>
        <v>0</v>
      </c>
      <c r="HD94" s="74">
        <f t="shared" si="118"/>
        <v>0</v>
      </c>
      <c r="HE94" s="196">
        <v>1.22</v>
      </c>
      <c r="HF94" s="196"/>
      <c r="HG94" s="74">
        <f t="shared" si="119"/>
        <v>1.22</v>
      </c>
      <c r="HH94" s="74">
        <f t="shared" si="119"/>
        <v>0</v>
      </c>
      <c r="HI94" s="74">
        <v>1.44</v>
      </c>
      <c r="HJ94" s="74"/>
      <c r="HK94" s="74">
        <f t="shared" si="120"/>
        <v>1.44</v>
      </c>
      <c r="HL94" s="74">
        <f t="shared" si="120"/>
        <v>0</v>
      </c>
      <c r="HM94" s="74"/>
      <c r="HN94" s="74"/>
      <c r="HO94" s="74">
        <f t="shared" si="121"/>
        <v>0</v>
      </c>
      <c r="HP94" s="74">
        <f t="shared" si="121"/>
        <v>0</v>
      </c>
      <c r="HQ94" s="74"/>
      <c r="HR94" s="74"/>
      <c r="HS94" s="74">
        <f t="shared" si="122"/>
        <v>0</v>
      </c>
      <c r="HT94" s="74">
        <f t="shared" si="122"/>
        <v>0</v>
      </c>
      <c r="HU94" s="74">
        <v>1.55</v>
      </c>
      <c r="HV94" s="74"/>
      <c r="HW94" s="74">
        <f t="shared" si="123"/>
        <v>1.55</v>
      </c>
      <c r="HX94" s="74">
        <f t="shared" si="123"/>
        <v>0</v>
      </c>
      <c r="HY94" s="74"/>
      <c r="HZ94" s="74"/>
      <c r="IA94" s="74">
        <f t="shared" si="124"/>
        <v>0</v>
      </c>
      <c r="IB94" s="74">
        <f t="shared" si="124"/>
        <v>0</v>
      </c>
      <c r="IC94" s="74"/>
      <c r="ID94" s="74"/>
      <c r="IE94" s="74">
        <f t="shared" si="125"/>
        <v>0</v>
      </c>
      <c r="IF94" s="210">
        <f t="shared" si="126"/>
        <v>0</v>
      </c>
      <c r="IG94" s="235"/>
      <c r="IH94" s="235"/>
      <c r="II94" s="211">
        <f t="shared" si="127"/>
        <v>0</v>
      </c>
      <c r="IJ94" s="211">
        <f t="shared" si="127"/>
        <v>0</v>
      </c>
      <c r="IM94" s="211">
        <f t="shared" si="128"/>
        <v>0</v>
      </c>
      <c r="IN94" s="211">
        <f t="shared" si="128"/>
        <v>0</v>
      </c>
      <c r="IO94" s="196"/>
      <c r="IP94" s="211"/>
      <c r="IQ94" s="211">
        <f t="shared" si="129"/>
        <v>0</v>
      </c>
      <c r="IR94" s="211">
        <f t="shared" si="129"/>
        <v>0</v>
      </c>
      <c r="IS94" s="211"/>
      <c r="IT94" s="211"/>
      <c r="IU94" s="211">
        <f t="shared" si="130"/>
        <v>0</v>
      </c>
      <c r="IV94" s="211">
        <f t="shared" si="130"/>
        <v>0</v>
      </c>
      <c r="IW94" s="211"/>
      <c r="IX94" s="211"/>
      <c r="IY94" s="211">
        <f t="shared" si="131"/>
        <v>0</v>
      </c>
      <c r="IZ94" s="211">
        <f t="shared" si="132"/>
        <v>0</v>
      </c>
      <c r="JA94" s="211"/>
      <c r="JB94" s="211"/>
      <c r="JC94" s="211">
        <f t="shared" si="133"/>
        <v>0</v>
      </c>
      <c r="JD94" s="211">
        <f t="shared" si="133"/>
        <v>0</v>
      </c>
      <c r="JE94" s="211">
        <v>1.77</v>
      </c>
      <c r="JF94" s="211"/>
      <c r="JG94" s="211">
        <f t="shared" si="134"/>
        <v>1.77</v>
      </c>
      <c r="JH94" s="211">
        <f t="shared" si="134"/>
        <v>0</v>
      </c>
      <c r="JI94" s="211"/>
      <c r="JJ94" s="211"/>
      <c r="JK94" s="211">
        <f t="shared" si="135"/>
        <v>0</v>
      </c>
      <c r="JL94" s="211">
        <f t="shared" si="135"/>
        <v>0</v>
      </c>
      <c r="JM94" s="211"/>
      <c r="JN94" s="211"/>
      <c r="JO94" s="211">
        <f t="shared" si="136"/>
        <v>0</v>
      </c>
      <c r="JP94" s="211">
        <f t="shared" si="136"/>
        <v>0</v>
      </c>
      <c r="JQ94" s="211"/>
      <c r="JR94" s="211"/>
      <c r="JS94" s="211">
        <f t="shared" si="137"/>
        <v>0</v>
      </c>
      <c r="JT94" s="211">
        <f t="shared" si="137"/>
        <v>0</v>
      </c>
      <c r="JU94" s="211">
        <v>0</v>
      </c>
      <c r="JV94" s="211"/>
      <c r="JW94" s="211">
        <f t="shared" si="138"/>
        <v>0</v>
      </c>
      <c r="JX94" s="211">
        <f t="shared" si="138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2"/>
        <v>0</v>
      </c>
      <c r="H95" s="71">
        <f t="shared" si="72"/>
        <v>0</v>
      </c>
      <c r="I95" s="237">
        <v>0</v>
      </c>
      <c r="J95" s="71"/>
      <c r="K95" s="71"/>
      <c r="L95" s="71"/>
      <c r="M95" s="71">
        <f t="shared" si="70"/>
        <v>0</v>
      </c>
      <c r="N95" s="71">
        <f t="shared" si="73"/>
        <v>0</v>
      </c>
      <c r="O95" s="236">
        <v>0.82</v>
      </c>
      <c r="P95" s="237"/>
      <c r="Q95" s="74"/>
      <c r="R95" s="71"/>
      <c r="S95" s="71">
        <f t="shared" si="74"/>
        <v>0.82</v>
      </c>
      <c r="T95" s="71">
        <f t="shared" si="74"/>
        <v>0</v>
      </c>
      <c r="U95" s="71"/>
      <c r="V95" s="71"/>
      <c r="W95" s="74"/>
      <c r="X95" s="74"/>
      <c r="Y95" s="71">
        <f t="shared" si="75"/>
        <v>0</v>
      </c>
      <c r="Z95" s="71">
        <f t="shared" si="75"/>
        <v>0</v>
      </c>
      <c r="AA95" s="71"/>
      <c r="AB95" s="245"/>
      <c r="AC95" s="246"/>
      <c r="AD95" s="239"/>
      <c r="AE95" s="71">
        <f t="shared" si="76"/>
        <v>0</v>
      </c>
      <c r="AF95" s="71">
        <f t="shared" si="76"/>
        <v>0</v>
      </c>
      <c r="AG95" s="71">
        <v>0</v>
      </c>
      <c r="AH95" s="71"/>
      <c r="AI95" s="71"/>
      <c r="AJ95" s="71"/>
      <c r="AK95" s="71">
        <f t="shared" si="77"/>
        <v>0</v>
      </c>
      <c r="AL95" s="71">
        <f t="shared" si="77"/>
        <v>0</v>
      </c>
      <c r="AM95" s="71"/>
      <c r="AN95" s="71"/>
      <c r="AO95" s="75"/>
      <c r="AP95" s="75"/>
      <c r="AQ95" s="71">
        <f t="shared" si="78"/>
        <v>0</v>
      </c>
      <c r="AR95" s="71">
        <f t="shared" si="78"/>
        <v>0</v>
      </c>
      <c r="AS95" s="74"/>
      <c r="AT95" s="74"/>
      <c r="AU95" s="74"/>
      <c r="AV95" s="71"/>
      <c r="AW95" s="71">
        <f t="shared" si="79"/>
        <v>0</v>
      </c>
      <c r="AX95" s="71">
        <f t="shared" si="79"/>
        <v>0</v>
      </c>
      <c r="AY95" s="207"/>
      <c r="AZ95" s="86"/>
      <c r="BA95" s="86"/>
      <c r="BB95" s="86"/>
      <c r="BC95" s="71">
        <f t="shared" si="80"/>
        <v>0</v>
      </c>
      <c r="BD95" s="71">
        <f t="shared" si="80"/>
        <v>0</v>
      </c>
      <c r="BE95" s="236"/>
      <c r="BF95" s="236"/>
      <c r="BG95" s="75"/>
      <c r="BH95" s="240"/>
      <c r="BI95" s="71">
        <f t="shared" si="81"/>
        <v>0</v>
      </c>
      <c r="BJ95" s="71">
        <f t="shared" si="81"/>
        <v>0</v>
      </c>
      <c r="BK95" s="93"/>
      <c r="BL95" s="93"/>
      <c r="BM95" s="71"/>
      <c r="BN95" s="71"/>
      <c r="BO95" s="71">
        <f t="shared" si="82"/>
        <v>0</v>
      </c>
      <c r="BP95" s="71">
        <f t="shared" si="82"/>
        <v>0</v>
      </c>
      <c r="BQ95" s="241"/>
      <c r="BR95" s="236"/>
      <c r="BS95" s="94"/>
      <c r="BT95" s="94"/>
      <c r="BU95" s="71">
        <f t="shared" si="83"/>
        <v>0</v>
      </c>
      <c r="BV95" s="71">
        <f t="shared" si="83"/>
        <v>0</v>
      </c>
      <c r="BW95" s="74">
        <v>41.24</v>
      </c>
      <c r="BX95" s="74"/>
      <c r="BY95" s="79"/>
      <c r="BZ95" s="242"/>
      <c r="CA95" s="71">
        <f t="shared" si="84"/>
        <v>41.24</v>
      </c>
      <c r="CB95" s="71">
        <f t="shared" si="84"/>
        <v>0</v>
      </c>
      <c r="CC95" s="74"/>
      <c r="CD95" s="74"/>
      <c r="CE95" s="95"/>
      <c r="CF95" s="95"/>
      <c r="CG95" s="71">
        <f t="shared" si="85"/>
        <v>0</v>
      </c>
      <c r="CH95" s="71">
        <f t="shared" si="85"/>
        <v>0</v>
      </c>
      <c r="CI95" s="236"/>
      <c r="CJ95" s="236"/>
      <c r="CK95" s="213"/>
      <c r="CL95" s="71"/>
      <c r="CM95" s="71">
        <f t="shared" si="86"/>
        <v>0</v>
      </c>
      <c r="CN95" s="71">
        <f t="shared" si="86"/>
        <v>0</v>
      </c>
      <c r="CO95" s="236"/>
      <c r="CP95" s="236"/>
      <c r="CQ95" s="71"/>
      <c r="CR95" s="71"/>
      <c r="CS95" s="71">
        <f t="shared" si="87"/>
        <v>0</v>
      </c>
      <c r="CT95" s="71">
        <f t="shared" si="87"/>
        <v>0</v>
      </c>
      <c r="CU95" s="74">
        <v>5.15</v>
      </c>
      <c r="CV95" s="74"/>
      <c r="CW95" s="236"/>
      <c r="CX95" s="236"/>
      <c r="CY95" s="71">
        <f t="shared" si="88"/>
        <v>5.15</v>
      </c>
      <c r="CZ95" s="71">
        <f t="shared" si="88"/>
        <v>0</v>
      </c>
      <c r="DA95" s="236"/>
      <c r="DB95" s="237"/>
      <c r="DC95" s="93"/>
      <c r="DD95" s="71"/>
      <c r="DE95" s="71">
        <f t="shared" si="89"/>
        <v>0</v>
      </c>
      <c r="DF95" s="71">
        <f t="shared" si="89"/>
        <v>0</v>
      </c>
      <c r="DG95" s="74"/>
      <c r="DH95" s="74"/>
      <c r="DI95" s="74"/>
      <c r="DJ95" s="74"/>
      <c r="DK95" s="71">
        <f t="shared" si="90"/>
        <v>0</v>
      </c>
      <c r="DL95" s="71">
        <f t="shared" si="90"/>
        <v>0</v>
      </c>
      <c r="DM95" s="236">
        <v>0</v>
      </c>
      <c r="DN95" s="236"/>
      <c r="DO95" s="243"/>
      <c r="DP95" s="244"/>
      <c r="DQ95" s="71">
        <f t="shared" si="91"/>
        <v>0</v>
      </c>
      <c r="DR95" s="71">
        <f t="shared" si="91"/>
        <v>0</v>
      </c>
      <c r="DS95" s="115"/>
      <c r="DT95" s="71"/>
      <c r="DU95" s="236"/>
      <c r="DV95" s="236"/>
      <c r="DW95" s="71">
        <f t="shared" si="92"/>
        <v>0</v>
      </c>
      <c r="DX95" s="71">
        <f t="shared" si="92"/>
        <v>0</v>
      </c>
      <c r="DY95" s="236"/>
      <c r="DZ95" s="237"/>
      <c r="EA95" s="208"/>
      <c r="EB95" s="71"/>
      <c r="EC95" s="71">
        <f t="shared" si="93"/>
        <v>0</v>
      </c>
      <c r="ED95" s="71">
        <f t="shared" si="93"/>
        <v>0</v>
      </c>
      <c r="EE95" s="236"/>
      <c r="EF95" s="236"/>
      <c r="EG95" s="243"/>
      <c r="EH95" s="243"/>
      <c r="EI95" s="71">
        <f t="shared" si="94"/>
        <v>0</v>
      </c>
      <c r="EJ95" s="71">
        <f t="shared" si="94"/>
        <v>0</v>
      </c>
      <c r="EK95" s="236">
        <v>1.03</v>
      </c>
      <c r="EL95" s="236"/>
      <c r="EM95" s="243"/>
      <c r="EN95" s="243"/>
      <c r="EO95" s="71">
        <f t="shared" si="95"/>
        <v>1.03</v>
      </c>
      <c r="EP95" s="71">
        <f t="shared" si="95"/>
        <v>0</v>
      </c>
      <c r="EQ95" s="209">
        <v>0</v>
      </c>
      <c r="ER95" s="196"/>
      <c r="ES95" s="196"/>
      <c r="ET95" s="196"/>
      <c r="EU95" s="74">
        <f t="shared" si="96"/>
        <v>0</v>
      </c>
      <c r="EV95" s="74">
        <f t="shared" si="97"/>
        <v>0</v>
      </c>
      <c r="EW95" s="71">
        <v>0</v>
      </c>
      <c r="EX95" s="71"/>
      <c r="EY95" s="71"/>
      <c r="EZ95" s="71"/>
      <c r="FA95" s="71">
        <f t="shared" si="98"/>
        <v>0</v>
      </c>
      <c r="FB95" s="71">
        <f t="shared" si="98"/>
        <v>0</v>
      </c>
      <c r="FC95" s="71"/>
      <c r="FD95" s="71"/>
      <c r="FE95" s="71"/>
      <c r="FF95" s="71"/>
      <c r="FG95" s="71">
        <f t="shared" si="99"/>
        <v>0</v>
      </c>
      <c r="FH95" s="71">
        <f t="shared" si="99"/>
        <v>0</v>
      </c>
      <c r="FI95" s="196"/>
      <c r="FJ95" s="196"/>
      <c r="FK95" s="196"/>
      <c r="FL95" s="196"/>
      <c r="FM95" s="74">
        <f t="shared" si="100"/>
        <v>0</v>
      </c>
      <c r="FN95" s="74">
        <f t="shared" si="101"/>
        <v>0</v>
      </c>
      <c r="FO95" s="196"/>
      <c r="FP95" s="196"/>
      <c r="FQ95" s="196"/>
      <c r="FR95" s="196"/>
      <c r="FS95" s="74">
        <f t="shared" si="102"/>
        <v>0</v>
      </c>
      <c r="FT95" s="74">
        <f t="shared" si="103"/>
        <v>0</v>
      </c>
      <c r="FU95" s="196"/>
      <c r="FV95" s="196"/>
      <c r="FW95" s="196"/>
      <c r="FX95" s="196"/>
      <c r="FY95" s="74">
        <f t="shared" si="104"/>
        <v>0</v>
      </c>
      <c r="FZ95" s="74">
        <f t="shared" si="105"/>
        <v>0</v>
      </c>
      <c r="GA95" s="196"/>
      <c r="GB95" s="196"/>
      <c r="GC95" s="196"/>
      <c r="GD95" s="196"/>
      <c r="GE95" s="74">
        <f t="shared" si="106"/>
        <v>0</v>
      </c>
      <c r="GF95" s="74">
        <f t="shared" si="107"/>
        <v>0</v>
      </c>
      <c r="GG95" s="196"/>
      <c r="GH95" s="196"/>
      <c r="GI95" s="74">
        <f t="shared" si="71"/>
        <v>0</v>
      </c>
      <c r="GJ95" s="74">
        <f t="shared" si="108"/>
        <v>0</v>
      </c>
      <c r="GK95" s="196">
        <v>10</v>
      </c>
      <c r="GL95" s="196"/>
      <c r="GM95" s="74">
        <f t="shared" si="109"/>
        <v>10</v>
      </c>
      <c r="GN95" s="74">
        <f t="shared" si="110"/>
        <v>0</v>
      </c>
      <c r="GO95" s="196">
        <v>0</v>
      </c>
      <c r="GP95" s="196"/>
      <c r="GQ95" s="74">
        <f t="shared" si="111"/>
        <v>0</v>
      </c>
      <c r="GR95" s="74">
        <f t="shared" si="112"/>
        <v>0</v>
      </c>
      <c r="GS95" s="196"/>
      <c r="GT95" s="196"/>
      <c r="GU95" s="74">
        <f t="shared" si="113"/>
        <v>0</v>
      </c>
      <c r="GV95" s="74">
        <f t="shared" si="114"/>
        <v>0</v>
      </c>
      <c r="GW95" s="196">
        <v>5.15</v>
      </c>
      <c r="GX95" s="196"/>
      <c r="GY95" s="74">
        <f t="shared" si="115"/>
        <v>5.15</v>
      </c>
      <c r="GZ95" s="74">
        <f t="shared" si="116"/>
        <v>0</v>
      </c>
      <c r="HA95" s="196">
        <v>0</v>
      </c>
      <c r="HB95" s="196"/>
      <c r="HC95" s="74">
        <f t="shared" si="117"/>
        <v>0</v>
      </c>
      <c r="HD95" s="74">
        <f t="shared" si="118"/>
        <v>0</v>
      </c>
      <c r="HE95" s="196">
        <v>1.22</v>
      </c>
      <c r="HF95" s="196"/>
      <c r="HG95" s="74">
        <f t="shared" si="119"/>
        <v>1.22</v>
      </c>
      <c r="HH95" s="74">
        <f t="shared" si="119"/>
        <v>0</v>
      </c>
      <c r="HI95" s="74">
        <v>1.44</v>
      </c>
      <c r="HJ95" s="74"/>
      <c r="HK95" s="74">
        <f t="shared" si="120"/>
        <v>1.44</v>
      </c>
      <c r="HL95" s="74">
        <f t="shared" si="120"/>
        <v>0</v>
      </c>
      <c r="HM95" s="74"/>
      <c r="HN95" s="74"/>
      <c r="HO95" s="74">
        <f t="shared" si="121"/>
        <v>0</v>
      </c>
      <c r="HP95" s="74">
        <f t="shared" si="121"/>
        <v>0</v>
      </c>
      <c r="HQ95" s="74"/>
      <c r="HR95" s="74"/>
      <c r="HS95" s="74">
        <f t="shared" si="122"/>
        <v>0</v>
      </c>
      <c r="HT95" s="74">
        <f t="shared" si="122"/>
        <v>0</v>
      </c>
      <c r="HU95" s="74">
        <v>1.55</v>
      </c>
      <c r="HV95" s="74"/>
      <c r="HW95" s="74">
        <f t="shared" si="123"/>
        <v>1.55</v>
      </c>
      <c r="HX95" s="74">
        <f t="shared" si="123"/>
        <v>0</v>
      </c>
      <c r="HY95" s="74"/>
      <c r="HZ95" s="74"/>
      <c r="IA95" s="74">
        <f t="shared" si="124"/>
        <v>0</v>
      </c>
      <c r="IB95" s="74">
        <f t="shared" si="124"/>
        <v>0</v>
      </c>
      <c r="IC95" s="74"/>
      <c r="ID95" s="74"/>
      <c r="IE95" s="74">
        <f t="shared" si="125"/>
        <v>0</v>
      </c>
      <c r="IF95" s="210">
        <f t="shared" si="126"/>
        <v>0</v>
      </c>
      <c r="IG95" s="235"/>
      <c r="IH95" s="235"/>
      <c r="II95" s="211">
        <f t="shared" si="127"/>
        <v>0</v>
      </c>
      <c r="IJ95" s="211">
        <f t="shared" si="127"/>
        <v>0</v>
      </c>
      <c r="IM95" s="211">
        <f t="shared" si="128"/>
        <v>0</v>
      </c>
      <c r="IN95" s="211">
        <f t="shared" si="128"/>
        <v>0</v>
      </c>
      <c r="IO95" s="196"/>
      <c r="IP95" s="211"/>
      <c r="IQ95" s="211">
        <f t="shared" si="129"/>
        <v>0</v>
      </c>
      <c r="IR95" s="211">
        <f t="shared" si="129"/>
        <v>0</v>
      </c>
      <c r="IS95" s="211"/>
      <c r="IT95" s="211"/>
      <c r="IU95" s="211">
        <f t="shared" si="130"/>
        <v>0</v>
      </c>
      <c r="IV95" s="211">
        <f t="shared" si="130"/>
        <v>0</v>
      </c>
      <c r="IW95" s="211"/>
      <c r="IX95" s="211"/>
      <c r="IY95" s="211">
        <f t="shared" si="131"/>
        <v>0</v>
      </c>
      <c r="IZ95" s="211">
        <f t="shared" si="132"/>
        <v>0</v>
      </c>
      <c r="JA95" s="211"/>
      <c r="JB95" s="211"/>
      <c r="JC95" s="211">
        <f t="shared" si="133"/>
        <v>0</v>
      </c>
      <c r="JD95" s="211">
        <f t="shared" si="133"/>
        <v>0</v>
      </c>
      <c r="JE95" s="211">
        <v>1.88</v>
      </c>
      <c r="JF95" s="211"/>
      <c r="JG95" s="211">
        <f t="shared" si="134"/>
        <v>1.88</v>
      </c>
      <c r="JH95" s="211">
        <f t="shared" si="134"/>
        <v>0</v>
      </c>
      <c r="JI95" s="211"/>
      <c r="JJ95" s="211"/>
      <c r="JK95" s="211">
        <f t="shared" si="135"/>
        <v>0</v>
      </c>
      <c r="JL95" s="211">
        <f t="shared" si="135"/>
        <v>0</v>
      </c>
      <c r="JM95" s="211"/>
      <c r="JN95" s="211"/>
      <c r="JO95" s="211">
        <f t="shared" si="136"/>
        <v>0</v>
      </c>
      <c r="JP95" s="211">
        <f t="shared" si="136"/>
        <v>0</v>
      </c>
      <c r="JQ95" s="211"/>
      <c r="JR95" s="211"/>
      <c r="JS95" s="211">
        <f t="shared" si="137"/>
        <v>0</v>
      </c>
      <c r="JT95" s="211">
        <f t="shared" si="137"/>
        <v>0</v>
      </c>
      <c r="JU95" s="211">
        <v>0</v>
      </c>
      <c r="JV95" s="211"/>
      <c r="JW95" s="211">
        <f t="shared" si="138"/>
        <v>0</v>
      </c>
      <c r="JX95" s="211">
        <f t="shared" si="138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2"/>
        <v>0</v>
      </c>
      <c r="H96" s="71">
        <f t="shared" si="72"/>
        <v>0</v>
      </c>
      <c r="I96" s="237">
        <v>0</v>
      </c>
      <c r="J96" s="71"/>
      <c r="K96" s="71"/>
      <c r="L96" s="71"/>
      <c r="M96" s="71">
        <f t="shared" si="70"/>
        <v>0</v>
      </c>
      <c r="N96" s="71">
        <f t="shared" si="73"/>
        <v>0</v>
      </c>
      <c r="O96" s="236">
        <v>0.82</v>
      </c>
      <c r="P96" s="237"/>
      <c r="Q96" s="74"/>
      <c r="R96" s="71"/>
      <c r="S96" s="71">
        <f t="shared" si="74"/>
        <v>0.82</v>
      </c>
      <c r="T96" s="71">
        <f t="shared" si="74"/>
        <v>0</v>
      </c>
      <c r="U96" s="71"/>
      <c r="V96" s="71"/>
      <c r="W96" s="74"/>
      <c r="X96" s="74"/>
      <c r="Y96" s="71">
        <f t="shared" si="75"/>
        <v>0</v>
      </c>
      <c r="Z96" s="71">
        <f t="shared" si="75"/>
        <v>0</v>
      </c>
      <c r="AA96" s="71"/>
      <c r="AB96" s="245"/>
      <c r="AC96" s="246"/>
      <c r="AD96" s="239"/>
      <c r="AE96" s="71">
        <f t="shared" si="76"/>
        <v>0</v>
      </c>
      <c r="AF96" s="71">
        <f t="shared" si="76"/>
        <v>0</v>
      </c>
      <c r="AG96" s="71">
        <v>5.15</v>
      </c>
      <c r="AH96" s="71"/>
      <c r="AI96" s="71"/>
      <c r="AJ96" s="71"/>
      <c r="AK96" s="71">
        <f t="shared" si="77"/>
        <v>5.15</v>
      </c>
      <c r="AL96" s="71">
        <f t="shared" si="77"/>
        <v>0</v>
      </c>
      <c r="AM96" s="71"/>
      <c r="AN96" s="71"/>
      <c r="AO96" s="75"/>
      <c r="AP96" s="75"/>
      <c r="AQ96" s="71">
        <f t="shared" si="78"/>
        <v>0</v>
      </c>
      <c r="AR96" s="71">
        <f t="shared" si="78"/>
        <v>0</v>
      </c>
      <c r="AS96" s="74"/>
      <c r="AT96" s="74"/>
      <c r="AU96" s="74"/>
      <c r="AV96" s="71"/>
      <c r="AW96" s="71">
        <f t="shared" si="79"/>
        <v>0</v>
      </c>
      <c r="AX96" s="71">
        <f t="shared" si="79"/>
        <v>0</v>
      </c>
      <c r="AY96" s="207"/>
      <c r="AZ96" s="86"/>
      <c r="BA96" s="86"/>
      <c r="BB96" s="86"/>
      <c r="BC96" s="71">
        <f t="shared" si="80"/>
        <v>0</v>
      </c>
      <c r="BD96" s="71">
        <f t="shared" si="80"/>
        <v>0</v>
      </c>
      <c r="BE96" s="236"/>
      <c r="BF96" s="236"/>
      <c r="BG96" s="75"/>
      <c r="BH96" s="240"/>
      <c r="BI96" s="71">
        <f t="shared" si="81"/>
        <v>0</v>
      </c>
      <c r="BJ96" s="71">
        <f t="shared" si="81"/>
        <v>0</v>
      </c>
      <c r="BK96" s="93"/>
      <c r="BL96" s="93"/>
      <c r="BM96" s="71"/>
      <c r="BN96" s="71"/>
      <c r="BO96" s="71">
        <f t="shared" si="82"/>
        <v>0</v>
      </c>
      <c r="BP96" s="71">
        <f t="shared" si="82"/>
        <v>0</v>
      </c>
      <c r="BQ96" s="241"/>
      <c r="BR96" s="236"/>
      <c r="BS96" s="94"/>
      <c r="BT96" s="94"/>
      <c r="BU96" s="71">
        <f t="shared" si="83"/>
        <v>0</v>
      </c>
      <c r="BV96" s="71">
        <f t="shared" si="83"/>
        <v>0</v>
      </c>
      <c r="BW96" s="74">
        <v>41.24</v>
      </c>
      <c r="BX96" s="74"/>
      <c r="BY96" s="79"/>
      <c r="BZ96" s="242"/>
      <c r="CA96" s="71">
        <f t="shared" si="84"/>
        <v>41.24</v>
      </c>
      <c r="CB96" s="71">
        <f t="shared" si="84"/>
        <v>0</v>
      </c>
      <c r="CC96" s="74"/>
      <c r="CD96" s="74"/>
      <c r="CE96" s="95"/>
      <c r="CF96" s="95"/>
      <c r="CG96" s="71">
        <f t="shared" si="85"/>
        <v>0</v>
      </c>
      <c r="CH96" s="71">
        <f t="shared" si="85"/>
        <v>0</v>
      </c>
      <c r="CI96" s="236"/>
      <c r="CJ96" s="236"/>
      <c r="CK96" s="213"/>
      <c r="CL96" s="71"/>
      <c r="CM96" s="71">
        <f t="shared" si="86"/>
        <v>0</v>
      </c>
      <c r="CN96" s="71">
        <f t="shared" si="86"/>
        <v>0</v>
      </c>
      <c r="CO96" s="236"/>
      <c r="CP96" s="236"/>
      <c r="CQ96" s="71"/>
      <c r="CR96" s="71"/>
      <c r="CS96" s="71">
        <f t="shared" si="87"/>
        <v>0</v>
      </c>
      <c r="CT96" s="71">
        <f t="shared" si="87"/>
        <v>0</v>
      </c>
      <c r="CU96" s="74">
        <v>5.15</v>
      </c>
      <c r="CV96" s="74"/>
      <c r="CW96" s="236"/>
      <c r="CX96" s="236"/>
      <c r="CY96" s="71">
        <f t="shared" si="88"/>
        <v>5.15</v>
      </c>
      <c r="CZ96" s="71">
        <f t="shared" si="88"/>
        <v>0</v>
      </c>
      <c r="DA96" s="236"/>
      <c r="DB96" s="237"/>
      <c r="DC96" s="93"/>
      <c r="DD96" s="71"/>
      <c r="DE96" s="71">
        <f t="shared" si="89"/>
        <v>0</v>
      </c>
      <c r="DF96" s="71">
        <f t="shared" si="89"/>
        <v>0</v>
      </c>
      <c r="DG96" s="74"/>
      <c r="DH96" s="74"/>
      <c r="DI96" s="74"/>
      <c r="DJ96" s="74"/>
      <c r="DK96" s="71">
        <f t="shared" si="90"/>
        <v>0</v>
      </c>
      <c r="DL96" s="71">
        <f t="shared" si="90"/>
        <v>0</v>
      </c>
      <c r="DM96" s="236">
        <v>0</v>
      </c>
      <c r="DN96" s="236"/>
      <c r="DO96" s="243"/>
      <c r="DP96" s="244"/>
      <c r="DQ96" s="71">
        <f t="shared" si="91"/>
        <v>0</v>
      </c>
      <c r="DR96" s="71">
        <f t="shared" si="91"/>
        <v>0</v>
      </c>
      <c r="DS96" s="115"/>
      <c r="DT96" s="71"/>
      <c r="DU96" s="236"/>
      <c r="DV96" s="236"/>
      <c r="DW96" s="71">
        <f t="shared" si="92"/>
        <v>0</v>
      </c>
      <c r="DX96" s="71">
        <f t="shared" si="92"/>
        <v>0</v>
      </c>
      <c r="DY96" s="236"/>
      <c r="DZ96" s="237"/>
      <c r="EA96" s="208"/>
      <c r="EB96" s="71"/>
      <c r="EC96" s="71">
        <f t="shared" si="93"/>
        <v>0</v>
      </c>
      <c r="ED96" s="71">
        <f t="shared" si="93"/>
        <v>0</v>
      </c>
      <c r="EE96" s="236"/>
      <c r="EF96" s="236"/>
      <c r="EG96" s="243"/>
      <c r="EH96" s="243"/>
      <c r="EI96" s="71">
        <f t="shared" si="94"/>
        <v>0</v>
      </c>
      <c r="EJ96" s="71">
        <f t="shared" si="94"/>
        <v>0</v>
      </c>
      <c r="EK96" s="236">
        <v>1.03</v>
      </c>
      <c r="EL96" s="236"/>
      <c r="EM96" s="243"/>
      <c r="EN96" s="243"/>
      <c r="EO96" s="71">
        <f t="shared" si="95"/>
        <v>1.03</v>
      </c>
      <c r="EP96" s="71">
        <f t="shared" si="95"/>
        <v>0</v>
      </c>
      <c r="EQ96" s="209">
        <v>0</v>
      </c>
      <c r="ER96" s="196"/>
      <c r="ES96" s="196"/>
      <c r="ET96" s="196"/>
      <c r="EU96" s="74">
        <f t="shared" si="96"/>
        <v>0</v>
      </c>
      <c r="EV96" s="74">
        <f t="shared" si="97"/>
        <v>0</v>
      </c>
      <c r="EW96" s="71">
        <v>0</v>
      </c>
      <c r="EX96" s="71"/>
      <c r="EY96" s="71"/>
      <c r="EZ96" s="71"/>
      <c r="FA96" s="71">
        <f t="shared" si="98"/>
        <v>0</v>
      </c>
      <c r="FB96" s="71">
        <f t="shared" si="98"/>
        <v>0</v>
      </c>
      <c r="FC96" s="71"/>
      <c r="FD96" s="71"/>
      <c r="FE96" s="71"/>
      <c r="FF96" s="71"/>
      <c r="FG96" s="71">
        <f t="shared" si="99"/>
        <v>0</v>
      </c>
      <c r="FH96" s="71">
        <f t="shared" si="99"/>
        <v>0</v>
      </c>
      <c r="FI96" s="196"/>
      <c r="FJ96" s="196"/>
      <c r="FK96" s="196"/>
      <c r="FL96" s="196"/>
      <c r="FM96" s="74">
        <f t="shared" si="100"/>
        <v>0</v>
      </c>
      <c r="FN96" s="74">
        <f t="shared" si="101"/>
        <v>0</v>
      </c>
      <c r="FO96" s="196"/>
      <c r="FP96" s="196"/>
      <c r="FQ96" s="196"/>
      <c r="FR96" s="196"/>
      <c r="FS96" s="74">
        <f t="shared" si="102"/>
        <v>0</v>
      </c>
      <c r="FT96" s="74">
        <f t="shared" si="103"/>
        <v>0</v>
      </c>
      <c r="FU96" s="196"/>
      <c r="FV96" s="196"/>
      <c r="FW96" s="196"/>
      <c r="FX96" s="196"/>
      <c r="FY96" s="74">
        <f t="shared" si="104"/>
        <v>0</v>
      </c>
      <c r="FZ96" s="74">
        <f t="shared" si="105"/>
        <v>0</v>
      </c>
      <c r="GA96" s="196"/>
      <c r="GB96" s="196"/>
      <c r="GC96" s="196"/>
      <c r="GD96" s="196"/>
      <c r="GE96" s="74">
        <f t="shared" si="106"/>
        <v>0</v>
      </c>
      <c r="GF96" s="74">
        <f t="shared" si="107"/>
        <v>0</v>
      </c>
      <c r="GG96" s="196"/>
      <c r="GH96" s="196"/>
      <c r="GI96" s="74">
        <f t="shared" si="71"/>
        <v>0</v>
      </c>
      <c r="GJ96" s="74">
        <f t="shared" si="108"/>
        <v>0</v>
      </c>
      <c r="GK96" s="196">
        <v>10</v>
      </c>
      <c r="GL96" s="196"/>
      <c r="GM96" s="74">
        <f t="shared" si="109"/>
        <v>10</v>
      </c>
      <c r="GN96" s="74">
        <f t="shared" si="110"/>
        <v>0</v>
      </c>
      <c r="GO96" s="196">
        <v>0</v>
      </c>
      <c r="GP96" s="196"/>
      <c r="GQ96" s="74">
        <f t="shared" si="111"/>
        <v>0</v>
      </c>
      <c r="GR96" s="74">
        <f t="shared" si="112"/>
        <v>0</v>
      </c>
      <c r="GS96" s="196"/>
      <c r="GT96" s="196"/>
      <c r="GU96" s="74">
        <f t="shared" si="113"/>
        <v>0</v>
      </c>
      <c r="GV96" s="74">
        <f t="shared" si="114"/>
        <v>0</v>
      </c>
      <c r="GW96" s="196">
        <v>5.15</v>
      </c>
      <c r="GX96" s="196"/>
      <c r="GY96" s="74">
        <f t="shared" si="115"/>
        <v>5.15</v>
      </c>
      <c r="GZ96" s="74">
        <f t="shared" si="116"/>
        <v>0</v>
      </c>
      <c r="HA96" s="196">
        <v>0</v>
      </c>
      <c r="HB96" s="196"/>
      <c r="HC96" s="74">
        <f t="shared" si="117"/>
        <v>0</v>
      </c>
      <c r="HD96" s="74">
        <f t="shared" si="118"/>
        <v>0</v>
      </c>
      <c r="HE96" s="196">
        <v>1.22</v>
      </c>
      <c r="HF96" s="196"/>
      <c r="HG96" s="74">
        <f t="shared" si="119"/>
        <v>1.22</v>
      </c>
      <c r="HH96" s="74">
        <f t="shared" si="119"/>
        <v>0</v>
      </c>
      <c r="HI96" s="74">
        <v>1.44</v>
      </c>
      <c r="HJ96" s="74"/>
      <c r="HK96" s="74">
        <f t="shared" si="120"/>
        <v>1.44</v>
      </c>
      <c r="HL96" s="74">
        <f t="shared" si="120"/>
        <v>0</v>
      </c>
      <c r="HM96" s="74"/>
      <c r="HN96" s="74"/>
      <c r="HO96" s="74">
        <f t="shared" si="121"/>
        <v>0</v>
      </c>
      <c r="HP96" s="74">
        <f t="shared" si="121"/>
        <v>0</v>
      </c>
      <c r="HQ96" s="74"/>
      <c r="HR96" s="74"/>
      <c r="HS96" s="74">
        <f t="shared" si="122"/>
        <v>0</v>
      </c>
      <c r="HT96" s="74">
        <f t="shared" si="122"/>
        <v>0</v>
      </c>
      <c r="HU96" s="74">
        <v>1.55</v>
      </c>
      <c r="HV96" s="74"/>
      <c r="HW96" s="74">
        <f t="shared" si="123"/>
        <v>1.55</v>
      </c>
      <c r="HX96" s="74">
        <f t="shared" si="123"/>
        <v>0</v>
      </c>
      <c r="HY96" s="74"/>
      <c r="HZ96" s="74"/>
      <c r="IA96" s="74">
        <f t="shared" si="124"/>
        <v>0</v>
      </c>
      <c r="IB96" s="74">
        <f t="shared" si="124"/>
        <v>0</v>
      </c>
      <c r="IC96" s="74"/>
      <c r="ID96" s="74"/>
      <c r="IE96" s="74">
        <f t="shared" si="125"/>
        <v>0</v>
      </c>
      <c r="IF96" s="210">
        <f t="shared" si="126"/>
        <v>0</v>
      </c>
      <c r="IG96" s="235"/>
      <c r="IH96" s="235"/>
      <c r="II96" s="211">
        <f t="shared" si="127"/>
        <v>0</v>
      </c>
      <c r="IJ96" s="211">
        <f t="shared" si="127"/>
        <v>0</v>
      </c>
      <c r="IM96" s="211">
        <f t="shared" si="128"/>
        <v>0</v>
      </c>
      <c r="IN96" s="211">
        <f t="shared" si="128"/>
        <v>0</v>
      </c>
      <c r="IO96" s="196"/>
      <c r="IP96" s="211"/>
      <c r="IQ96" s="211">
        <f t="shared" si="129"/>
        <v>0</v>
      </c>
      <c r="IR96" s="211">
        <f t="shared" si="129"/>
        <v>0</v>
      </c>
      <c r="IS96" s="211"/>
      <c r="IT96" s="211"/>
      <c r="IU96" s="211">
        <f t="shared" si="130"/>
        <v>0</v>
      </c>
      <c r="IV96" s="211">
        <f t="shared" si="130"/>
        <v>0</v>
      </c>
      <c r="IW96" s="211"/>
      <c r="IX96" s="211"/>
      <c r="IY96" s="211">
        <f t="shared" si="131"/>
        <v>0</v>
      </c>
      <c r="IZ96" s="211">
        <f t="shared" si="132"/>
        <v>0</v>
      </c>
      <c r="JA96" s="211"/>
      <c r="JB96" s="211"/>
      <c r="JC96" s="211">
        <f t="shared" si="133"/>
        <v>0</v>
      </c>
      <c r="JD96" s="211">
        <f t="shared" si="133"/>
        <v>0</v>
      </c>
      <c r="JE96" s="211">
        <v>1.88</v>
      </c>
      <c r="JF96" s="211"/>
      <c r="JG96" s="211">
        <f t="shared" si="134"/>
        <v>1.88</v>
      </c>
      <c r="JH96" s="211">
        <f t="shared" si="134"/>
        <v>0</v>
      </c>
      <c r="JI96" s="211"/>
      <c r="JJ96" s="211"/>
      <c r="JK96" s="211">
        <f t="shared" si="135"/>
        <v>0</v>
      </c>
      <c r="JL96" s="211">
        <f t="shared" si="135"/>
        <v>0</v>
      </c>
      <c r="JM96" s="211"/>
      <c r="JN96" s="211"/>
      <c r="JO96" s="211">
        <f t="shared" si="136"/>
        <v>0</v>
      </c>
      <c r="JP96" s="211">
        <f t="shared" si="136"/>
        <v>0</v>
      </c>
      <c r="JQ96" s="211"/>
      <c r="JR96" s="211"/>
      <c r="JS96" s="211">
        <f t="shared" si="137"/>
        <v>0</v>
      </c>
      <c r="JT96" s="211">
        <f t="shared" si="137"/>
        <v>0</v>
      </c>
      <c r="JU96" s="211">
        <v>0</v>
      </c>
      <c r="JV96" s="211"/>
      <c r="JW96" s="211">
        <f t="shared" si="138"/>
        <v>0</v>
      </c>
      <c r="JX96" s="211">
        <f t="shared" si="138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2"/>
        <v>0</v>
      </c>
      <c r="H97" s="71">
        <f t="shared" si="72"/>
        <v>0</v>
      </c>
      <c r="I97" s="237">
        <v>0</v>
      </c>
      <c r="J97" s="71"/>
      <c r="K97" s="71"/>
      <c r="L97" s="71"/>
      <c r="M97" s="71">
        <f t="shared" si="70"/>
        <v>0</v>
      </c>
      <c r="N97" s="71">
        <f t="shared" si="73"/>
        <v>0</v>
      </c>
      <c r="O97" s="236">
        <v>0.82</v>
      </c>
      <c r="P97" s="237"/>
      <c r="Q97" s="74"/>
      <c r="R97" s="71"/>
      <c r="S97" s="71">
        <f t="shared" si="74"/>
        <v>0.82</v>
      </c>
      <c r="T97" s="71">
        <f t="shared" si="74"/>
        <v>0</v>
      </c>
      <c r="U97" s="71"/>
      <c r="V97" s="71"/>
      <c r="W97" s="74"/>
      <c r="X97" s="74"/>
      <c r="Y97" s="71">
        <f t="shared" si="75"/>
        <v>0</v>
      </c>
      <c r="Z97" s="71">
        <f t="shared" si="75"/>
        <v>0</v>
      </c>
      <c r="AA97" s="71"/>
      <c r="AB97" s="245"/>
      <c r="AC97" s="246"/>
      <c r="AD97" s="239"/>
      <c r="AE97" s="71">
        <f t="shared" si="76"/>
        <v>0</v>
      </c>
      <c r="AF97" s="71">
        <f t="shared" si="76"/>
        <v>0</v>
      </c>
      <c r="AG97" s="71">
        <v>36.08</v>
      </c>
      <c r="AH97" s="71"/>
      <c r="AI97" s="71"/>
      <c r="AJ97" s="71"/>
      <c r="AK97" s="71">
        <f t="shared" si="77"/>
        <v>36.08</v>
      </c>
      <c r="AL97" s="71">
        <f t="shared" si="77"/>
        <v>0</v>
      </c>
      <c r="AM97" s="71"/>
      <c r="AN97" s="71"/>
      <c r="AO97" s="75"/>
      <c r="AP97" s="75"/>
      <c r="AQ97" s="71">
        <f t="shared" si="78"/>
        <v>0</v>
      </c>
      <c r="AR97" s="71">
        <f t="shared" si="78"/>
        <v>0</v>
      </c>
      <c r="AS97" s="74"/>
      <c r="AT97" s="74"/>
      <c r="AU97" s="74"/>
      <c r="AV97" s="71"/>
      <c r="AW97" s="71">
        <f t="shared" si="79"/>
        <v>0</v>
      </c>
      <c r="AX97" s="71">
        <f t="shared" si="79"/>
        <v>0</v>
      </c>
      <c r="AY97" s="207"/>
      <c r="AZ97" s="86"/>
      <c r="BA97" s="86"/>
      <c r="BB97" s="86"/>
      <c r="BC97" s="71">
        <f t="shared" si="80"/>
        <v>0</v>
      </c>
      <c r="BD97" s="71">
        <f t="shared" si="80"/>
        <v>0</v>
      </c>
      <c r="BE97" s="236"/>
      <c r="BF97" s="236"/>
      <c r="BG97" s="75"/>
      <c r="BH97" s="240"/>
      <c r="BI97" s="71">
        <f t="shared" si="81"/>
        <v>0</v>
      </c>
      <c r="BJ97" s="71">
        <f t="shared" si="81"/>
        <v>0</v>
      </c>
      <c r="BK97" s="93"/>
      <c r="BL97" s="93"/>
      <c r="BM97" s="71"/>
      <c r="BN97" s="71"/>
      <c r="BO97" s="71">
        <f t="shared" si="82"/>
        <v>0</v>
      </c>
      <c r="BP97" s="71">
        <f t="shared" si="82"/>
        <v>0</v>
      </c>
      <c r="BQ97" s="241"/>
      <c r="BR97" s="236"/>
      <c r="BS97" s="94"/>
      <c r="BT97" s="94"/>
      <c r="BU97" s="71">
        <f t="shared" si="83"/>
        <v>0</v>
      </c>
      <c r="BV97" s="71">
        <f t="shared" si="83"/>
        <v>0</v>
      </c>
      <c r="BW97" s="74">
        <v>41.24</v>
      </c>
      <c r="BX97" s="74"/>
      <c r="BY97" s="79"/>
      <c r="BZ97" s="242"/>
      <c r="CA97" s="71">
        <f t="shared" si="84"/>
        <v>41.24</v>
      </c>
      <c r="CB97" s="71">
        <f t="shared" si="84"/>
        <v>0</v>
      </c>
      <c r="CC97" s="74"/>
      <c r="CD97" s="74"/>
      <c r="CE97" s="95"/>
      <c r="CF97" s="95"/>
      <c r="CG97" s="71">
        <f t="shared" si="85"/>
        <v>0</v>
      </c>
      <c r="CH97" s="71">
        <f t="shared" si="85"/>
        <v>0</v>
      </c>
      <c r="CI97" s="236"/>
      <c r="CJ97" s="236"/>
      <c r="CK97" s="213"/>
      <c r="CL97" s="71"/>
      <c r="CM97" s="71">
        <f t="shared" si="86"/>
        <v>0</v>
      </c>
      <c r="CN97" s="71">
        <f t="shared" si="86"/>
        <v>0</v>
      </c>
      <c r="CO97" s="236"/>
      <c r="CP97" s="236"/>
      <c r="CQ97" s="71"/>
      <c r="CR97" s="71"/>
      <c r="CS97" s="71">
        <f t="shared" si="87"/>
        <v>0</v>
      </c>
      <c r="CT97" s="71">
        <f t="shared" si="87"/>
        <v>0</v>
      </c>
      <c r="CU97" s="74">
        <v>5.15</v>
      </c>
      <c r="CV97" s="74"/>
      <c r="CW97" s="236"/>
      <c r="CX97" s="236"/>
      <c r="CY97" s="71">
        <f t="shared" si="88"/>
        <v>5.15</v>
      </c>
      <c r="CZ97" s="71">
        <f t="shared" si="88"/>
        <v>0</v>
      </c>
      <c r="DA97" s="236"/>
      <c r="DB97" s="237"/>
      <c r="DC97" s="93"/>
      <c r="DD97" s="71"/>
      <c r="DE97" s="71">
        <f t="shared" si="89"/>
        <v>0</v>
      </c>
      <c r="DF97" s="71">
        <f t="shared" si="89"/>
        <v>0</v>
      </c>
      <c r="DG97" s="74"/>
      <c r="DH97" s="74"/>
      <c r="DI97" s="74"/>
      <c r="DJ97" s="74"/>
      <c r="DK97" s="71">
        <f t="shared" si="90"/>
        <v>0</v>
      </c>
      <c r="DL97" s="71">
        <f t="shared" si="90"/>
        <v>0</v>
      </c>
      <c r="DM97" s="236">
        <v>0</v>
      </c>
      <c r="DN97" s="236"/>
      <c r="DO97" s="243"/>
      <c r="DP97" s="244"/>
      <c r="DQ97" s="71">
        <f t="shared" si="91"/>
        <v>0</v>
      </c>
      <c r="DR97" s="71">
        <f t="shared" si="91"/>
        <v>0</v>
      </c>
      <c r="DS97" s="115"/>
      <c r="DT97" s="71"/>
      <c r="DU97" s="236"/>
      <c r="DV97" s="236"/>
      <c r="DW97" s="71">
        <f t="shared" si="92"/>
        <v>0</v>
      </c>
      <c r="DX97" s="71">
        <f t="shared" si="92"/>
        <v>0</v>
      </c>
      <c r="DY97" s="236"/>
      <c r="DZ97" s="237"/>
      <c r="EA97" s="208"/>
      <c r="EB97" s="71"/>
      <c r="EC97" s="71">
        <f t="shared" si="93"/>
        <v>0</v>
      </c>
      <c r="ED97" s="71">
        <f t="shared" si="93"/>
        <v>0</v>
      </c>
      <c r="EE97" s="236"/>
      <c r="EF97" s="236"/>
      <c r="EG97" s="243"/>
      <c r="EH97" s="243"/>
      <c r="EI97" s="71">
        <f t="shared" si="94"/>
        <v>0</v>
      </c>
      <c r="EJ97" s="71">
        <f t="shared" si="94"/>
        <v>0</v>
      </c>
      <c r="EK97" s="236">
        <v>1.03</v>
      </c>
      <c r="EL97" s="236"/>
      <c r="EM97" s="243"/>
      <c r="EN97" s="243"/>
      <c r="EO97" s="71">
        <f t="shared" si="95"/>
        <v>1.03</v>
      </c>
      <c r="EP97" s="71">
        <f t="shared" si="95"/>
        <v>0</v>
      </c>
      <c r="EQ97" s="209">
        <v>0</v>
      </c>
      <c r="ER97" s="196"/>
      <c r="ES97" s="196"/>
      <c r="ET97" s="196"/>
      <c r="EU97" s="74">
        <f t="shared" si="96"/>
        <v>0</v>
      </c>
      <c r="EV97" s="74">
        <f t="shared" si="97"/>
        <v>0</v>
      </c>
      <c r="EW97" s="71">
        <v>0</v>
      </c>
      <c r="EX97" s="71"/>
      <c r="EY97" s="71"/>
      <c r="EZ97" s="71"/>
      <c r="FA97" s="71">
        <f t="shared" si="98"/>
        <v>0</v>
      </c>
      <c r="FB97" s="71">
        <f t="shared" si="98"/>
        <v>0</v>
      </c>
      <c r="FC97" s="71"/>
      <c r="FD97" s="71"/>
      <c r="FE97" s="71"/>
      <c r="FF97" s="71"/>
      <c r="FG97" s="71">
        <f t="shared" si="99"/>
        <v>0</v>
      </c>
      <c r="FH97" s="71">
        <f t="shared" si="99"/>
        <v>0</v>
      </c>
      <c r="FI97" s="196"/>
      <c r="FJ97" s="196"/>
      <c r="FK97" s="196"/>
      <c r="FL97" s="196"/>
      <c r="FM97" s="74">
        <f t="shared" si="100"/>
        <v>0</v>
      </c>
      <c r="FN97" s="74">
        <f t="shared" si="101"/>
        <v>0</v>
      </c>
      <c r="FO97" s="196"/>
      <c r="FP97" s="196"/>
      <c r="FQ97" s="196"/>
      <c r="FR97" s="196"/>
      <c r="FS97" s="74">
        <f t="shared" si="102"/>
        <v>0</v>
      </c>
      <c r="FT97" s="74">
        <f t="shared" si="103"/>
        <v>0</v>
      </c>
      <c r="FU97" s="196"/>
      <c r="FV97" s="196"/>
      <c r="FW97" s="196"/>
      <c r="FX97" s="196"/>
      <c r="FY97" s="74">
        <f t="shared" si="104"/>
        <v>0</v>
      </c>
      <c r="FZ97" s="74">
        <f t="shared" si="105"/>
        <v>0</v>
      </c>
      <c r="GA97" s="196"/>
      <c r="GB97" s="196"/>
      <c r="GC97" s="196"/>
      <c r="GD97" s="196"/>
      <c r="GE97" s="74">
        <f t="shared" si="106"/>
        <v>0</v>
      </c>
      <c r="GF97" s="74">
        <f t="shared" si="107"/>
        <v>0</v>
      </c>
      <c r="GG97" s="196"/>
      <c r="GH97" s="196"/>
      <c r="GI97" s="74">
        <f t="shared" si="71"/>
        <v>0</v>
      </c>
      <c r="GJ97" s="74">
        <f t="shared" si="108"/>
        <v>0</v>
      </c>
      <c r="GK97" s="196">
        <v>10</v>
      </c>
      <c r="GL97" s="196"/>
      <c r="GM97" s="74">
        <f t="shared" si="109"/>
        <v>10</v>
      </c>
      <c r="GN97" s="74">
        <f t="shared" si="110"/>
        <v>0</v>
      </c>
      <c r="GO97" s="196">
        <v>0</v>
      </c>
      <c r="GP97" s="196"/>
      <c r="GQ97" s="74">
        <f t="shared" si="111"/>
        <v>0</v>
      </c>
      <c r="GR97" s="74">
        <f t="shared" si="112"/>
        <v>0</v>
      </c>
      <c r="GS97" s="196"/>
      <c r="GT97" s="196"/>
      <c r="GU97" s="74">
        <f t="shared" si="113"/>
        <v>0</v>
      </c>
      <c r="GV97" s="74">
        <f t="shared" si="114"/>
        <v>0</v>
      </c>
      <c r="GW97" s="196">
        <v>5.15</v>
      </c>
      <c r="GX97" s="196"/>
      <c r="GY97" s="74">
        <f t="shared" si="115"/>
        <v>5.15</v>
      </c>
      <c r="GZ97" s="74">
        <f t="shared" si="116"/>
        <v>0</v>
      </c>
      <c r="HA97" s="196">
        <v>0</v>
      </c>
      <c r="HB97" s="196"/>
      <c r="HC97" s="74">
        <f t="shared" si="117"/>
        <v>0</v>
      </c>
      <c r="HD97" s="74">
        <f t="shared" si="118"/>
        <v>0</v>
      </c>
      <c r="HE97" s="196">
        <v>1.22</v>
      </c>
      <c r="HF97" s="196"/>
      <c r="HG97" s="74">
        <f t="shared" si="119"/>
        <v>1.22</v>
      </c>
      <c r="HH97" s="74">
        <f t="shared" si="119"/>
        <v>0</v>
      </c>
      <c r="HI97" s="74">
        <v>1.44</v>
      </c>
      <c r="HJ97" s="74"/>
      <c r="HK97" s="74">
        <f t="shared" si="120"/>
        <v>1.44</v>
      </c>
      <c r="HL97" s="74">
        <f t="shared" si="120"/>
        <v>0</v>
      </c>
      <c r="HM97" s="74"/>
      <c r="HN97" s="74"/>
      <c r="HO97" s="74">
        <f t="shared" si="121"/>
        <v>0</v>
      </c>
      <c r="HP97" s="74">
        <f t="shared" si="121"/>
        <v>0</v>
      </c>
      <c r="HQ97" s="74"/>
      <c r="HR97" s="74"/>
      <c r="HS97" s="74">
        <f t="shared" si="122"/>
        <v>0</v>
      </c>
      <c r="HT97" s="74">
        <f t="shared" si="122"/>
        <v>0</v>
      </c>
      <c r="HU97" s="74">
        <v>1.55</v>
      </c>
      <c r="HV97" s="74"/>
      <c r="HW97" s="74">
        <f t="shared" si="123"/>
        <v>1.55</v>
      </c>
      <c r="HX97" s="74">
        <f t="shared" si="123"/>
        <v>0</v>
      </c>
      <c r="HY97" s="74"/>
      <c r="HZ97" s="74"/>
      <c r="IA97" s="74">
        <f t="shared" si="124"/>
        <v>0</v>
      </c>
      <c r="IB97" s="74">
        <f t="shared" si="124"/>
        <v>0</v>
      </c>
      <c r="IC97" s="74"/>
      <c r="ID97" s="74"/>
      <c r="IE97" s="74">
        <f t="shared" si="125"/>
        <v>0</v>
      </c>
      <c r="IF97" s="210">
        <f t="shared" si="126"/>
        <v>0</v>
      </c>
      <c r="IG97" s="235"/>
      <c r="IH97" s="235"/>
      <c r="II97" s="211">
        <f t="shared" si="127"/>
        <v>0</v>
      </c>
      <c r="IJ97" s="211">
        <f t="shared" si="127"/>
        <v>0</v>
      </c>
      <c r="IM97" s="211">
        <f t="shared" si="128"/>
        <v>0</v>
      </c>
      <c r="IN97" s="211">
        <f t="shared" si="128"/>
        <v>0</v>
      </c>
      <c r="IO97" s="196"/>
      <c r="IP97" s="211"/>
      <c r="IQ97" s="211">
        <f t="shared" si="129"/>
        <v>0</v>
      </c>
      <c r="IR97" s="211">
        <f t="shared" si="129"/>
        <v>0</v>
      </c>
      <c r="IS97" s="211"/>
      <c r="IT97" s="211"/>
      <c r="IU97" s="211">
        <f t="shared" si="130"/>
        <v>0</v>
      </c>
      <c r="IV97" s="211">
        <f t="shared" si="130"/>
        <v>0</v>
      </c>
      <c r="IW97" s="211"/>
      <c r="IX97" s="211"/>
      <c r="IY97" s="211">
        <f t="shared" si="131"/>
        <v>0</v>
      </c>
      <c r="IZ97" s="211">
        <f t="shared" si="132"/>
        <v>0</v>
      </c>
      <c r="JA97" s="211"/>
      <c r="JB97" s="211"/>
      <c r="JC97" s="211">
        <f t="shared" si="133"/>
        <v>0</v>
      </c>
      <c r="JD97" s="211">
        <f t="shared" si="133"/>
        <v>0</v>
      </c>
      <c r="JE97" s="211">
        <v>1.88</v>
      </c>
      <c r="JF97" s="211"/>
      <c r="JG97" s="211">
        <f t="shared" si="134"/>
        <v>1.88</v>
      </c>
      <c r="JH97" s="211">
        <f t="shared" si="134"/>
        <v>0</v>
      </c>
      <c r="JI97" s="211"/>
      <c r="JJ97" s="211"/>
      <c r="JK97" s="211">
        <f t="shared" si="135"/>
        <v>0</v>
      </c>
      <c r="JL97" s="211">
        <f t="shared" si="135"/>
        <v>0</v>
      </c>
      <c r="JM97" s="211"/>
      <c r="JN97" s="211"/>
      <c r="JO97" s="211">
        <f t="shared" si="136"/>
        <v>0</v>
      </c>
      <c r="JP97" s="211">
        <f t="shared" si="136"/>
        <v>0</v>
      </c>
      <c r="JQ97" s="211"/>
      <c r="JR97" s="211"/>
      <c r="JS97" s="211">
        <f t="shared" si="137"/>
        <v>0</v>
      </c>
      <c r="JT97" s="211">
        <f t="shared" si="137"/>
        <v>0</v>
      </c>
      <c r="JU97" s="211">
        <v>0</v>
      </c>
      <c r="JV97" s="211"/>
      <c r="JW97" s="211">
        <f t="shared" si="138"/>
        <v>0</v>
      </c>
      <c r="JX97" s="211">
        <f t="shared" si="138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2"/>
        <v>0</v>
      </c>
      <c r="H98" s="71">
        <f t="shared" si="72"/>
        <v>0</v>
      </c>
      <c r="I98" s="237">
        <v>0</v>
      </c>
      <c r="J98" s="71"/>
      <c r="K98" s="71"/>
      <c r="L98" s="71"/>
      <c r="M98" s="71">
        <f t="shared" si="70"/>
        <v>0</v>
      </c>
      <c r="N98" s="71">
        <f t="shared" si="73"/>
        <v>0</v>
      </c>
      <c r="O98" s="236">
        <v>0.82</v>
      </c>
      <c r="P98" s="237"/>
      <c r="Q98" s="74"/>
      <c r="R98" s="71"/>
      <c r="S98" s="71">
        <f t="shared" si="74"/>
        <v>0.82</v>
      </c>
      <c r="T98" s="71">
        <f t="shared" si="74"/>
        <v>0</v>
      </c>
      <c r="U98" s="71"/>
      <c r="V98" s="71"/>
      <c r="W98" s="74"/>
      <c r="X98" s="74"/>
      <c r="Y98" s="71">
        <f t="shared" si="75"/>
        <v>0</v>
      </c>
      <c r="Z98" s="71">
        <f t="shared" si="75"/>
        <v>0</v>
      </c>
      <c r="AA98" s="71"/>
      <c r="AB98" s="245"/>
      <c r="AC98" s="246"/>
      <c r="AD98" s="239"/>
      <c r="AE98" s="71">
        <f t="shared" si="76"/>
        <v>0</v>
      </c>
      <c r="AF98" s="71">
        <f t="shared" si="76"/>
        <v>0</v>
      </c>
      <c r="AG98" s="71">
        <v>10.31</v>
      </c>
      <c r="AH98" s="71"/>
      <c r="AI98" s="71"/>
      <c r="AJ98" s="71"/>
      <c r="AK98" s="71">
        <f t="shared" si="77"/>
        <v>10.31</v>
      </c>
      <c r="AL98" s="71">
        <f t="shared" si="77"/>
        <v>0</v>
      </c>
      <c r="AM98" s="71"/>
      <c r="AN98" s="71"/>
      <c r="AO98" s="75"/>
      <c r="AP98" s="75"/>
      <c r="AQ98" s="71">
        <f t="shared" si="78"/>
        <v>0</v>
      </c>
      <c r="AR98" s="71">
        <f t="shared" si="78"/>
        <v>0</v>
      </c>
      <c r="AS98" s="74"/>
      <c r="AT98" s="74"/>
      <c r="AU98" s="74"/>
      <c r="AV98" s="71"/>
      <c r="AW98" s="71">
        <f t="shared" si="79"/>
        <v>0</v>
      </c>
      <c r="AX98" s="71">
        <f t="shared" si="79"/>
        <v>0</v>
      </c>
      <c r="AY98" s="207"/>
      <c r="AZ98" s="86"/>
      <c r="BA98" s="86"/>
      <c r="BB98" s="86"/>
      <c r="BC98" s="71">
        <f t="shared" si="80"/>
        <v>0</v>
      </c>
      <c r="BD98" s="71">
        <f t="shared" si="80"/>
        <v>0</v>
      </c>
      <c r="BE98" s="236"/>
      <c r="BF98" s="236"/>
      <c r="BG98" s="75"/>
      <c r="BH98" s="240"/>
      <c r="BI98" s="71">
        <f t="shared" si="81"/>
        <v>0</v>
      </c>
      <c r="BJ98" s="71">
        <f t="shared" si="81"/>
        <v>0</v>
      </c>
      <c r="BK98" s="93"/>
      <c r="BL98" s="93"/>
      <c r="BM98" s="71"/>
      <c r="BN98" s="71"/>
      <c r="BO98" s="71">
        <f t="shared" si="82"/>
        <v>0</v>
      </c>
      <c r="BP98" s="71">
        <f t="shared" si="82"/>
        <v>0</v>
      </c>
      <c r="BQ98" s="241"/>
      <c r="BR98" s="236"/>
      <c r="BS98" s="94"/>
      <c r="BT98" s="94"/>
      <c r="BU98" s="71">
        <f t="shared" si="83"/>
        <v>0</v>
      </c>
      <c r="BV98" s="71">
        <f t="shared" si="83"/>
        <v>0</v>
      </c>
      <c r="BW98" s="74">
        <v>41.24</v>
      </c>
      <c r="BX98" s="74"/>
      <c r="BY98" s="79"/>
      <c r="BZ98" s="242"/>
      <c r="CA98" s="71">
        <f t="shared" si="84"/>
        <v>41.24</v>
      </c>
      <c r="CB98" s="71">
        <f t="shared" si="84"/>
        <v>0</v>
      </c>
      <c r="CC98" s="74"/>
      <c r="CD98" s="74"/>
      <c r="CE98" s="95"/>
      <c r="CF98" s="95"/>
      <c r="CG98" s="71">
        <f t="shared" si="85"/>
        <v>0</v>
      </c>
      <c r="CH98" s="71">
        <f t="shared" si="85"/>
        <v>0</v>
      </c>
      <c r="CI98" s="236"/>
      <c r="CJ98" s="236"/>
      <c r="CK98" s="213"/>
      <c r="CL98" s="71"/>
      <c r="CM98" s="71">
        <f t="shared" si="86"/>
        <v>0</v>
      </c>
      <c r="CN98" s="71">
        <f t="shared" si="86"/>
        <v>0</v>
      </c>
      <c r="CO98" s="236"/>
      <c r="CP98" s="236"/>
      <c r="CQ98" s="71"/>
      <c r="CR98" s="71"/>
      <c r="CS98" s="71">
        <f t="shared" si="87"/>
        <v>0</v>
      </c>
      <c r="CT98" s="71">
        <f t="shared" si="87"/>
        <v>0</v>
      </c>
      <c r="CU98" s="74">
        <v>5.15</v>
      </c>
      <c r="CV98" s="74"/>
      <c r="CW98" s="236"/>
      <c r="CX98" s="236"/>
      <c r="CY98" s="71">
        <f t="shared" si="88"/>
        <v>5.15</v>
      </c>
      <c r="CZ98" s="71">
        <f t="shared" si="88"/>
        <v>0</v>
      </c>
      <c r="DA98" s="236"/>
      <c r="DB98" s="237"/>
      <c r="DC98" s="93"/>
      <c r="DD98" s="71"/>
      <c r="DE98" s="71">
        <f t="shared" si="89"/>
        <v>0</v>
      </c>
      <c r="DF98" s="71">
        <f t="shared" si="89"/>
        <v>0</v>
      </c>
      <c r="DG98" s="74"/>
      <c r="DH98" s="74"/>
      <c r="DI98" s="74"/>
      <c r="DJ98" s="74"/>
      <c r="DK98" s="71">
        <f t="shared" si="90"/>
        <v>0</v>
      </c>
      <c r="DL98" s="71">
        <f t="shared" si="90"/>
        <v>0</v>
      </c>
      <c r="DM98" s="236">
        <v>0</v>
      </c>
      <c r="DN98" s="236"/>
      <c r="DO98" s="243"/>
      <c r="DP98" s="244"/>
      <c r="DQ98" s="71">
        <f t="shared" si="91"/>
        <v>0</v>
      </c>
      <c r="DR98" s="71">
        <f t="shared" si="91"/>
        <v>0</v>
      </c>
      <c r="DS98" s="115"/>
      <c r="DT98" s="71"/>
      <c r="DU98" s="236"/>
      <c r="DV98" s="236"/>
      <c r="DW98" s="71">
        <f t="shared" si="92"/>
        <v>0</v>
      </c>
      <c r="DX98" s="71">
        <f t="shared" si="92"/>
        <v>0</v>
      </c>
      <c r="DY98" s="236"/>
      <c r="DZ98" s="237"/>
      <c r="EA98" s="208"/>
      <c r="EB98" s="71"/>
      <c r="EC98" s="71">
        <f t="shared" si="93"/>
        <v>0</v>
      </c>
      <c r="ED98" s="71">
        <f t="shared" si="93"/>
        <v>0</v>
      </c>
      <c r="EE98" s="236"/>
      <c r="EF98" s="236"/>
      <c r="EG98" s="243"/>
      <c r="EH98" s="243"/>
      <c r="EI98" s="71">
        <f t="shared" si="94"/>
        <v>0</v>
      </c>
      <c r="EJ98" s="71">
        <f t="shared" si="94"/>
        <v>0</v>
      </c>
      <c r="EK98" s="236">
        <v>1.03</v>
      </c>
      <c r="EL98" s="236"/>
      <c r="EM98" s="243"/>
      <c r="EN98" s="243"/>
      <c r="EO98" s="71">
        <f t="shared" si="95"/>
        <v>1.03</v>
      </c>
      <c r="EP98" s="71">
        <f t="shared" si="95"/>
        <v>0</v>
      </c>
      <c r="EQ98" s="209">
        <v>0</v>
      </c>
      <c r="ER98" s="196"/>
      <c r="ES98" s="196"/>
      <c r="ET98" s="196"/>
      <c r="EU98" s="74">
        <f t="shared" si="96"/>
        <v>0</v>
      </c>
      <c r="EV98" s="74">
        <f t="shared" si="97"/>
        <v>0</v>
      </c>
      <c r="EW98" s="71">
        <v>0</v>
      </c>
      <c r="EX98" s="71"/>
      <c r="EY98" s="71"/>
      <c r="EZ98" s="71"/>
      <c r="FA98" s="71">
        <f t="shared" si="98"/>
        <v>0</v>
      </c>
      <c r="FB98" s="71">
        <f t="shared" si="98"/>
        <v>0</v>
      </c>
      <c r="FC98" s="71"/>
      <c r="FD98" s="71"/>
      <c r="FE98" s="71"/>
      <c r="FF98" s="71"/>
      <c r="FG98" s="71">
        <f t="shared" si="99"/>
        <v>0</v>
      </c>
      <c r="FH98" s="71">
        <f t="shared" si="99"/>
        <v>0</v>
      </c>
      <c r="FI98" s="196"/>
      <c r="FJ98" s="196"/>
      <c r="FK98" s="196"/>
      <c r="FL98" s="196"/>
      <c r="FM98" s="74">
        <f t="shared" si="100"/>
        <v>0</v>
      </c>
      <c r="FN98" s="74">
        <f t="shared" si="101"/>
        <v>0</v>
      </c>
      <c r="FO98" s="196"/>
      <c r="FP98" s="196"/>
      <c r="FQ98" s="196"/>
      <c r="FR98" s="196"/>
      <c r="FS98" s="74">
        <f t="shared" si="102"/>
        <v>0</v>
      </c>
      <c r="FT98" s="74">
        <f t="shared" si="103"/>
        <v>0</v>
      </c>
      <c r="FU98" s="196"/>
      <c r="FV98" s="196"/>
      <c r="FW98" s="196"/>
      <c r="FX98" s="196"/>
      <c r="FY98" s="74">
        <f t="shared" si="104"/>
        <v>0</v>
      </c>
      <c r="FZ98" s="74">
        <f t="shared" si="105"/>
        <v>0</v>
      </c>
      <c r="GA98" s="196"/>
      <c r="GB98" s="196"/>
      <c r="GC98" s="196"/>
      <c r="GD98" s="196"/>
      <c r="GE98" s="74">
        <f t="shared" si="106"/>
        <v>0</v>
      </c>
      <c r="GF98" s="74">
        <f t="shared" si="107"/>
        <v>0</v>
      </c>
      <c r="GG98" s="196"/>
      <c r="GH98" s="196"/>
      <c r="GI98" s="74">
        <f t="shared" si="71"/>
        <v>0</v>
      </c>
      <c r="GJ98" s="74">
        <f t="shared" si="108"/>
        <v>0</v>
      </c>
      <c r="GK98" s="196">
        <v>10</v>
      </c>
      <c r="GL98" s="196"/>
      <c r="GM98" s="74">
        <f t="shared" si="109"/>
        <v>10</v>
      </c>
      <c r="GN98" s="74">
        <f t="shared" si="110"/>
        <v>0</v>
      </c>
      <c r="GO98" s="196">
        <v>0</v>
      </c>
      <c r="GP98" s="196"/>
      <c r="GQ98" s="74">
        <f t="shared" si="111"/>
        <v>0</v>
      </c>
      <c r="GR98" s="74">
        <f t="shared" si="112"/>
        <v>0</v>
      </c>
      <c r="GS98" s="196"/>
      <c r="GT98" s="196"/>
      <c r="GU98" s="74">
        <f t="shared" si="113"/>
        <v>0</v>
      </c>
      <c r="GV98" s="74">
        <f t="shared" si="114"/>
        <v>0</v>
      </c>
      <c r="GW98" s="196">
        <v>5.15</v>
      </c>
      <c r="GX98" s="196"/>
      <c r="GY98" s="74">
        <f t="shared" si="115"/>
        <v>5.15</v>
      </c>
      <c r="GZ98" s="74">
        <f t="shared" si="116"/>
        <v>0</v>
      </c>
      <c r="HA98" s="196">
        <v>0</v>
      </c>
      <c r="HB98" s="196"/>
      <c r="HC98" s="74">
        <f t="shared" si="117"/>
        <v>0</v>
      </c>
      <c r="HD98" s="74">
        <f t="shared" si="118"/>
        <v>0</v>
      </c>
      <c r="HE98" s="196">
        <v>1.22</v>
      </c>
      <c r="HF98" s="196"/>
      <c r="HG98" s="74">
        <f t="shared" si="119"/>
        <v>1.22</v>
      </c>
      <c r="HH98" s="74">
        <f t="shared" si="119"/>
        <v>0</v>
      </c>
      <c r="HI98" s="74">
        <v>1.44</v>
      </c>
      <c r="HJ98" s="74"/>
      <c r="HK98" s="74">
        <f t="shared" si="120"/>
        <v>1.44</v>
      </c>
      <c r="HL98" s="74">
        <f t="shared" si="120"/>
        <v>0</v>
      </c>
      <c r="HM98" s="74"/>
      <c r="HN98" s="74"/>
      <c r="HO98" s="74">
        <f t="shared" si="121"/>
        <v>0</v>
      </c>
      <c r="HP98" s="74">
        <f t="shared" si="121"/>
        <v>0</v>
      </c>
      <c r="HQ98" s="74"/>
      <c r="HR98" s="74"/>
      <c r="HS98" s="74">
        <f t="shared" si="122"/>
        <v>0</v>
      </c>
      <c r="HT98" s="74">
        <f t="shared" si="122"/>
        <v>0</v>
      </c>
      <c r="HU98" s="74">
        <v>1.55</v>
      </c>
      <c r="HV98" s="74"/>
      <c r="HW98" s="74">
        <f t="shared" si="123"/>
        <v>1.55</v>
      </c>
      <c r="HX98" s="74">
        <f t="shared" si="123"/>
        <v>0</v>
      </c>
      <c r="HY98" s="74"/>
      <c r="HZ98" s="74"/>
      <c r="IA98" s="74">
        <f t="shared" si="124"/>
        <v>0</v>
      </c>
      <c r="IB98" s="74">
        <f t="shared" si="124"/>
        <v>0</v>
      </c>
      <c r="IC98" s="74"/>
      <c r="ID98" s="74"/>
      <c r="IE98" s="74">
        <f t="shared" si="125"/>
        <v>0</v>
      </c>
      <c r="IF98" s="210">
        <f t="shared" si="126"/>
        <v>0</v>
      </c>
      <c r="IG98" s="235"/>
      <c r="IH98" s="235"/>
      <c r="II98" s="211">
        <f t="shared" si="127"/>
        <v>0</v>
      </c>
      <c r="IJ98" s="211">
        <f t="shared" si="127"/>
        <v>0</v>
      </c>
      <c r="IM98" s="211">
        <f t="shared" si="128"/>
        <v>0</v>
      </c>
      <c r="IN98" s="211">
        <f t="shared" si="128"/>
        <v>0</v>
      </c>
      <c r="IO98" s="196"/>
      <c r="IP98" s="211"/>
      <c r="IQ98" s="211">
        <f t="shared" si="129"/>
        <v>0</v>
      </c>
      <c r="IR98" s="211">
        <f t="shared" si="129"/>
        <v>0</v>
      </c>
      <c r="IS98" s="211"/>
      <c r="IT98" s="211"/>
      <c r="IU98" s="211">
        <f t="shared" si="130"/>
        <v>0</v>
      </c>
      <c r="IV98" s="211">
        <f t="shared" si="130"/>
        <v>0</v>
      </c>
      <c r="IW98" s="211"/>
      <c r="IX98" s="211"/>
      <c r="IY98" s="211">
        <f t="shared" si="131"/>
        <v>0</v>
      </c>
      <c r="IZ98" s="211">
        <f t="shared" si="132"/>
        <v>0</v>
      </c>
      <c r="JA98" s="211"/>
      <c r="JB98" s="211"/>
      <c r="JC98" s="211">
        <f t="shared" si="133"/>
        <v>0</v>
      </c>
      <c r="JD98" s="211">
        <f t="shared" si="133"/>
        <v>0</v>
      </c>
      <c r="JE98" s="211">
        <v>1.88</v>
      </c>
      <c r="JF98" s="211"/>
      <c r="JG98" s="211">
        <f t="shared" si="134"/>
        <v>1.88</v>
      </c>
      <c r="JH98" s="211">
        <f t="shared" si="134"/>
        <v>0</v>
      </c>
      <c r="JI98" s="211"/>
      <c r="JJ98" s="211"/>
      <c r="JK98" s="211">
        <f t="shared" si="135"/>
        <v>0</v>
      </c>
      <c r="JL98" s="211">
        <f t="shared" si="135"/>
        <v>0</v>
      </c>
      <c r="JM98" s="211"/>
      <c r="JN98" s="211"/>
      <c r="JO98" s="211">
        <f t="shared" si="136"/>
        <v>0</v>
      </c>
      <c r="JP98" s="211">
        <f t="shared" si="136"/>
        <v>0</v>
      </c>
      <c r="JQ98" s="211"/>
      <c r="JR98" s="211"/>
      <c r="JS98" s="211">
        <f t="shared" si="137"/>
        <v>0</v>
      </c>
      <c r="JT98" s="211">
        <f t="shared" si="137"/>
        <v>0</v>
      </c>
      <c r="JU98" s="211">
        <v>0</v>
      </c>
      <c r="JV98" s="211"/>
      <c r="JW98" s="211">
        <f t="shared" si="138"/>
        <v>0</v>
      </c>
      <c r="JX98" s="211">
        <f t="shared" si="138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2"/>
        <v>0</v>
      </c>
      <c r="H99" s="71">
        <f t="shared" si="72"/>
        <v>0</v>
      </c>
      <c r="I99" s="237">
        <v>0</v>
      </c>
      <c r="J99" s="71"/>
      <c r="K99" s="71"/>
      <c r="L99" s="71"/>
      <c r="M99" s="71">
        <f t="shared" si="70"/>
        <v>0</v>
      </c>
      <c r="N99" s="71">
        <f t="shared" si="73"/>
        <v>0</v>
      </c>
      <c r="O99" s="236">
        <v>0.82</v>
      </c>
      <c r="P99" s="237"/>
      <c r="Q99" s="74"/>
      <c r="R99" s="71"/>
      <c r="S99" s="71">
        <f t="shared" si="74"/>
        <v>0.82</v>
      </c>
      <c r="T99" s="71">
        <f t="shared" si="74"/>
        <v>0</v>
      </c>
      <c r="U99" s="71"/>
      <c r="V99" s="71"/>
      <c r="W99" s="74"/>
      <c r="X99" s="74"/>
      <c r="Y99" s="71">
        <f t="shared" si="75"/>
        <v>0</v>
      </c>
      <c r="Z99" s="71">
        <f t="shared" si="75"/>
        <v>0</v>
      </c>
      <c r="AA99" s="71"/>
      <c r="AB99" s="245"/>
      <c r="AC99" s="246"/>
      <c r="AD99" s="239"/>
      <c r="AE99" s="71">
        <f t="shared" si="76"/>
        <v>0</v>
      </c>
      <c r="AF99" s="71">
        <f t="shared" si="76"/>
        <v>0</v>
      </c>
      <c r="AG99" s="71">
        <v>0</v>
      </c>
      <c r="AH99" s="71"/>
      <c r="AI99" s="71"/>
      <c r="AJ99" s="71"/>
      <c r="AK99" s="71">
        <f t="shared" si="77"/>
        <v>0</v>
      </c>
      <c r="AL99" s="71">
        <f t="shared" si="77"/>
        <v>0</v>
      </c>
      <c r="AM99" s="71"/>
      <c r="AN99" s="71"/>
      <c r="AO99" s="75"/>
      <c r="AP99" s="75"/>
      <c r="AQ99" s="71">
        <f t="shared" si="78"/>
        <v>0</v>
      </c>
      <c r="AR99" s="71">
        <f t="shared" si="78"/>
        <v>0</v>
      </c>
      <c r="AS99" s="74"/>
      <c r="AT99" s="74"/>
      <c r="AU99" s="74"/>
      <c r="AV99" s="71"/>
      <c r="AW99" s="71">
        <f t="shared" si="79"/>
        <v>0</v>
      </c>
      <c r="AX99" s="71">
        <f t="shared" si="79"/>
        <v>0</v>
      </c>
      <c r="AY99" s="207"/>
      <c r="AZ99" s="86"/>
      <c r="BA99" s="86"/>
      <c r="BB99" s="86"/>
      <c r="BC99" s="71">
        <f t="shared" si="80"/>
        <v>0</v>
      </c>
      <c r="BD99" s="71">
        <f t="shared" si="80"/>
        <v>0</v>
      </c>
      <c r="BE99" s="236"/>
      <c r="BF99" s="236"/>
      <c r="BG99" s="75"/>
      <c r="BH99" s="240"/>
      <c r="BI99" s="71">
        <f t="shared" si="81"/>
        <v>0</v>
      </c>
      <c r="BJ99" s="71">
        <f t="shared" si="81"/>
        <v>0</v>
      </c>
      <c r="BK99" s="93"/>
      <c r="BL99" s="93"/>
      <c r="BM99" s="71"/>
      <c r="BN99" s="71"/>
      <c r="BO99" s="71">
        <f t="shared" si="82"/>
        <v>0</v>
      </c>
      <c r="BP99" s="71">
        <f t="shared" si="82"/>
        <v>0</v>
      </c>
      <c r="BQ99" s="241"/>
      <c r="BR99" s="236"/>
      <c r="BS99" s="94"/>
      <c r="BT99" s="94"/>
      <c r="BU99" s="71">
        <f t="shared" si="83"/>
        <v>0</v>
      </c>
      <c r="BV99" s="71">
        <f t="shared" si="83"/>
        <v>0</v>
      </c>
      <c r="BW99" s="74">
        <v>82.47</v>
      </c>
      <c r="BX99" s="74"/>
      <c r="BY99" s="79"/>
      <c r="BZ99" s="242"/>
      <c r="CA99" s="71">
        <f t="shared" si="84"/>
        <v>82.47</v>
      </c>
      <c r="CB99" s="71">
        <f t="shared" si="84"/>
        <v>0</v>
      </c>
      <c r="CC99" s="74"/>
      <c r="CD99" s="74"/>
      <c r="CE99" s="95"/>
      <c r="CF99" s="95"/>
      <c r="CG99" s="71">
        <f t="shared" si="85"/>
        <v>0</v>
      </c>
      <c r="CH99" s="71">
        <f t="shared" si="85"/>
        <v>0</v>
      </c>
      <c r="CI99" s="236"/>
      <c r="CJ99" s="236"/>
      <c r="CK99" s="213"/>
      <c r="CL99" s="71"/>
      <c r="CM99" s="71">
        <f t="shared" si="86"/>
        <v>0</v>
      </c>
      <c r="CN99" s="71">
        <f t="shared" si="86"/>
        <v>0</v>
      </c>
      <c r="CO99" s="236"/>
      <c r="CP99" s="236"/>
      <c r="CQ99" s="71"/>
      <c r="CR99" s="71"/>
      <c r="CS99" s="71">
        <f t="shared" si="87"/>
        <v>0</v>
      </c>
      <c r="CT99" s="71">
        <f t="shared" si="87"/>
        <v>0</v>
      </c>
      <c r="CU99" s="74">
        <v>5.15</v>
      </c>
      <c r="CV99" s="74"/>
      <c r="CW99" s="236"/>
      <c r="CX99" s="236"/>
      <c r="CY99" s="71">
        <f t="shared" si="88"/>
        <v>5.15</v>
      </c>
      <c r="CZ99" s="71">
        <f t="shared" si="88"/>
        <v>0</v>
      </c>
      <c r="DA99" s="236"/>
      <c r="DB99" s="237"/>
      <c r="DC99" s="93"/>
      <c r="DD99" s="71"/>
      <c r="DE99" s="71">
        <f t="shared" si="89"/>
        <v>0</v>
      </c>
      <c r="DF99" s="71">
        <f t="shared" si="89"/>
        <v>0</v>
      </c>
      <c r="DG99" s="74"/>
      <c r="DH99" s="74"/>
      <c r="DI99" s="74"/>
      <c r="DJ99" s="74"/>
      <c r="DK99" s="71">
        <f t="shared" si="90"/>
        <v>0</v>
      </c>
      <c r="DL99" s="71">
        <f t="shared" si="90"/>
        <v>0</v>
      </c>
      <c r="DM99" s="236">
        <v>0</v>
      </c>
      <c r="DN99" s="236"/>
      <c r="DO99" s="243"/>
      <c r="DP99" s="244"/>
      <c r="DQ99" s="71">
        <f t="shared" si="91"/>
        <v>0</v>
      </c>
      <c r="DR99" s="71">
        <f t="shared" si="91"/>
        <v>0</v>
      </c>
      <c r="DS99" s="115"/>
      <c r="DT99" s="71"/>
      <c r="DU99" s="236"/>
      <c r="DV99" s="236"/>
      <c r="DW99" s="71">
        <f t="shared" si="92"/>
        <v>0</v>
      </c>
      <c r="DX99" s="71">
        <f t="shared" si="92"/>
        <v>0</v>
      </c>
      <c r="DY99" s="236"/>
      <c r="DZ99" s="237"/>
      <c r="EA99" s="208"/>
      <c r="EB99" s="71"/>
      <c r="EC99" s="71">
        <f t="shared" si="93"/>
        <v>0</v>
      </c>
      <c r="ED99" s="71">
        <f t="shared" si="93"/>
        <v>0</v>
      </c>
      <c r="EE99" s="236"/>
      <c r="EF99" s="236"/>
      <c r="EG99" s="243"/>
      <c r="EH99" s="243"/>
      <c r="EI99" s="71">
        <f t="shared" si="94"/>
        <v>0</v>
      </c>
      <c r="EJ99" s="71">
        <f t="shared" si="94"/>
        <v>0</v>
      </c>
      <c r="EK99" s="236">
        <v>1.03</v>
      </c>
      <c r="EL99" s="236"/>
      <c r="EM99" s="243"/>
      <c r="EN99" s="243"/>
      <c r="EO99" s="71">
        <f t="shared" si="95"/>
        <v>1.03</v>
      </c>
      <c r="EP99" s="71">
        <f t="shared" si="95"/>
        <v>0</v>
      </c>
      <c r="EQ99" s="209">
        <v>0</v>
      </c>
      <c r="ER99" s="196"/>
      <c r="ES99" s="196"/>
      <c r="ET99" s="196"/>
      <c r="EU99" s="74">
        <f t="shared" si="96"/>
        <v>0</v>
      </c>
      <c r="EV99" s="74">
        <f t="shared" si="97"/>
        <v>0</v>
      </c>
      <c r="EW99" s="71">
        <v>0</v>
      </c>
      <c r="EX99" s="71"/>
      <c r="EY99" s="71"/>
      <c r="EZ99" s="71"/>
      <c r="FA99" s="71">
        <f t="shared" si="98"/>
        <v>0</v>
      </c>
      <c r="FB99" s="71">
        <f t="shared" si="98"/>
        <v>0</v>
      </c>
      <c r="FC99" s="71"/>
      <c r="FD99" s="71"/>
      <c r="FE99" s="71"/>
      <c r="FF99" s="71"/>
      <c r="FG99" s="71">
        <f t="shared" si="99"/>
        <v>0</v>
      </c>
      <c r="FH99" s="71">
        <f t="shared" si="99"/>
        <v>0</v>
      </c>
      <c r="FI99" s="196"/>
      <c r="FJ99" s="196"/>
      <c r="FK99" s="196"/>
      <c r="FL99" s="196"/>
      <c r="FM99" s="74">
        <f t="shared" si="100"/>
        <v>0</v>
      </c>
      <c r="FN99" s="74">
        <f t="shared" si="101"/>
        <v>0</v>
      </c>
      <c r="FO99" s="196"/>
      <c r="FP99" s="196"/>
      <c r="FQ99" s="196"/>
      <c r="FR99" s="196"/>
      <c r="FS99" s="74">
        <f t="shared" si="102"/>
        <v>0</v>
      </c>
      <c r="FT99" s="74">
        <f t="shared" si="103"/>
        <v>0</v>
      </c>
      <c r="FU99" s="196"/>
      <c r="FV99" s="196"/>
      <c r="FW99" s="196"/>
      <c r="FX99" s="196"/>
      <c r="FY99" s="74">
        <f t="shared" si="104"/>
        <v>0</v>
      </c>
      <c r="FZ99" s="74">
        <f t="shared" si="105"/>
        <v>0</v>
      </c>
      <c r="GA99" s="196"/>
      <c r="GB99" s="196"/>
      <c r="GC99" s="196"/>
      <c r="GD99" s="196"/>
      <c r="GE99" s="74">
        <f t="shared" si="106"/>
        <v>0</v>
      </c>
      <c r="GF99" s="74">
        <f t="shared" si="107"/>
        <v>0</v>
      </c>
      <c r="GG99" s="196"/>
      <c r="GH99" s="196"/>
      <c r="GI99" s="74">
        <f t="shared" si="71"/>
        <v>0</v>
      </c>
      <c r="GJ99" s="74">
        <f t="shared" si="108"/>
        <v>0</v>
      </c>
      <c r="GK99" s="196">
        <v>10</v>
      </c>
      <c r="GL99" s="196"/>
      <c r="GM99" s="74">
        <f t="shared" si="109"/>
        <v>10</v>
      </c>
      <c r="GN99" s="74">
        <f t="shared" si="110"/>
        <v>0</v>
      </c>
      <c r="GO99" s="196">
        <v>0</v>
      </c>
      <c r="GP99" s="196"/>
      <c r="GQ99" s="74">
        <f t="shared" si="111"/>
        <v>0</v>
      </c>
      <c r="GR99" s="74">
        <f t="shared" si="112"/>
        <v>0</v>
      </c>
      <c r="GS99" s="196"/>
      <c r="GT99" s="196"/>
      <c r="GU99" s="74">
        <f t="shared" si="113"/>
        <v>0</v>
      </c>
      <c r="GV99" s="74">
        <f t="shared" si="114"/>
        <v>0</v>
      </c>
      <c r="GW99" s="196">
        <v>5.15</v>
      </c>
      <c r="GX99" s="196"/>
      <c r="GY99" s="74">
        <f t="shared" si="115"/>
        <v>5.15</v>
      </c>
      <c r="GZ99" s="74">
        <f t="shared" si="116"/>
        <v>0</v>
      </c>
      <c r="HA99" s="196">
        <v>0</v>
      </c>
      <c r="HB99" s="196"/>
      <c r="HC99" s="74">
        <f t="shared" si="117"/>
        <v>0</v>
      </c>
      <c r="HD99" s="74">
        <f t="shared" si="118"/>
        <v>0</v>
      </c>
      <c r="HE99" s="196">
        <v>1.22</v>
      </c>
      <c r="HF99" s="196"/>
      <c r="HG99" s="74">
        <f t="shared" si="119"/>
        <v>1.22</v>
      </c>
      <c r="HH99" s="74">
        <f t="shared" si="119"/>
        <v>0</v>
      </c>
      <c r="HI99" s="74">
        <v>1.44</v>
      </c>
      <c r="HJ99" s="74"/>
      <c r="HK99" s="74">
        <f t="shared" si="120"/>
        <v>1.44</v>
      </c>
      <c r="HL99" s="74">
        <f t="shared" si="120"/>
        <v>0</v>
      </c>
      <c r="HM99" s="74"/>
      <c r="HN99" s="74"/>
      <c r="HO99" s="74">
        <f t="shared" si="121"/>
        <v>0</v>
      </c>
      <c r="HP99" s="74">
        <f t="shared" si="121"/>
        <v>0</v>
      </c>
      <c r="HQ99" s="74"/>
      <c r="HR99" s="74"/>
      <c r="HS99" s="74">
        <f t="shared" si="122"/>
        <v>0</v>
      </c>
      <c r="HT99" s="74">
        <f t="shared" si="122"/>
        <v>0</v>
      </c>
      <c r="HU99" s="74">
        <v>1.55</v>
      </c>
      <c r="HV99" s="74"/>
      <c r="HW99" s="74">
        <f t="shared" si="123"/>
        <v>1.55</v>
      </c>
      <c r="HX99" s="74">
        <f t="shared" si="123"/>
        <v>0</v>
      </c>
      <c r="HY99" s="74"/>
      <c r="HZ99" s="74"/>
      <c r="IA99" s="74">
        <f t="shared" si="124"/>
        <v>0</v>
      </c>
      <c r="IB99" s="74">
        <f t="shared" si="124"/>
        <v>0</v>
      </c>
      <c r="IC99" s="74"/>
      <c r="ID99" s="74"/>
      <c r="IE99" s="74">
        <f t="shared" si="125"/>
        <v>0</v>
      </c>
      <c r="IF99" s="210">
        <f t="shared" si="126"/>
        <v>0</v>
      </c>
      <c r="IG99" s="235"/>
      <c r="IH99" s="235"/>
      <c r="II99" s="211">
        <f t="shared" si="127"/>
        <v>0</v>
      </c>
      <c r="IJ99" s="211">
        <f t="shared" si="127"/>
        <v>0</v>
      </c>
      <c r="IM99" s="211">
        <f t="shared" si="128"/>
        <v>0</v>
      </c>
      <c r="IN99" s="211">
        <f t="shared" si="128"/>
        <v>0</v>
      </c>
      <c r="IO99" s="196"/>
      <c r="IP99" s="211"/>
      <c r="IQ99" s="211">
        <f t="shared" si="129"/>
        <v>0</v>
      </c>
      <c r="IR99" s="211">
        <f t="shared" si="129"/>
        <v>0</v>
      </c>
      <c r="IS99" s="211"/>
      <c r="IT99" s="211"/>
      <c r="IU99" s="211">
        <f t="shared" si="130"/>
        <v>0</v>
      </c>
      <c r="IV99" s="211">
        <f t="shared" si="130"/>
        <v>0</v>
      </c>
      <c r="IW99" s="211"/>
      <c r="IX99" s="211"/>
      <c r="IY99" s="211">
        <f t="shared" si="131"/>
        <v>0</v>
      </c>
      <c r="IZ99" s="211">
        <f t="shared" si="132"/>
        <v>0</v>
      </c>
      <c r="JA99" s="211"/>
      <c r="JB99" s="211"/>
      <c r="JC99" s="211">
        <f t="shared" si="133"/>
        <v>0</v>
      </c>
      <c r="JD99" s="211">
        <f t="shared" si="133"/>
        <v>0</v>
      </c>
      <c r="JE99" s="211">
        <v>1.77</v>
      </c>
      <c r="JF99" s="211"/>
      <c r="JG99" s="211">
        <f t="shared" si="134"/>
        <v>1.77</v>
      </c>
      <c r="JH99" s="211">
        <f t="shared" si="134"/>
        <v>0</v>
      </c>
      <c r="JI99" s="211"/>
      <c r="JJ99" s="211"/>
      <c r="JK99" s="211">
        <f t="shared" si="135"/>
        <v>0</v>
      </c>
      <c r="JL99" s="211">
        <f t="shared" si="135"/>
        <v>0</v>
      </c>
      <c r="JM99" s="211"/>
      <c r="JN99" s="211"/>
      <c r="JO99" s="211">
        <f t="shared" si="136"/>
        <v>0</v>
      </c>
      <c r="JP99" s="211">
        <f t="shared" si="136"/>
        <v>0</v>
      </c>
      <c r="JQ99" s="211"/>
      <c r="JR99" s="211"/>
      <c r="JS99" s="211">
        <f t="shared" si="137"/>
        <v>0</v>
      </c>
      <c r="JT99" s="211">
        <f t="shared" si="137"/>
        <v>0</v>
      </c>
      <c r="JU99" s="211">
        <v>0</v>
      </c>
      <c r="JV99" s="211"/>
      <c r="JW99" s="211">
        <f t="shared" si="138"/>
        <v>0</v>
      </c>
      <c r="JX99" s="211">
        <f t="shared" si="138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2"/>
        <v>0</v>
      </c>
      <c r="H100" s="71">
        <f t="shared" si="72"/>
        <v>0</v>
      </c>
      <c r="I100" s="237">
        <v>0</v>
      </c>
      <c r="J100" s="71"/>
      <c r="K100" s="71"/>
      <c r="L100" s="71"/>
      <c r="M100" s="71">
        <f t="shared" si="70"/>
        <v>0</v>
      </c>
      <c r="N100" s="71">
        <f t="shared" si="73"/>
        <v>0</v>
      </c>
      <c r="O100" s="236">
        <v>0.82</v>
      </c>
      <c r="P100" s="237"/>
      <c r="Q100" s="74"/>
      <c r="R100" s="71"/>
      <c r="S100" s="71">
        <f t="shared" si="74"/>
        <v>0.82</v>
      </c>
      <c r="T100" s="71">
        <f t="shared" si="74"/>
        <v>0</v>
      </c>
      <c r="U100" s="71"/>
      <c r="V100" s="71"/>
      <c r="W100" s="74"/>
      <c r="X100" s="74"/>
      <c r="Y100" s="71">
        <f t="shared" si="75"/>
        <v>0</v>
      </c>
      <c r="Z100" s="71">
        <f t="shared" si="75"/>
        <v>0</v>
      </c>
      <c r="AA100" s="71"/>
      <c r="AB100" s="245"/>
      <c r="AC100" s="246"/>
      <c r="AD100" s="239"/>
      <c r="AE100" s="71">
        <f t="shared" si="76"/>
        <v>0</v>
      </c>
      <c r="AF100" s="71">
        <f t="shared" si="76"/>
        <v>0</v>
      </c>
      <c r="AG100" s="71">
        <v>5.15</v>
      </c>
      <c r="AH100" s="71"/>
      <c r="AI100" s="71"/>
      <c r="AJ100" s="71"/>
      <c r="AK100" s="71">
        <f t="shared" si="77"/>
        <v>5.15</v>
      </c>
      <c r="AL100" s="71">
        <f t="shared" si="77"/>
        <v>0</v>
      </c>
      <c r="AM100" s="71"/>
      <c r="AN100" s="71"/>
      <c r="AO100" s="75"/>
      <c r="AP100" s="75"/>
      <c r="AQ100" s="71">
        <f t="shared" si="78"/>
        <v>0</v>
      </c>
      <c r="AR100" s="71">
        <f t="shared" si="78"/>
        <v>0</v>
      </c>
      <c r="AS100" s="74"/>
      <c r="AT100" s="74"/>
      <c r="AU100" s="74"/>
      <c r="AV100" s="71"/>
      <c r="AW100" s="71">
        <f t="shared" si="79"/>
        <v>0</v>
      </c>
      <c r="AX100" s="71">
        <f t="shared" si="79"/>
        <v>0</v>
      </c>
      <c r="AY100" s="207"/>
      <c r="AZ100" s="86"/>
      <c r="BA100" s="86"/>
      <c r="BB100" s="86"/>
      <c r="BC100" s="71">
        <f t="shared" si="80"/>
        <v>0</v>
      </c>
      <c r="BD100" s="71">
        <f t="shared" si="80"/>
        <v>0</v>
      </c>
      <c r="BE100" s="236"/>
      <c r="BF100" s="236"/>
      <c r="BG100" s="75"/>
      <c r="BH100" s="240"/>
      <c r="BI100" s="71">
        <f t="shared" si="81"/>
        <v>0</v>
      </c>
      <c r="BJ100" s="71">
        <f t="shared" si="81"/>
        <v>0</v>
      </c>
      <c r="BK100" s="93"/>
      <c r="BL100" s="93"/>
      <c r="BM100" s="71"/>
      <c r="BN100" s="71"/>
      <c r="BO100" s="71">
        <f t="shared" si="82"/>
        <v>0</v>
      </c>
      <c r="BP100" s="71">
        <f t="shared" si="82"/>
        <v>0</v>
      </c>
      <c r="BQ100" s="241"/>
      <c r="BR100" s="236"/>
      <c r="BS100" s="94"/>
      <c r="BT100" s="94"/>
      <c r="BU100" s="71">
        <f t="shared" si="83"/>
        <v>0</v>
      </c>
      <c r="BV100" s="71">
        <f t="shared" si="83"/>
        <v>0</v>
      </c>
      <c r="BW100" s="74">
        <v>82.47</v>
      </c>
      <c r="BX100" s="74"/>
      <c r="BY100" s="79"/>
      <c r="BZ100" s="242"/>
      <c r="CA100" s="71">
        <f t="shared" si="84"/>
        <v>82.47</v>
      </c>
      <c r="CB100" s="71">
        <f t="shared" si="84"/>
        <v>0</v>
      </c>
      <c r="CC100" s="74"/>
      <c r="CD100" s="74"/>
      <c r="CE100" s="95"/>
      <c r="CF100" s="95"/>
      <c r="CG100" s="71">
        <f t="shared" si="85"/>
        <v>0</v>
      </c>
      <c r="CH100" s="71">
        <f t="shared" si="85"/>
        <v>0</v>
      </c>
      <c r="CI100" s="236"/>
      <c r="CJ100" s="236"/>
      <c r="CK100" s="213"/>
      <c r="CL100" s="71"/>
      <c r="CM100" s="71">
        <f t="shared" si="86"/>
        <v>0</v>
      </c>
      <c r="CN100" s="71">
        <f t="shared" si="86"/>
        <v>0</v>
      </c>
      <c r="CO100" s="236"/>
      <c r="CP100" s="236"/>
      <c r="CQ100" s="71"/>
      <c r="CR100" s="71"/>
      <c r="CS100" s="71">
        <f t="shared" si="87"/>
        <v>0</v>
      </c>
      <c r="CT100" s="71">
        <f t="shared" si="87"/>
        <v>0</v>
      </c>
      <c r="CU100" s="74">
        <v>5.15</v>
      </c>
      <c r="CV100" s="74"/>
      <c r="CW100" s="236"/>
      <c r="CX100" s="236"/>
      <c r="CY100" s="71">
        <f t="shared" si="88"/>
        <v>5.15</v>
      </c>
      <c r="CZ100" s="71">
        <f t="shared" si="88"/>
        <v>0</v>
      </c>
      <c r="DA100" s="236"/>
      <c r="DB100" s="237"/>
      <c r="DC100" s="93"/>
      <c r="DD100" s="71"/>
      <c r="DE100" s="71">
        <f t="shared" si="89"/>
        <v>0</v>
      </c>
      <c r="DF100" s="71">
        <f t="shared" si="89"/>
        <v>0</v>
      </c>
      <c r="DG100" s="74"/>
      <c r="DH100" s="74"/>
      <c r="DI100" s="74"/>
      <c r="DJ100" s="74"/>
      <c r="DK100" s="71">
        <f t="shared" si="90"/>
        <v>0</v>
      </c>
      <c r="DL100" s="71">
        <f t="shared" si="90"/>
        <v>0</v>
      </c>
      <c r="DM100" s="236">
        <v>0</v>
      </c>
      <c r="DN100" s="236"/>
      <c r="DO100" s="243"/>
      <c r="DP100" s="244"/>
      <c r="DQ100" s="71">
        <f t="shared" si="91"/>
        <v>0</v>
      </c>
      <c r="DR100" s="71">
        <f t="shared" si="91"/>
        <v>0</v>
      </c>
      <c r="DS100" s="115"/>
      <c r="DT100" s="71"/>
      <c r="DU100" s="236"/>
      <c r="DV100" s="236"/>
      <c r="DW100" s="71">
        <f t="shared" si="92"/>
        <v>0</v>
      </c>
      <c r="DX100" s="71">
        <f t="shared" si="92"/>
        <v>0</v>
      </c>
      <c r="DY100" s="236"/>
      <c r="DZ100" s="237"/>
      <c r="EA100" s="208"/>
      <c r="EB100" s="71"/>
      <c r="EC100" s="71">
        <f t="shared" si="93"/>
        <v>0</v>
      </c>
      <c r="ED100" s="71">
        <f t="shared" si="93"/>
        <v>0</v>
      </c>
      <c r="EE100" s="236"/>
      <c r="EF100" s="236"/>
      <c r="EG100" s="243"/>
      <c r="EH100" s="243"/>
      <c r="EI100" s="71">
        <f t="shared" si="94"/>
        <v>0</v>
      </c>
      <c r="EJ100" s="71">
        <f t="shared" si="94"/>
        <v>0</v>
      </c>
      <c r="EK100" s="236">
        <v>1.03</v>
      </c>
      <c r="EL100" s="236"/>
      <c r="EM100" s="243"/>
      <c r="EN100" s="243"/>
      <c r="EO100" s="71">
        <f t="shared" si="95"/>
        <v>1.03</v>
      </c>
      <c r="EP100" s="71">
        <f t="shared" si="95"/>
        <v>0</v>
      </c>
      <c r="EQ100" s="209">
        <v>0</v>
      </c>
      <c r="ER100" s="196"/>
      <c r="ES100" s="196"/>
      <c r="ET100" s="196"/>
      <c r="EU100" s="74">
        <f t="shared" si="96"/>
        <v>0</v>
      </c>
      <c r="EV100" s="74">
        <f t="shared" si="97"/>
        <v>0</v>
      </c>
      <c r="EW100" s="71">
        <v>0</v>
      </c>
      <c r="EX100" s="71"/>
      <c r="EY100" s="71"/>
      <c r="EZ100" s="71"/>
      <c r="FA100" s="71">
        <f t="shared" si="98"/>
        <v>0</v>
      </c>
      <c r="FB100" s="71">
        <f t="shared" si="98"/>
        <v>0</v>
      </c>
      <c r="FC100" s="71"/>
      <c r="FD100" s="71"/>
      <c r="FE100" s="71"/>
      <c r="FF100" s="71"/>
      <c r="FG100" s="71">
        <f t="shared" si="99"/>
        <v>0</v>
      </c>
      <c r="FH100" s="71">
        <f t="shared" si="99"/>
        <v>0</v>
      </c>
      <c r="FI100" s="196"/>
      <c r="FJ100" s="196"/>
      <c r="FK100" s="196"/>
      <c r="FL100" s="196"/>
      <c r="FM100" s="74">
        <f t="shared" si="100"/>
        <v>0</v>
      </c>
      <c r="FN100" s="74">
        <f t="shared" si="101"/>
        <v>0</v>
      </c>
      <c r="FO100" s="196"/>
      <c r="FP100" s="196"/>
      <c r="FQ100" s="196"/>
      <c r="FR100" s="196"/>
      <c r="FS100" s="74">
        <f t="shared" si="102"/>
        <v>0</v>
      </c>
      <c r="FT100" s="74">
        <f t="shared" si="103"/>
        <v>0</v>
      </c>
      <c r="FU100" s="196"/>
      <c r="FV100" s="196"/>
      <c r="FW100" s="196"/>
      <c r="FX100" s="196"/>
      <c r="FY100" s="74">
        <f t="shared" si="104"/>
        <v>0</v>
      </c>
      <c r="FZ100" s="74">
        <f t="shared" si="105"/>
        <v>0</v>
      </c>
      <c r="GA100" s="196"/>
      <c r="GB100" s="196"/>
      <c r="GC100" s="196"/>
      <c r="GD100" s="196"/>
      <c r="GE100" s="74">
        <f t="shared" si="106"/>
        <v>0</v>
      </c>
      <c r="GF100" s="74">
        <f t="shared" si="107"/>
        <v>0</v>
      </c>
      <c r="GG100" s="196"/>
      <c r="GH100" s="196"/>
      <c r="GI100" s="74">
        <f t="shared" si="71"/>
        <v>0</v>
      </c>
      <c r="GJ100" s="74">
        <f t="shared" si="108"/>
        <v>0</v>
      </c>
      <c r="GK100" s="196">
        <v>10</v>
      </c>
      <c r="GL100" s="196"/>
      <c r="GM100" s="74">
        <f t="shared" si="109"/>
        <v>10</v>
      </c>
      <c r="GN100" s="74">
        <f t="shared" si="110"/>
        <v>0</v>
      </c>
      <c r="GO100" s="196">
        <v>0</v>
      </c>
      <c r="GP100" s="196"/>
      <c r="GQ100" s="74">
        <f t="shared" si="111"/>
        <v>0</v>
      </c>
      <c r="GR100" s="74">
        <f t="shared" si="112"/>
        <v>0</v>
      </c>
      <c r="GS100" s="196"/>
      <c r="GT100" s="196"/>
      <c r="GU100" s="74">
        <f t="shared" si="113"/>
        <v>0</v>
      </c>
      <c r="GV100" s="74">
        <f t="shared" si="114"/>
        <v>0</v>
      </c>
      <c r="GW100" s="196">
        <v>5.15</v>
      </c>
      <c r="GX100" s="196"/>
      <c r="GY100" s="74">
        <f t="shared" si="115"/>
        <v>5.15</v>
      </c>
      <c r="GZ100" s="74">
        <f t="shared" si="116"/>
        <v>0</v>
      </c>
      <c r="HA100" s="196">
        <v>0</v>
      </c>
      <c r="HB100" s="196"/>
      <c r="HC100" s="74">
        <f t="shared" si="117"/>
        <v>0</v>
      </c>
      <c r="HD100" s="74">
        <f t="shared" si="118"/>
        <v>0</v>
      </c>
      <c r="HE100" s="196">
        <v>1.22</v>
      </c>
      <c r="HF100" s="196"/>
      <c r="HG100" s="74">
        <f t="shared" si="119"/>
        <v>1.22</v>
      </c>
      <c r="HH100" s="74">
        <f t="shared" si="119"/>
        <v>0</v>
      </c>
      <c r="HI100" s="74">
        <v>1.44</v>
      </c>
      <c r="HJ100" s="74"/>
      <c r="HK100" s="74">
        <f t="shared" si="120"/>
        <v>1.44</v>
      </c>
      <c r="HL100" s="74">
        <f t="shared" si="120"/>
        <v>0</v>
      </c>
      <c r="HM100" s="74"/>
      <c r="HN100" s="74"/>
      <c r="HO100" s="74">
        <f t="shared" si="121"/>
        <v>0</v>
      </c>
      <c r="HP100" s="74">
        <f t="shared" si="121"/>
        <v>0</v>
      </c>
      <c r="HQ100" s="74"/>
      <c r="HR100" s="74"/>
      <c r="HS100" s="74">
        <f t="shared" si="122"/>
        <v>0</v>
      </c>
      <c r="HT100" s="74">
        <f t="shared" si="122"/>
        <v>0</v>
      </c>
      <c r="HU100" s="74">
        <v>1.55</v>
      </c>
      <c r="HV100" s="74"/>
      <c r="HW100" s="74">
        <f t="shared" si="123"/>
        <v>1.55</v>
      </c>
      <c r="HX100" s="74">
        <f t="shared" si="123"/>
        <v>0</v>
      </c>
      <c r="HY100" s="74"/>
      <c r="HZ100" s="74"/>
      <c r="IA100" s="74">
        <f t="shared" si="124"/>
        <v>0</v>
      </c>
      <c r="IB100" s="74">
        <f t="shared" si="124"/>
        <v>0</v>
      </c>
      <c r="IC100" s="74"/>
      <c r="ID100" s="74"/>
      <c r="IE100" s="74">
        <f t="shared" si="125"/>
        <v>0</v>
      </c>
      <c r="IF100" s="210">
        <f t="shared" si="126"/>
        <v>0</v>
      </c>
      <c r="IG100" s="235"/>
      <c r="IH100" s="235"/>
      <c r="II100" s="211">
        <f t="shared" si="127"/>
        <v>0</v>
      </c>
      <c r="IJ100" s="211">
        <f t="shared" si="127"/>
        <v>0</v>
      </c>
      <c r="IM100" s="211">
        <f t="shared" si="128"/>
        <v>0</v>
      </c>
      <c r="IN100" s="211">
        <f t="shared" si="128"/>
        <v>0</v>
      </c>
      <c r="IO100" s="196"/>
      <c r="IP100" s="211"/>
      <c r="IQ100" s="211">
        <f t="shared" si="129"/>
        <v>0</v>
      </c>
      <c r="IR100" s="211">
        <f t="shared" si="129"/>
        <v>0</v>
      </c>
      <c r="IS100" s="211"/>
      <c r="IT100" s="211"/>
      <c r="IU100" s="211">
        <f t="shared" si="130"/>
        <v>0</v>
      </c>
      <c r="IV100" s="211">
        <f t="shared" si="130"/>
        <v>0</v>
      </c>
      <c r="IW100" s="211"/>
      <c r="IX100" s="211"/>
      <c r="IY100" s="211">
        <f t="shared" si="131"/>
        <v>0</v>
      </c>
      <c r="IZ100" s="211">
        <f t="shared" si="132"/>
        <v>0</v>
      </c>
      <c r="JA100" s="211"/>
      <c r="JB100" s="211"/>
      <c r="JC100" s="211">
        <f t="shared" si="133"/>
        <v>0</v>
      </c>
      <c r="JD100" s="211">
        <f t="shared" si="133"/>
        <v>0</v>
      </c>
      <c r="JE100" s="211">
        <v>1.77</v>
      </c>
      <c r="JF100" s="211"/>
      <c r="JG100" s="211">
        <f t="shared" si="134"/>
        <v>1.77</v>
      </c>
      <c r="JH100" s="211">
        <f t="shared" si="134"/>
        <v>0</v>
      </c>
      <c r="JI100" s="211"/>
      <c r="JJ100" s="211"/>
      <c r="JK100" s="211">
        <f t="shared" si="135"/>
        <v>0</v>
      </c>
      <c r="JL100" s="211">
        <f t="shared" si="135"/>
        <v>0</v>
      </c>
      <c r="JM100" s="211"/>
      <c r="JN100" s="211"/>
      <c r="JO100" s="211">
        <f t="shared" si="136"/>
        <v>0</v>
      </c>
      <c r="JP100" s="211">
        <f t="shared" si="136"/>
        <v>0</v>
      </c>
      <c r="JQ100" s="211"/>
      <c r="JR100" s="211"/>
      <c r="JS100" s="211">
        <f t="shared" si="137"/>
        <v>0</v>
      </c>
      <c r="JT100" s="211">
        <f t="shared" si="137"/>
        <v>0</v>
      </c>
      <c r="JU100" s="211">
        <v>0</v>
      </c>
      <c r="JV100" s="211"/>
      <c r="JW100" s="211">
        <f t="shared" si="138"/>
        <v>0</v>
      </c>
      <c r="JX100" s="211">
        <f t="shared" si="138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2"/>
        <v>0</v>
      </c>
      <c r="H101" s="71">
        <f t="shared" si="72"/>
        <v>0</v>
      </c>
      <c r="I101" s="237">
        <v>0</v>
      </c>
      <c r="J101" s="71"/>
      <c r="K101" s="71"/>
      <c r="L101" s="71"/>
      <c r="M101" s="71">
        <f t="shared" si="70"/>
        <v>0</v>
      </c>
      <c r="N101" s="71">
        <f t="shared" si="73"/>
        <v>0</v>
      </c>
      <c r="O101" s="236">
        <v>0.41</v>
      </c>
      <c r="P101" s="237"/>
      <c r="Q101" s="74"/>
      <c r="R101" s="71"/>
      <c r="S101" s="71">
        <f t="shared" si="74"/>
        <v>0.41</v>
      </c>
      <c r="T101" s="71">
        <f t="shared" si="74"/>
        <v>0</v>
      </c>
      <c r="U101" s="71"/>
      <c r="V101" s="71"/>
      <c r="W101" s="74"/>
      <c r="X101" s="74"/>
      <c r="Y101" s="71">
        <f t="shared" si="75"/>
        <v>0</v>
      </c>
      <c r="Z101" s="71">
        <f t="shared" si="75"/>
        <v>0</v>
      </c>
      <c r="AA101" s="71"/>
      <c r="AB101" s="245"/>
      <c r="AC101" s="246"/>
      <c r="AD101" s="239"/>
      <c r="AE101" s="71">
        <f t="shared" si="76"/>
        <v>0</v>
      </c>
      <c r="AF101" s="71">
        <f t="shared" si="76"/>
        <v>0</v>
      </c>
      <c r="AG101" s="71">
        <v>20.62</v>
      </c>
      <c r="AH101" s="71"/>
      <c r="AI101" s="71"/>
      <c r="AJ101" s="71"/>
      <c r="AK101" s="71">
        <f t="shared" si="77"/>
        <v>20.62</v>
      </c>
      <c r="AL101" s="71">
        <f t="shared" si="77"/>
        <v>0</v>
      </c>
      <c r="AM101" s="71"/>
      <c r="AN101" s="71"/>
      <c r="AO101" s="75"/>
      <c r="AP101" s="75"/>
      <c r="AQ101" s="71">
        <f t="shared" si="78"/>
        <v>0</v>
      </c>
      <c r="AR101" s="71">
        <f t="shared" si="78"/>
        <v>0</v>
      </c>
      <c r="AS101" s="74"/>
      <c r="AT101" s="74"/>
      <c r="AU101" s="74"/>
      <c r="AV101" s="71"/>
      <c r="AW101" s="71">
        <f t="shared" si="79"/>
        <v>0</v>
      </c>
      <c r="AX101" s="71">
        <f t="shared" si="79"/>
        <v>0</v>
      </c>
      <c r="AY101" s="207"/>
      <c r="AZ101" s="86"/>
      <c r="BA101" s="86"/>
      <c r="BB101" s="86"/>
      <c r="BC101" s="71">
        <f t="shared" si="80"/>
        <v>0</v>
      </c>
      <c r="BD101" s="71">
        <f t="shared" si="80"/>
        <v>0</v>
      </c>
      <c r="BE101" s="236"/>
      <c r="BF101" s="236"/>
      <c r="BG101" s="75"/>
      <c r="BH101" s="240"/>
      <c r="BI101" s="71">
        <f t="shared" si="81"/>
        <v>0</v>
      </c>
      <c r="BJ101" s="71">
        <f t="shared" si="81"/>
        <v>0</v>
      </c>
      <c r="BK101" s="93"/>
      <c r="BL101" s="93"/>
      <c r="BM101" s="71"/>
      <c r="BN101" s="71"/>
      <c r="BO101" s="71">
        <f t="shared" si="82"/>
        <v>0</v>
      </c>
      <c r="BP101" s="71">
        <f t="shared" si="82"/>
        <v>0</v>
      </c>
      <c r="BQ101" s="241"/>
      <c r="BR101" s="236"/>
      <c r="BS101" s="94"/>
      <c r="BT101" s="94"/>
      <c r="BU101" s="71">
        <f t="shared" si="83"/>
        <v>0</v>
      </c>
      <c r="BV101" s="71">
        <f t="shared" si="83"/>
        <v>0</v>
      </c>
      <c r="BW101" s="74">
        <v>82.47</v>
      </c>
      <c r="BX101" s="74"/>
      <c r="BY101" s="79"/>
      <c r="BZ101" s="242"/>
      <c r="CA101" s="71">
        <f t="shared" si="84"/>
        <v>82.47</v>
      </c>
      <c r="CB101" s="71">
        <f t="shared" si="84"/>
        <v>0</v>
      </c>
      <c r="CC101" s="74"/>
      <c r="CD101" s="74"/>
      <c r="CE101" s="95"/>
      <c r="CF101" s="95"/>
      <c r="CG101" s="71">
        <f t="shared" si="85"/>
        <v>0</v>
      </c>
      <c r="CH101" s="71">
        <f t="shared" si="85"/>
        <v>0</v>
      </c>
      <c r="CI101" s="236"/>
      <c r="CJ101" s="236"/>
      <c r="CK101" s="213"/>
      <c r="CL101" s="71"/>
      <c r="CM101" s="71">
        <f t="shared" si="86"/>
        <v>0</v>
      </c>
      <c r="CN101" s="71">
        <f t="shared" si="86"/>
        <v>0</v>
      </c>
      <c r="CO101" s="236"/>
      <c r="CP101" s="236"/>
      <c r="CQ101" s="71"/>
      <c r="CR101" s="71"/>
      <c r="CS101" s="71">
        <f t="shared" si="87"/>
        <v>0</v>
      </c>
      <c r="CT101" s="71">
        <f t="shared" si="87"/>
        <v>0</v>
      </c>
      <c r="CU101" s="74">
        <v>5.15</v>
      </c>
      <c r="CV101" s="74"/>
      <c r="CW101" s="236"/>
      <c r="CX101" s="236"/>
      <c r="CY101" s="71">
        <f t="shared" si="88"/>
        <v>5.15</v>
      </c>
      <c r="CZ101" s="71">
        <f t="shared" si="88"/>
        <v>0</v>
      </c>
      <c r="DA101" s="236"/>
      <c r="DB101" s="237"/>
      <c r="DC101" s="93"/>
      <c r="DD101" s="71"/>
      <c r="DE101" s="71">
        <f t="shared" si="89"/>
        <v>0</v>
      </c>
      <c r="DF101" s="71">
        <f t="shared" si="89"/>
        <v>0</v>
      </c>
      <c r="DG101" s="74"/>
      <c r="DH101" s="74"/>
      <c r="DI101" s="74"/>
      <c r="DJ101" s="74"/>
      <c r="DK101" s="71">
        <f t="shared" si="90"/>
        <v>0</v>
      </c>
      <c r="DL101" s="71">
        <f t="shared" si="90"/>
        <v>0</v>
      </c>
      <c r="DM101" s="236">
        <v>0</v>
      </c>
      <c r="DN101" s="236"/>
      <c r="DO101" s="243"/>
      <c r="DP101" s="244"/>
      <c r="DQ101" s="71">
        <f t="shared" si="91"/>
        <v>0</v>
      </c>
      <c r="DR101" s="71">
        <f t="shared" si="91"/>
        <v>0</v>
      </c>
      <c r="DS101" s="115"/>
      <c r="DT101" s="71"/>
      <c r="DU101" s="236"/>
      <c r="DV101" s="236"/>
      <c r="DW101" s="71">
        <f t="shared" si="92"/>
        <v>0</v>
      </c>
      <c r="DX101" s="71">
        <f t="shared" si="92"/>
        <v>0</v>
      </c>
      <c r="DY101" s="236"/>
      <c r="DZ101" s="237"/>
      <c r="EA101" s="208"/>
      <c r="EB101" s="71"/>
      <c r="EC101" s="71">
        <f t="shared" si="93"/>
        <v>0</v>
      </c>
      <c r="ED101" s="71">
        <f t="shared" si="93"/>
        <v>0</v>
      </c>
      <c r="EE101" s="236"/>
      <c r="EF101" s="236"/>
      <c r="EG101" s="243"/>
      <c r="EH101" s="243"/>
      <c r="EI101" s="71">
        <f t="shared" si="94"/>
        <v>0</v>
      </c>
      <c r="EJ101" s="71">
        <f t="shared" si="94"/>
        <v>0</v>
      </c>
      <c r="EK101" s="236">
        <v>1.03</v>
      </c>
      <c r="EL101" s="236"/>
      <c r="EM101" s="243"/>
      <c r="EN101" s="243"/>
      <c r="EO101" s="71">
        <f t="shared" si="95"/>
        <v>1.03</v>
      </c>
      <c r="EP101" s="71">
        <f t="shared" si="95"/>
        <v>0</v>
      </c>
      <c r="EQ101" s="209">
        <v>0</v>
      </c>
      <c r="ER101" s="196"/>
      <c r="ES101" s="196"/>
      <c r="ET101" s="196"/>
      <c r="EU101" s="74">
        <f t="shared" si="96"/>
        <v>0</v>
      </c>
      <c r="EV101" s="74">
        <f t="shared" si="97"/>
        <v>0</v>
      </c>
      <c r="EW101" s="71">
        <v>0</v>
      </c>
      <c r="EX101" s="71"/>
      <c r="EY101" s="71"/>
      <c r="EZ101" s="71"/>
      <c r="FA101" s="71">
        <f t="shared" si="98"/>
        <v>0</v>
      </c>
      <c r="FB101" s="71">
        <f t="shared" si="98"/>
        <v>0</v>
      </c>
      <c r="FC101" s="71"/>
      <c r="FD101" s="71"/>
      <c r="FE101" s="71"/>
      <c r="FF101" s="71"/>
      <c r="FG101" s="71">
        <f t="shared" si="99"/>
        <v>0</v>
      </c>
      <c r="FH101" s="71">
        <f t="shared" si="99"/>
        <v>0</v>
      </c>
      <c r="FI101" s="196"/>
      <c r="FJ101" s="196"/>
      <c r="FK101" s="196"/>
      <c r="FL101" s="196"/>
      <c r="FM101" s="74">
        <f t="shared" si="100"/>
        <v>0</v>
      </c>
      <c r="FN101" s="74">
        <f t="shared" si="101"/>
        <v>0</v>
      </c>
      <c r="FO101" s="196"/>
      <c r="FP101" s="196"/>
      <c r="FQ101" s="196"/>
      <c r="FR101" s="196"/>
      <c r="FS101" s="74">
        <f t="shared" si="102"/>
        <v>0</v>
      </c>
      <c r="FT101" s="74">
        <f t="shared" si="103"/>
        <v>0</v>
      </c>
      <c r="FU101" s="196"/>
      <c r="FV101" s="196"/>
      <c r="FW101" s="196"/>
      <c r="FX101" s="196"/>
      <c r="FY101" s="74">
        <f t="shared" si="104"/>
        <v>0</v>
      </c>
      <c r="FZ101" s="74">
        <f t="shared" si="105"/>
        <v>0</v>
      </c>
      <c r="GA101" s="196"/>
      <c r="GB101" s="196"/>
      <c r="GC101" s="196"/>
      <c r="GD101" s="196"/>
      <c r="GE101" s="74">
        <f t="shared" si="106"/>
        <v>0</v>
      </c>
      <c r="GF101" s="74">
        <f t="shared" si="107"/>
        <v>0</v>
      </c>
      <c r="GG101" s="196"/>
      <c r="GH101" s="196"/>
      <c r="GI101" s="74">
        <f t="shared" si="71"/>
        <v>0</v>
      </c>
      <c r="GJ101" s="74">
        <f t="shared" si="108"/>
        <v>0</v>
      </c>
      <c r="GK101" s="196">
        <v>10</v>
      </c>
      <c r="GL101" s="196"/>
      <c r="GM101" s="74">
        <f t="shared" si="109"/>
        <v>10</v>
      </c>
      <c r="GN101" s="74">
        <f t="shared" si="110"/>
        <v>0</v>
      </c>
      <c r="GO101" s="196">
        <v>0</v>
      </c>
      <c r="GP101" s="196"/>
      <c r="GQ101" s="74">
        <f t="shared" si="111"/>
        <v>0</v>
      </c>
      <c r="GR101" s="74">
        <f t="shared" si="112"/>
        <v>0</v>
      </c>
      <c r="GS101" s="196"/>
      <c r="GT101" s="196"/>
      <c r="GU101" s="74">
        <f t="shared" si="113"/>
        <v>0</v>
      </c>
      <c r="GV101" s="74">
        <f t="shared" si="114"/>
        <v>0</v>
      </c>
      <c r="GW101" s="196">
        <v>5.15</v>
      </c>
      <c r="GX101" s="196"/>
      <c r="GY101" s="74">
        <f t="shared" si="115"/>
        <v>5.15</v>
      </c>
      <c r="GZ101" s="74">
        <f t="shared" si="116"/>
        <v>0</v>
      </c>
      <c r="HA101" s="196">
        <v>0</v>
      </c>
      <c r="HB101" s="196"/>
      <c r="HC101" s="74">
        <f t="shared" si="117"/>
        <v>0</v>
      </c>
      <c r="HD101" s="74">
        <f t="shared" si="118"/>
        <v>0</v>
      </c>
      <c r="HE101" s="196">
        <v>1.22</v>
      </c>
      <c r="HF101" s="196"/>
      <c r="HG101" s="74">
        <f t="shared" si="119"/>
        <v>1.22</v>
      </c>
      <c r="HH101" s="74">
        <f t="shared" si="119"/>
        <v>0</v>
      </c>
      <c r="HI101" s="74">
        <v>1.44</v>
      </c>
      <c r="HJ101" s="74"/>
      <c r="HK101" s="74">
        <f t="shared" si="120"/>
        <v>1.44</v>
      </c>
      <c r="HL101" s="74">
        <f t="shared" si="120"/>
        <v>0</v>
      </c>
      <c r="HM101" s="74"/>
      <c r="HN101" s="74"/>
      <c r="HO101" s="74">
        <f t="shared" si="121"/>
        <v>0</v>
      </c>
      <c r="HP101" s="74">
        <f t="shared" si="121"/>
        <v>0</v>
      </c>
      <c r="HQ101" s="74"/>
      <c r="HR101" s="74"/>
      <c r="HS101" s="74">
        <f t="shared" si="122"/>
        <v>0</v>
      </c>
      <c r="HT101" s="74">
        <f t="shared" si="122"/>
        <v>0</v>
      </c>
      <c r="HU101" s="74">
        <v>1.55</v>
      </c>
      <c r="HV101" s="74"/>
      <c r="HW101" s="74">
        <f t="shared" si="123"/>
        <v>1.55</v>
      </c>
      <c r="HX101" s="74">
        <f t="shared" si="123"/>
        <v>0</v>
      </c>
      <c r="HY101" s="74"/>
      <c r="HZ101" s="74"/>
      <c r="IA101" s="74">
        <f t="shared" si="124"/>
        <v>0</v>
      </c>
      <c r="IB101" s="74">
        <f t="shared" si="124"/>
        <v>0</v>
      </c>
      <c r="IC101" s="74"/>
      <c r="ID101" s="74"/>
      <c r="IE101" s="74">
        <f t="shared" si="125"/>
        <v>0</v>
      </c>
      <c r="IF101" s="210">
        <f t="shared" si="126"/>
        <v>0</v>
      </c>
      <c r="IG101" s="235"/>
      <c r="IH101" s="235"/>
      <c r="II101" s="211">
        <f t="shared" si="127"/>
        <v>0</v>
      </c>
      <c r="IJ101" s="211">
        <f t="shared" si="127"/>
        <v>0</v>
      </c>
      <c r="IM101" s="211">
        <f t="shared" si="128"/>
        <v>0</v>
      </c>
      <c r="IN101" s="211">
        <f t="shared" si="128"/>
        <v>0</v>
      </c>
      <c r="IO101" s="196"/>
      <c r="IP101" s="211"/>
      <c r="IQ101" s="211">
        <f t="shared" si="129"/>
        <v>0</v>
      </c>
      <c r="IR101" s="211">
        <f t="shared" si="129"/>
        <v>0</v>
      </c>
      <c r="IS101" s="211"/>
      <c r="IT101" s="211"/>
      <c r="IU101" s="211">
        <f t="shared" si="130"/>
        <v>0</v>
      </c>
      <c r="IV101" s="211">
        <f t="shared" si="130"/>
        <v>0</v>
      </c>
      <c r="IW101" s="211"/>
      <c r="IX101" s="211"/>
      <c r="IY101" s="211">
        <f t="shared" si="131"/>
        <v>0</v>
      </c>
      <c r="IZ101" s="211">
        <f t="shared" si="132"/>
        <v>0</v>
      </c>
      <c r="JA101" s="211"/>
      <c r="JB101" s="211"/>
      <c r="JC101" s="211">
        <f t="shared" si="133"/>
        <v>0</v>
      </c>
      <c r="JD101" s="211">
        <f t="shared" si="133"/>
        <v>0</v>
      </c>
      <c r="JE101" s="211">
        <v>1.77</v>
      </c>
      <c r="JF101" s="211"/>
      <c r="JG101" s="211">
        <f t="shared" si="134"/>
        <v>1.77</v>
      </c>
      <c r="JH101" s="211">
        <f t="shared" si="134"/>
        <v>0</v>
      </c>
      <c r="JI101" s="211"/>
      <c r="JJ101" s="211"/>
      <c r="JK101" s="211">
        <f t="shared" si="135"/>
        <v>0</v>
      </c>
      <c r="JL101" s="211">
        <f t="shared" si="135"/>
        <v>0</v>
      </c>
      <c r="JM101" s="211"/>
      <c r="JN101" s="211"/>
      <c r="JO101" s="211">
        <f t="shared" si="136"/>
        <v>0</v>
      </c>
      <c r="JP101" s="211">
        <f t="shared" si="136"/>
        <v>0</v>
      </c>
      <c r="JQ101" s="211"/>
      <c r="JR101" s="211"/>
      <c r="JS101" s="211">
        <f t="shared" si="137"/>
        <v>0</v>
      </c>
      <c r="JT101" s="211">
        <f t="shared" si="137"/>
        <v>0</v>
      </c>
      <c r="JU101" s="211">
        <v>0</v>
      </c>
      <c r="JV101" s="211"/>
      <c r="JW101" s="211">
        <f t="shared" si="138"/>
        <v>0</v>
      </c>
      <c r="JX101" s="211">
        <f t="shared" si="138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2"/>
        <v>0</v>
      </c>
      <c r="H102" s="71">
        <f t="shared" si="72"/>
        <v>0</v>
      </c>
      <c r="I102" s="237">
        <v>0</v>
      </c>
      <c r="J102" s="71"/>
      <c r="K102" s="71"/>
      <c r="L102" s="71"/>
      <c r="M102" s="71">
        <f t="shared" si="70"/>
        <v>0</v>
      </c>
      <c r="N102" s="71">
        <f t="shared" si="73"/>
        <v>0</v>
      </c>
      <c r="O102" s="236">
        <v>0.41</v>
      </c>
      <c r="P102" s="237"/>
      <c r="Q102" s="74"/>
      <c r="R102" s="71"/>
      <c r="S102" s="71">
        <f t="shared" si="74"/>
        <v>0.41</v>
      </c>
      <c r="T102" s="71">
        <f t="shared" si="74"/>
        <v>0</v>
      </c>
      <c r="U102" s="71"/>
      <c r="V102" s="71"/>
      <c r="W102" s="74"/>
      <c r="X102" s="74"/>
      <c r="Y102" s="71">
        <f t="shared" si="75"/>
        <v>0</v>
      </c>
      <c r="Z102" s="71">
        <f t="shared" si="75"/>
        <v>0</v>
      </c>
      <c r="AA102" s="71"/>
      <c r="AB102" s="245"/>
      <c r="AC102" s="246"/>
      <c r="AD102" s="239"/>
      <c r="AE102" s="71">
        <f t="shared" si="76"/>
        <v>0</v>
      </c>
      <c r="AF102" s="71">
        <f t="shared" si="76"/>
        <v>0</v>
      </c>
      <c r="AG102" s="71">
        <v>0</v>
      </c>
      <c r="AH102" s="71"/>
      <c r="AI102" s="71"/>
      <c r="AJ102" s="71"/>
      <c r="AK102" s="71">
        <f t="shared" si="77"/>
        <v>0</v>
      </c>
      <c r="AL102" s="71">
        <f t="shared" si="77"/>
        <v>0</v>
      </c>
      <c r="AM102" s="71"/>
      <c r="AN102" s="71"/>
      <c r="AO102" s="75"/>
      <c r="AP102" s="75"/>
      <c r="AQ102" s="71">
        <f t="shared" si="78"/>
        <v>0</v>
      </c>
      <c r="AR102" s="71">
        <f t="shared" si="78"/>
        <v>0</v>
      </c>
      <c r="AS102" s="74"/>
      <c r="AT102" s="74"/>
      <c r="AU102" s="74"/>
      <c r="AV102" s="71"/>
      <c r="AW102" s="71">
        <f t="shared" si="79"/>
        <v>0</v>
      </c>
      <c r="AX102" s="71">
        <f t="shared" si="79"/>
        <v>0</v>
      </c>
      <c r="AY102" s="207"/>
      <c r="AZ102" s="86"/>
      <c r="BA102" s="86"/>
      <c r="BB102" s="86"/>
      <c r="BC102" s="71">
        <f t="shared" si="80"/>
        <v>0</v>
      </c>
      <c r="BD102" s="71">
        <f t="shared" si="80"/>
        <v>0</v>
      </c>
      <c r="BE102" s="236"/>
      <c r="BF102" s="236"/>
      <c r="BG102" s="75"/>
      <c r="BH102" s="240"/>
      <c r="BI102" s="71">
        <f t="shared" si="81"/>
        <v>0</v>
      </c>
      <c r="BJ102" s="71">
        <f t="shared" si="81"/>
        <v>0</v>
      </c>
      <c r="BK102" s="93"/>
      <c r="BL102" s="93"/>
      <c r="BM102" s="71"/>
      <c r="BN102" s="71"/>
      <c r="BO102" s="71">
        <f t="shared" si="82"/>
        <v>0</v>
      </c>
      <c r="BP102" s="71">
        <f t="shared" si="82"/>
        <v>0</v>
      </c>
      <c r="BQ102" s="241"/>
      <c r="BR102" s="236"/>
      <c r="BS102" s="94"/>
      <c r="BT102" s="94"/>
      <c r="BU102" s="71">
        <f t="shared" si="83"/>
        <v>0</v>
      </c>
      <c r="BV102" s="71">
        <f t="shared" si="83"/>
        <v>0</v>
      </c>
      <c r="BW102" s="74">
        <v>82.47</v>
      </c>
      <c r="BX102" s="74"/>
      <c r="BY102" s="79"/>
      <c r="BZ102" s="242"/>
      <c r="CA102" s="71">
        <f t="shared" si="84"/>
        <v>82.47</v>
      </c>
      <c r="CB102" s="71">
        <f t="shared" si="84"/>
        <v>0</v>
      </c>
      <c r="CC102" s="74"/>
      <c r="CD102" s="74"/>
      <c r="CE102" s="95"/>
      <c r="CF102" s="95"/>
      <c r="CG102" s="71">
        <f t="shared" si="85"/>
        <v>0</v>
      </c>
      <c r="CH102" s="71">
        <f t="shared" si="85"/>
        <v>0</v>
      </c>
      <c r="CI102" s="236"/>
      <c r="CJ102" s="236"/>
      <c r="CK102" s="213"/>
      <c r="CL102" s="71"/>
      <c r="CM102" s="71">
        <f t="shared" si="86"/>
        <v>0</v>
      </c>
      <c r="CN102" s="71">
        <f t="shared" si="86"/>
        <v>0</v>
      </c>
      <c r="CO102" s="236"/>
      <c r="CP102" s="236"/>
      <c r="CQ102" s="71"/>
      <c r="CR102" s="71"/>
      <c r="CS102" s="71">
        <f t="shared" si="87"/>
        <v>0</v>
      </c>
      <c r="CT102" s="71">
        <f t="shared" si="87"/>
        <v>0</v>
      </c>
      <c r="CU102" s="74">
        <v>5.15</v>
      </c>
      <c r="CV102" s="74"/>
      <c r="CW102" s="236"/>
      <c r="CX102" s="236"/>
      <c r="CY102" s="71">
        <f t="shared" si="88"/>
        <v>5.15</v>
      </c>
      <c r="CZ102" s="71">
        <f t="shared" si="88"/>
        <v>0</v>
      </c>
      <c r="DA102" s="236"/>
      <c r="DB102" s="237"/>
      <c r="DC102" s="93"/>
      <c r="DD102" s="71"/>
      <c r="DE102" s="71">
        <f t="shared" si="89"/>
        <v>0</v>
      </c>
      <c r="DF102" s="71">
        <f t="shared" si="89"/>
        <v>0</v>
      </c>
      <c r="DG102" s="74"/>
      <c r="DH102" s="74"/>
      <c r="DI102" s="74"/>
      <c r="DJ102" s="74"/>
      <c r="DK102" s="71">
        <f t="shared" si="90"/>
        <v>0</v>
      </c>
      <c r="DL102" s="71">
        <f t="shared" si="90"/>
        <v>0</v>
      </c>
      <c r="DM102" s="236">
        <v>0</v>
      </c>
      <c r="DN102" s="236"/>
      <c r="DO102" s="243"/>
      <c r="DP102" s="244"/>
      <c r="DQ102" s="71">
        <f t="shared" si="91"/>
        <v>0</v>
      </c>
      <c r="DR102" s="71">
        <f t="shared" si="91"/>
        <v>0</v>
      </c>
      <c r="DS102" s="115"/>
      <c r="DT102" s="71"/>
      <c r="DU102" s="236"/>
      <c r="DV102" s="236"/>
      <c r="DW102" s="71">
        <f t="shared" si="92"/>
        <v>0</v>
      </c>
      <c r="DX102" s="71">
        <f t="shared" si="92"/>
        <v>0</v>
      </c>
      <c r="DY102" s="236"/>
      <c r="DZ102" s="237"/>
      <c r="EA102" s="208"/>
      <c r="EB102" s="71"/>
      <c r="EC102" s="71">
        <f t="shared" si="93"/>
        <v>0</v>
      </c>
      <c r="ED102" s="71">
        <f t="shared" si="93"/>
        <v>0</v>
      </c>
      <c r="EE102" s="236"/>
      <c r="EF102" s="236"/>
      <c r="EG102" s="243"/>
      <c r="EH102" s="243"/>
      <c r="EI102" s="71">
        <f t="shared" si="94"/>
        <v>0</v>
      </c>
      <c r="EJ102" s="71">
        <f t="shared" si="94"/>
        <v>0</v>
      </c>
      <c r="EK102" s="236">
        <v>1.03</v>
      </c>
      <c r="EL102" s="236"/>
      <c r="EM102" s="243"/>
      <c r="EN102" s="243"/>
      <c r="EO102" s="71">
        <f t="shared" si="95"/>
        <v>1.03</v>
      </c>
      <c r="EP102" s="71">
        <f t="shared" si="95"/>
        <v>0</v>
      </c>
      <c r="EQ102" s="209">
        <v>0</v>
      </c>
      <c r="ER102" s="196"/>
      <c r="ES102" s="196"/>
      <c r="ET102" s="196"/>
      <c r="EU102" s="74">
        <f t="shared" si="96"/>
        <v>0</v>
      </c>
      <c r="EV102" s="74">
        <f t="shared" si="97"/>
        <v>0</v>
      </c>
      <c r="EW102" s="71">
        <v>0</v>
      </c>
      <c r="EX102" s="71"/>
      <c r="EY102" s="71"/>
      <c r="EZ102" s="71"/>
      <c r="FA102" s="71">
        <f t="shared" si="98"/>
        <v>0</v>
      </c>
      <c r="FB102" s="71">
        <f t="shared" si="98"/>
        <v>0</v>
      </c>
      <c r="FC102" s="71"/>
      <c r="FD102" s="71"/>
      <c r="FE102" s="71"/>
      <c r="FF102" s="71"/>
      <c r="FG102" s="71">
        <f t="shared" si="99"/>
        <v>0</v>
      </c>
      <c r="FH102" s="71">
        <f t="shared" si="99"/>
        <v>0</v>
      </c>
      <c r="FI102" s="196"/>
      <c r="FJ102" s="196"/>
      <c r="FK102" s="196"/>
      <c r="FL102" s="196"/>
      <c r="FM102" s="74">
        <f t="shared" si="100"/>
        <v>0</v>
      </c>
      <c r="FN102" s="74">
        <f t="shared" si="101"/>
        <v>0</v>
      </c>
      <c r="FO102" s="196"/>
      <c r="FP102" s="196"/>
      <c r="FQ102" s="196"/>
      <c r="FR102" s="196"/>
      <c r="FS102" s="74">
        <f t="shared" si="102"/>
        <v>0</v>
      </c>
      <c r="FT102" s="74">
        <f t="shared" si="103"/>
        <v>0</v>
      </c>
      <c r="FU102" s="196"/>
      <c r="FV102" s="196"/>
      <c r="FW102" s="196"/>
      <c r="FX102" s="196"/>
      <c r="FY102" s="74">
        <f t="shared" si="104"/>
        <v>0</v>
      </c>
      <c r="FZ102" s="74">
        <f t="shared" si="105"/>
        <v>0</v>
      </c>
      <c r="GA102" s="196"/>
      <c r="GB102" s="196"/>
      <c r="GC102" s="196"/>
      <c r="GD102" s="196"/>
      <c r="GE102" s="74">
        <f t="shared" si="106"/>
        <v>0</v>
      </c>
      <c r="GF102" s="74">
        <f t="shared" si="107"/>
        <v>0</v>
      </c>
      <c r="GG102" s="196"/>
      <c r="GH102" s="196"/>
      <c r="GI102" s="74">
        <f t="shared" si="71"/>
        <v>0</v>
      </c>
      <c r="GJ102" s="74">
        <f t="shared" si="108"/>
        <v>0</v>
      </c>
      <c r="GK102" s="196">
        <v>10</v>
      </c>
      <c r="GL102" s="196"/>
      <c r="GM102" s="74">
        <f t="shared" si="109"/>
        <v>10</v>
      </c>
      <c r="GN102" s="74">
        <f t="shared" si="110"/>
        <v>0</v>
      </c>
      <c r="GO102" s="196">
        <v>0</v>
      </c>
      <c r="GP102" s="196"/>
      <c r="GQ102" s="74">
        <f t="shared" si="111"/>
        <v>0</v>
      </c>
      <c r="GR102" s="74">
        <f t="shared" si="112"/>
        <v>0</v>
      </c>
      <c r="GS102" s="196"/>
      <c r="GT102" s="196"/>
      <c r="GU102" s="74">
        <f t="shared" si="113"/>
        <v>0</v>
      </c>
      <c r="GV102" s="74">
        <f t="shared" si="114"/>
        <v>0</v>
      </c>
      <c r="GW102" s="196">
        <v>5.15</v>
      </c>
      <c r="GX102" s="196"/>
      <c r="GY102" s="74">
        <f t="shared" si="115"/>
        <v>5.15</v>
      </c>
      <c r="GZ102" s="74">
        <f t="shared" si="116"/>
        <v>0</v>
      </c>
      <c r="HA102" s="196">
        <v>0</v>
      </c>
      <c r="HB102" s="196"/>
      <c r="HC102" s="74">
        <f t="shared" si="117"/>
        <v>0</v>
      </c>
      <c r="HD102" s="74">
        <f t="shared" si="118"/>
        <v>0</v>
      </c>
      <c r="HE102" s="196">
        <v>1.22</v>
      </c>
      <c r="HF102" s="196"/>
      <c r="HG102" s="74">
        <f t="shared" si="119"/>
        <v>1.22</v>
      </c>
      <c r="HH102" s="74">
        <f t="shared" si="119"/>
        <v>0</v>
      </c>
      <c r="HI102" s="74">
        <v>1.44</v>
      </c>
      <c r="HJ102" s="74"/>
      <c r="HK102" s="74">
        <f t="shared" si="120"/>
        <v>1.44</v>
      </c>
      <c r="HL102" s="74">
        <f t="shared" si="120"/>
        <v>0</v>
      </c>
      <c r="HM102" s="74"/>
      <c r="HN102" s="74"/>
      <c r="HO102" s="74">
        <f t="shared" si="121"/>
        <v>0</v>
      </c>
      <c r="HP102" s="74">
        <f t="shared" si="121"/>
        <v>0</v>
      </c>
      <c r="HQ102" s="74"/>
      <c r="HR102" s="74"/>
      <c r="HS102" s="74">
        <f t="shared" si="122"/>
        <v>0</v>
      </c>
      <c r="HT102" s="74">
        <f t="shared" si="122"/>
        <v>0</v>
      </c>
      <c r="HU102" s="74">
        <v>1.55</v>
      </c>
      <c r="HV102" s="74"/>
      <c r="HW102" s="74">
        <f t="shared" si="123"/>
        <v>1.55</v>
      </c>
      <c r="HX102" s="74">
        <f t="shared" si="123"/>
        <v>0</v>
      </c>
      <c r="HY102" s="74"/>
      <c r="HZ102" s="74"/>
      <c r="IA102" s="74">
        <f t="shared" si="124"/>
        <v>0</v>
      </c>
      <c r="IB102" s="74">
        <f t="shared" si="124"/>
        <v>0</v>
      </c>
      <c r="IC102" s="74"/>
      <c r="ID102" s="74"/>
      <c r="IE102" s="74">
        <f t="shared" si="125"/>
        <v>0</v>
      </c>
      <c r="IF102" s="210">
        <f t="shared" si="126"/>
        <v>0</v>
      </c>
      <c r="IG102" s="235"/>
      <c r="IH102" s="235"/>
      <c r="II102" s="211">
        <f t="shared" si="127"/>
        <v>0</v>
      </c>
      <c r="IJ102" s="211">
        <f t="shared" si="127"/>
        <v>0</v>
      </c>
      <c r="IM102" s="211">
        <f t="shared" si="128"/>
        <v>0</v>
      </c>
      <c r="IN102" s="211">
        <f t="shared" si="128"/>
        <v>0</v>
      </c>
      <c r="IO102" s="196"/>
      <c r="IP102" s="211"/>
      <c r="IQ102" s="211">
        <f t="shared" si="129"/>
        <v>0</v>
      </c>
      <c r="IR102" s="211">
        <f t="shared" si="129"/>
        <v>0</v>
      </c>
      <c r="IS102" s="211"/>
      <c r="IT102" s="211"/>
      <c r="IU102" s="211">
        <f t="shared" si="130"/>
        <v>0</v>
      </c>
      <c r="IV102" s="211">
        <f t="shared" si="130"/>
        <v>0</v>
      </c>
      <c r="IW102" s="211"/>
      <c r="IX102" s="211"/>
      <c r="IY102" s="211">
        <f t="shared" si="131"/>
        <v>0</v>
      </c>
      <c r="IZ102" s="211">
        <f t="shared" si="132"/>
        <v>0</v>
      </c>
      <c r="JA102" s="211"/>
      <c r="JB102" s="211"/>
      <c r="JC102" s="211">
        <f t="shared" si="133"/>
        <v>0</v>
      </c>
      <c r="JD102" s="211">
        <f t="shared" si="133"/>
        <v>0</v>
      </c>
      <c r="JE102" s="211">
        <v>1.77</v>
      </c>
      <c r="JF102" s="211"/>
      <c r="JG102" s="211">
        <f t="shared" si="134"/>
        <v>1.77</v>
      </c>
      <c r="JH102" s="211">
        <f t="shared" si="134"/>
        <v>0</v>
      </c>
      <c r="JI102" s="211"/>
      <c r="JJ102" s="211"/>
      <c r="JK102" s="211">
        <f t="shared" si="135"/>
        <v>0</v>
      </c>
      <c r="JL102" s="211">
        <f t="shared" si="135"/>
        <v>0</v>
      </c>
      <c r="JM102" s="211"/>
      <c r="JN102" s="211"/>
      <c r="JO102" s="211">
        <f t="shared" si="136"/>
        <v>0</v>
      </c>
      <c r="JP102" s="211">
        <f t="shared" si="136"/>
        <v>0</v>
      </c>
      <c r="JQ102" s="211"/>
      <c r="JR102" s="211"/>
      <c r="JS102" s="211">
        <f t="shared" si="137"/>
        <v>0</v>
      </c>
      <c r="JT102" s="211">
        <f t="shared" si="137"/>
        <v>0</v>
      </c>
      <c r="JU102" s="211">
        <v>0</v>
      </c>
      <c r="JV102" s="211"/>
      <c r="JW102" s="211">
        <f t="shared" si="138"/>
        <v>0</v>
      </c>
      <c r="JX102" s="211">
        <f t="shared" si="138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2"/>
        <v>0</v>
      </c>
      <c r="H103" s="71">
        <f t="shared" si="72"/>
        <v>0</v>
      </c>
      <c r="I103" s="237">
        <v>0</v>
      </c>
      <c r="J103" s="71"/>
      <c r="K103" s="71"/>
      <c r="L103" s="71"/>
      <c r="M103" s="71">
        <f t="shared" si="73"/>
        <v>0</v>
      </c>
      <c r="N103" s="71">
        <f t="shared" si="73"/>
        <v>0</v>
      </c>
      <c r="O103" s="236">
        <v>0.41</v>
      </c>
      <c r="P103" s="237"/>
      <c r="Q103" s="74"/>
      <c r="R103" s="71"/>
      <c r="S103" s="71">
        <f t="shared" si="74"/>
        <v>0.41</v>
      </c>
      <c r="T103" s="71">
        <f t="shared" si="74"/>
        <v>0</v>
      </c>
      <c r="U103" s="71"/>
      <c r="V103" s="71"/>
      <c r="W103" s="74"/>
      <c r="X103" s="74"/>
      <c r="Y103" s="71">
        <f t="shared" si="75"/>
        <v>0</v>
      </c>
      <c r="Z103" s="71">
        <f t="shared" si="75"/>
        <v>0</v>
      </c>
      <c r="AA103" s="71"/>
      <c r="AB103" s="245"/>
      <c r="AC103" s="246"/>
      <c r="AD103" s="239"/>
      <c r="AE103" s="71">
        <f t="shared" si="76"/>
        <v>0</v>
      </c>
      <c r="AF103" s="71">
        <f t="shared" si="76"/>
        <v>0</v>
      </c>
      <c r="AG103" s="71">
        <v>0</v>
      </c>
      <c r="AH103" s="71"/>
      <c r="AI103" s="71"/>
      <c r="AJ103" s="71"/>
      <c r="AK103" s="71">
        <f t="shared" si="77"/>
        <v>0</v>
      </c>
      <c r="AL103" s="71">
        <f t="shared" si="77"/>
        <v>0</v>
      </c>
      <c r="AM103" s="71"/>
      <c r="AN103" s="71"/>
      <c r="AO103" s="75"/>
      <c r="AP103" s="75"/>
      <c r="AQ103" s="71">
        <f t="shared" si="78"/>
        <v>0</v>
      </c>
      <c r="AR103" s="71">
        <f t="shared" si="78"/>
        <v>0</v>
      </c>
      <c r="AS103" s="74"/>
      <c r="AT103" s="74"/>
      <c r="AU103" s="74"/>
      <c r="AV103" s="71"/>
      <c r="AW103" s="71">
        <f t="shared" si="79"/>
        <v>0</v>
      </c>
      <c r="AX103" s="71">
        <f t="shared" si="79"/>
        <v>0</v>
      </c>
      <c r="AY103" s="207"/>
      <c r="AZ103" s="86"/>
      <c r="BA103" s="86"/>
      <c r="BB103" s="86"/>
      <c r="BC103" s="71">
        <f t="shared" si="80"/>
        <v>0</v>
      </c>
      <c r="BD103" s="71">
        <f t="shared" si="80"/>
        <v>0</v>
      </c>
      <c r="BE103" s="236"/>
      <c r="BF103" s="236"/>
      <c r="BG103" s="75"/>
      <c r="BH103" s="240"/>
      <c r="BI103" s="71">
        <f t="shared" si="81"/>
        <v>0</v>
      </c>
      <c r="BJ103" s="71">
        <f t="shared" si="81"/>
        <v>0</v>
      </c>
      <c r="BK103" s="93"/>
      <c r="BL103" s="93"/>
      <c r="BM103" s="71"/>
      <c r="BN103" s="71"/>
      <c r="BO103" s="71">
        <f t="shared" si="82"/>
        <v>0</v>
      </c>
      <c r="BP103" s="71">
        <f t="shared" si="82"/>
        <v>0</v>
      </c>
      <c r="BQ103" s="241"/>
      <c r="BR103" s="236"/>
      <c r="BS103" s="94"/>
      <c r="BT103" s="94"/>
      <c r="BU103" s="71">
        <f t="shared" si="83"/>
        <v>0</v>
      </c>
      <c r="BV103" s="71">
        <f t="shared" si="83"/>
        <v>0</v>
      </c>
      <c r="BW103" s="74">
        <v>82.47</v>
      </c>
      <c r="BX103" s="74"/>
      <c r="BY103" s="79"/>
      <c r="BZ103" s="242"/>
      <c r="CA103" s="71">
        <f t="shared" si="84"/>
        <v>82.47</v>
      </c>
      <c r="CB103" s="71">
        <f t="shared" si="84"/>
        <v>0</v>
      </c>
      <c r="CC103" s="74"/>
      <c r="CD103" s="74"/>
      <c r="CE103" s="95"/>
      <c r="CF103" s="95"/>
      <c r="CG103" s="71">
        <f t="shared" si="85"/>
        <v>0</v>
      </c>
      <c r="CH103" s="71">
        <f t="shared" si="85"/>
        <v>0</v>
      </c>
      <c r="CI103" s="236"/>
      <c r="CJ103" s="236"/>
      <c r="CK103" s="213"/>
      <c r="CL103" s="71"/>
      <c r="CM103" s="71">
        <f t="shared" si="86"/>
        <v>0</v>
      </c>
      <c r="CN103" s="71">
        <f t="shared" si="86"/>
        <v>0</v>
      </c>
      <c r="CO103" s="236"/>
      <c r="CP103" s="236"/>
      <c r="CQ103" s="71"/>
      <c r="CR103" s="71"/>
      <c r="CS103" s="71">
        <f t="shared" si="87"/>
        <v>0</v>
      </c>
      <c r="CT103" s="71">
        <f t="shared" si="87"/>
        <v>0</v>
      </c>
      <c r="CU103" s="74">
        <v>5.15</v>
      </c>
      <c r="CV103" s="74"/>
      <c r="CW103" s="236"/>
      <c r="CX103" s="236"/>
      <c r="CY103" s="71">
        <f t="shared" si="88"/>
        <v>5.15</v>
      </c>
      <c r="CZ103" s="71">
        <f t="shared" si="88"/>
        <v>0</v>
      </c>
      <c r="DA103" s="236"/>
      <c r="DB103" s="237"/>
      <c r="DC103" s="93"/>
      <c r="DD103" s="71"/>
      <c r="DE103" s="71">
        <f t="shared" si="89"/>
        <v>0</v>
      </c>
      <c r="DF103" s="71">
        <f t="shared" si="89"/>
        <v>0</v>
      </c>
      <c r="DG103" s="74"/>
      <c r="DH103" s="74"/>
      <c r="DI103" s="74"/>
      <c r="DJ103" s="74"/>
      <c r="DK103" s="71">
        <f t="shared" si="90"/>
        <v>0</v>
      </c>
      <c r="DL103" s="71">
        <f t="shared" si="90"/>
        <v>0</v>
      </c>
      <c r="DM103" s="236">
        <v>0</v>
      </c>
      <c r="DN103" s="236"/>
      <c r="DO103" s="243"/>
      <c r="DP103" s="244"/>
      <c r="DQ103" s="71">
        <f t="shared" si="91"/>
        <v>0</v>
      </c>
      <c r="DR103" s="71">
        <f t="shared" si="91"/>
        <v>0</v>
      </c>
      <c r="DS103" s="115"/>
      <c r="DT103" s="71"/>
      <c r="DU103" s="236"/>
      <c r="DV103" s="236"/>
      <c r="DW103" s="71">
        <f t="shared" si="92"/>
        <v>0</v>
      </c>
      <c r="DX103" s="71">
        <f t="shared" si="92"/>
        <v>0</v>
      </c>
      <c r="DY103" s="236"/>
      <c r="DZ103" s="237"/>
      <c r="EA103" s="208"/>
      <c r="EB103" s="71"/>
      <c r="EC103" s="71">
        <f t="shared" si="93"/>
        <v>0</v>
      </c>
      <c r="ED103" s="71">
        <f t="shared" si="93"/>
        <v>0</v>
      </c>
      <c r="EE103" s="236"/>
      <c r="EF103" s="236"/>
      <c r="EG103" s="243"/>
      <c r="EH103" s="243"/>
      <c r="EI103" s="71">
        <f t="shared" si="94"/>
        <v>0</v>
      </c>
      <c r="EJ103" s="71">
        <f t="shared" si="94"/>
        <v>0</v>
      </c>
      <c r="EK103" s="236">
        <v>1.03</v>
      </c>
      <c r="EL103" s="236"/>
      <c r="EM103" s="243"/>
      <c r="EN103" s="243"/>
      <c r="EO103" s="71">
        <f t="shared" si="95"/>
        <v>1.03</v>
      </c>
      <c r="EP103" s="71">
        <f t="shared" si="95"/>
        <v>0</v>
      </c>
      <c r="EQ103" s="209">
        <v>0</v>
      </c>
      <c r="ER103" s="196"/>
      <c r="ES103" s="196"/>
      <c r="ET103" s="196"/>
      <c r="EU103" s="74">
        <f t="shared" si="96"/>
        <v>0</v>
      </c>
      <c r="EV103" s="74">
        <f t="shared" si="97"/>
        <v>0</v>
      </c>
      <c r="EW103" s="71">
        <v>0</v>
      </c>
      <c r="EX103" s="71"/>
      <c r="EY103" s="71"/>
      <c r="EZ103" s="71"/>
      <c r="FA103" s="71">
        <f t="shared" si="98"/>
        <v>0</v>
      </c>
      <c r="FB103" s="71">
        <f t="shared" si="98"/>
        <v>0</v>
      </c>
      <c r="FC103" s="71"/>
      <c r="FD103" s="71"/>
      <c r="FE103" s="71"/>
      <c r="FF103" s="71"/>
      <c r="FG103" s="71">
        <f t="shared" si="99"/>
        <v>0</v>
      </c>
      <c r="FH103" s="71">
        <f t="shared" si="99"/>
        <v>0</v>
      </c>
      <c r="FI103" s="196"/>
      <c r="FJ103" s="196"/>
      <c r="FK103" s="196"/>
      <c r="FL103" s="196"/>
      <c r="FM103" s="74">
        <f t="shared" si="100"/>
        <v>0</v>
      </c>
      <c r="FN103" s="74">
        <f t="shared" si="101"/>
        <v>0</v>
      </c>
      <c r="FO103" s="196"/>
      <c r="FP103" s="196"/>
      <c r="FQ103" s="196"/>
      <c r="FR103" s="196"/>
      <c r="FS103" s="74">
        <f t="shared" si="102"/>
        <v>0</v>
      </c>
      <c r="FT103" s="74">
        <f t="shared" si="103"/>
        <v>0</v>
      </c>
      <c r="FU103" s="196"/>
      <c r="FV103" s="196"/>
      <c r="FW103" s="196"/>
      <c r="FX103" s="196"/>
      <c r="FY103" s="74">
        <f t="shared" si="104"/>
        <v>0</v>
      </c>
      <c r="FZ103" s="74">
        <f t="shared" si="105"/>
        <v>0</v>
      </c>
      <c r="GA103" s="196"/>
      <c r="GB103" s="196"/>
      <c r="GC103" s="196"/>
      <c r="GD103" s="196"/>
      <c r="GE103" s="74">
        <f t="shared" si="106"/>
        <v>0</v>
      </c>
      <c r="GF103" s="74">
        <f t="shared" si="107"/>
        <v>0</v>
      </c>
      <c r="GG103" s="196"/>
      <c r="GH103" s="196"/>
      <c r="GI103" s="74">
        <f t="shared" si="71"/>
        <v>0</v>
      </c>
      <c r="GJ103" s="74">
        <f t="shared" si="108"/>
        <v>0</v>
      </c>
      <c r="GK103" s="196">
        <v>10</v>
      </c>
      <c r="GL103" s="196"/>
      <c r="GM103" s="74">
        <f t="shared" si="109"/>
        <v>10</v>
      </c>
      <c r="GN103" s="74">
        <f t="shared" si="110"/>
        <v>0</v>
      </c>
      <c r="GO103" s="196">
        <v>0</v>
      </c>
      <c r="GP103" s="196"/>
      <c r="GQ103" s="74">
        <f t="shared" si="111"/>
        <v>0</v>
      </c>
      <c r="GR103" s="74">
        <f t="shared" si="112"/>
        <v>0</v>
      </c>
      <c r="GS103" s="196"/>
      <c r="GT103" s="196"/>
      <c r="GU103" s="74">
        <f t="shared" si="113"/>
        <v>0</v>
      </c>
      <c r="GV103" s="74">
        <f t="shared" si="114"/>
        <v>0</v>
      </c>
      <c r="GW103" s="196">
        <v>5.15</v>
      </c>
      <c r="GX103" s="196"/>
      <c r="GY103" s="74">
        <f t="shared" si="115"/>
        <v>5.15</v>
      </c>
      <c r="GZ103" s="74">
        <f t="shared" si="116"/>
        <v>0</v>
      </c>
      <c r="HA103" s="196">
        <v>0</v>
      </c>
      <c r="HB103" s="196"/>
      <c r="HC103" s="74">
        <f t="shared" si="117"/>
        <v>0</v>
      </c>
      <c r="HD103" s="74">
        <f t="shared" si="118"/>
        <v>0</v>
      </c>
      <c r="HE103" s="196">
        <v>1.22</v>
      </c>
      <c r="HF103" s="196"/>
      <c r="HG103" s="74">
        <f t="shared" si="119"/>
        <v>1.22</v>
      </c>
      <c r="HH103" s="74">
        <f t="shared" si="119"/>
        <v>0</v>
      </c>
      <c r="HI103" s="74">
        <v>1.44</v>
      </c>
      <c r="HJ103" s="74"/>
      <c r="HK103" s="74">
        <f t="shared" si="120"/>
        <v>1.44</v>
      </c>
      <c r="HL103" s="74">
        <f t="shared" si="120"/>
        <v>0</v>
      </c>
      <c r="HM103" s="74"/>
      <c r="HN103" s="74"/>
      <c r="HO103" s="74">
        <f t="shared" si="121"/>
        <v>0</v>
      </c>
      <c r="HP103" s="74">
        <f t="shared" si="121"/>
        <v>0</v>
      </c>
      <c r="HQ103" s="74"/>
      <c r="HR103" s="74"/>
      <c r="HS103" s="74">
        <f t="shared" si="122"/>
        <v>0</v>
      </c>
      <c r="HT103" s="74">
        <f t="shared" si="122"/>
        <v>0</v>
      </c>
      <c r="HU103" s="74">
        <v>1.55</v>
      </c>
      <c r="HV103" s="74"/>
      <c r="HW103" s="74">
        <f t="shared" si="123"/>
        <v>1.55</v>
      </c>
      <c r="HX103" s="74">
        <f t="shared" si="123"/>
        <v>0</v>
      </c>
      <c r="HY103" s="74"/>
      <c r="HZ103" s="74"/>
      <c r="IA103" s="74">
        <f t="shared" si="124"/>
        <v>0</v>
      </c>
      <c r="IB103" s="74">
        <f t="shared" si="124"/>
        <v>0</v>
      </c>
      <c r="IC103" s="74"/>
      <c r="ID103" s="74"/>
      <c r="IE103" s="74">
        <f t="shared" si="125"/>
        <v>0</v>
      </c>
      <c r="IF103" s="210">
        <f t="shared" si="126"/>
        <v>0</v>
      </c>
      <c r="IG103" s="235"/>
      <c r="IH103" s="235"/>
      <c r="II103" s="211">
        <f t="shared" si="127"/>
        <v>0</v>
      </c>
      <c r="IJ103" s="211">
        <f t="shared" si="127"/>
        <v>0</v>
      </c>
      <c r="IM103" s="211">
        <f t="shared" si="128"/>
        <v>0</v>
      </c>
      <c r="IN103" s="211">
        <f t="shared" si="128"/>
        <v>0</v>
      </c>
      <c r="IO103" s="196"/>
      <c r="IP103" s="211"/>
      <c r="IQ103" s="211">
        <f t="shared" si="129"/>
        <v>0</v>
      </c>
      <c r="IR103" s="211">
        <f t="shared" si="129"/>
        <v>0</v>
      </c>
      <c r="IS103" s="211"/>
      <c r="IT103" s="211"/>
      <c r="IU103" s="211">
        <f t="shared" si="130"/>
        <v>0</v>
      </c>
      <c r="IV103" s="211">
        <f t="shared" si="130"/>
        <v>0</v>
      </c>
      <c r="IW103" s="211"/>
      <c r="IX103" s="211"/>
      <c r="IY103" s="211">
        <f t="shared" si="131"/>
        <v>0</v>
      </c>
      <c r="IZ103" s="211">
        <f t="shared" si="132"/>
        <v>0</v>
      </c>
      <c r="JA103" s="211"/>
      <c r="JB103" s="211"/>
      <c r="JC103" s="211">
        <f t="shared" si="133"/>
        <v>0</v>
      </c>
      <c r="JD103" s="211">
        <f t="shared" si="133"/>
        <v>0</v>
      </c>
      <c r="JE103" s="211">
        <v>1.77</v>
      </c>
      <c r="JF103" s="211"/>
      <c r="JG103" s="211">
        <f t="shared" si="134"/>
        <v>1.77</v>
      </c>
      <c r="JH103" s="211">
        <f t="shared" si="134"/>
        <v>0</v>
      </c>
      <c r="JI103" s="211"/>
      <c r="JJ103" s="211"/>
      <c r="JK103" s="211">
        <f t="shared" si="135"/>
        <v>0</v>
      </c>
      <c r="JL103" s="211">
        <f t="shared" si="135"/>
        <v>0</v>
      </c>
      <c r="JM103" s="211"/>
      <c r="JN103" s="211"/>
      <c r="JO103" s="211">
        <f t="shared" si="136"/>
        <v>0</v>
      </c>
      <c r="JP103" s="211">
        <f t="shared" si="136"/>
        <v>0</v>
      </c>
      <c r="JQ103" s="211"/>
      <c r="JR103" s="211"/>
      <c r="JS103" s="211">
        <f t="shared" si="137"/>
        <v>0</v>
      </c>
      <c r="JT103" s="211">
        <f t="shared" si="137"/>
        <v>0</v>
      </c>
      <c r="JU103" s="211">
        <v>0</v>
      </c>
      <c r="JV103" s="211"/>
      <c r="JW103" s="211">
        <f t="shared" si="138"/>
        <v>0</v>
      </c>
      <c r="JX103" s="211">
        <f t="shared" si="138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2"/>
        <v>0</v>
      </c>
      <c r="H104" s="71">
        <f t="shared" si="72"/>
        <v>0</v>
      </c>
      <c r="I104" s="237">
        <v>0</v>
      </c>
      <c r="J104" s="71"/>
      <c r="K104" s="71"/>
      <c r="L104" s="71"/>
      <c r="M104" s="71">
        <f t="shared" si="73"/>
        <v>0</v>
      </c>
      <c r="N104" s="71">
        <f t="shared" si="73"/>
        <v>0</v>
      </c>
      <c r="O104" s="236">
        <v>0.41</v>
      </c>
      <c r="P104" s="237"/>
      <c r="Q104" s="74"/>
      <c r="R104" s="71"/>
      <c r="S104" s="71">
        <f t="shared" si="74"/>
        <v>0.41</v>
      </c>
      <c r="T104" s="71">
        <f t="shared" si="74"/>
        <v>0</v>
      </c>
      <c r="U104" s="71"/>
      <c r="V104" s="71"/>
      <c r="W104" s="74"/>
      <c r="X104" s="74"/>
      <c r="Y104" s="71">
        <f t="shared" si="75"/>
        <v>0</v>
      </c>
      <c r="Z104" s="71">
        <f t="shared" si="75"/>
        <v>0</v>
      </c>
      <c r="AA104" s="71"/>
      <c r="AB104" s="245"/>
      <c r="AC104" s="246"/>
      <c r="AD104" s="239"/>
      <c r="AE104" s="71">
        <f t="shared" si="76"/>
        <v>0</v>
      </c>
      <c r="AF104" s="71">
        <f t="shared" si="76"/>
        <v>0</v>
      </c>
      <c r="AG104" s="71">
        <v>30.93</v>
      </c>
      <c r="AH104" s="71"/>
      <c r="AI104" s="71"/>
      <c r="AJ104" s="71"/>
      <c r="AK104" s="71">
        <f t="shared" si="77"/>
        <v>30.93</v>
      </c>
      <c r="AL104" s="71">
        <f t="shared" si="77"/>
        <v>0</v>
      </c>
      <c r="AM104" s="71"/>
      <c r="AN104" s="71"/>
      <c r="AO104" s="75"/>
      <c r="AP104" s="75"/>
      <c r="AQ104" s="71">
        <f t="shared" si="78"/>
        <v>0</v>
      </c>
      <c r="AR104" s="71">
        <f t="shared" si="78"/>
        <v>0</v>
      </c>
      <c r="AS104" s="74"/>
      <c r="AT104" s="74"/>
      <c r="AU104" s="74"/>
      <c r="AV104" s="71"/>
      <c r="AW104" s="71">
        <f t="shared" si="79"/>
        <v>0</v>
      </c>
      <c r="AX104" s="71">
        <f t="shared" si="79"/>
        <v>0</v>
      </c>
      <c r="AY104" s="207"/>
      <c r="AZ104" s="86"/>
      <c r="BA104" s="86"/>
      <c r="BB104" s="86"/>
      <c r="BC104" s="71">
        <f t="shared" si="80"/>
        <v>0</v>
      </c>
      <c r="BD104" s="71">
        <f t="shared" si="80"/>
        <v>0</v>
      </c>
      <c r="BE104" s="236"/>
      <c r="BF104" s="236"/>
      <c r="BG104" s="75"/>
      <c r="BH104" s="240"/>
      <c r="BI104" s="71">
        <f t="shared" si="81"/>
        <v>0</v>
      </c>
      <c r="BJ104" s="71">
        <f t="shared" si="81"/>
        <v>0</v>
      </c>
      <c r="BK104" s="93"/>
      <c r="BL104" s="93"/>
      <c r="BM104" s="71"/>
      <c r="BN104" s="71"/>
      <c r="BO104" s="71">
        <f t="shared" si="82"/>
        <v>0</v>
      </c>
      <c r="BP104" s="71">
        <f t="shared" si="82"/>
        <v>0</v>
      </c>
      <c r="BQ104" s="241"/>
      <c r="BR104" s="236"/>
      <c r="BS104" s="94"/>
      <c r="BT104" s="94"/>
      <c r="BU104" s="71">
        <f t="shared" si="83"/>
        <v>0</v>
      </c>
      <c r="BV104" s="71">
        <f t="shared" si="83"/>
        <v>0</v>
      </c>
      <c r="BW104" s="74">
        <v>82.47</v>
      </c>
      <c r="BX104" s="74"/>
      <c r="BY104" s="79"/>
      <c r="BZ104" s="242"/>
      <c r="CA104" s="71">
        <f t="shared" si="84"/>
        <v>82.47</v>
      </c>
      <c r="CB104" s="71">
        <f t="shared" si="84"/>
        <v>0</v>
      </c>
      <c r="CC104" s="74"/>
      <c r="CD104" s="74"/>
      <c r="CE104" s="95"/>
      <c r="CF104" s="95"/>
      <c r="CG104" s="71">
        <f t="shared" si="85"/>
        <v>0</v>
      </c>
      <c r="CH104" s="71">
        <f t="shared" si="85"/>
        <v>0</v>
      </c>
      <c r="CI104" s="236"/>
      <c r="CJ104" s="236"/>
      <c r="CK104" s="213"/>
      <c r="CL104" s="71"/>
      <c r="CM104" s="71">
        <f t="shared" si="86"/>
        <v>0</v>
      </c>
      <c r="CN104" s="71">
        <f t="shared" si="86"/>
        <v>0</v>
      </c>
      <c r="CO104" s="236"/>
      <c r="CP104" s="236"/>
      <c r="CQ104" s="71"/>
      <c r="CR104" s="71"/>
      <c r="CS104" s="71">
        <f t="shared" si="87"/>
        <v>0</v>
      </c>
      <c r="CT104" s="71">
        <f t="shared" si="87"/>
        <v>0</v>
      </c>
      <c r="CU104" s="74">
        <v>5.15</v>
      </c>
      <c r="CV104" s="74"/>
      <c r="CW104" s="236"/>
      <c r="CX104" s="236"/>
      <c r="CY104" s="71">
        <f t="shared" si="88"/>
        <v>5.15</v>
      </c>
      <c r="CZ104" s="71">
        <f t="shared" si="88"/>
        <v>0</v>
      </c>
      <c r="DA104" s="236"/>
      <c r="DB104" s="237"/>
      <c r="DC104" s="93"/>
      <c r="DD104" s="71"/>
      <c r="DE104" s="71">
        <f t="shared" si="89"/>
        <v>0</v>
      </c>
      <c r="DF104" s="71">
        <f t="shared" si="89"/>
        <v>0</v>
      </c>
      <c r="DG104" s="74"/>
      <c r="DH104" s="74"/>
      <c r="DI104" s="74"/>
      <c r="DJ104" s="74"/>
      <c r="DK104" s="71">
        <f t="shared" si="90"/>
        <v>0</v>
      </c>
      <c r="DL104" s="71">
        <f t="shared" si="90"/>
        <v>0</v>
      </c>
      <c r="DM104" s="236">
        <v>0</v>
      </c>
      <c r="DN104" s="236"/>
      <c r="DO104" s="243"/>
      <c r="DP104" s="244"/>
      <c r="DQ104" s="71">
        <f t="shared" si="91"/>
        <v>0</v>
      </c>
      <c r="DR104" s="71">
        <f t="shared" si="91"/>
        <v>0</v>
      </c>
      <c r="DS104" s="115"/>
      <c r="DT104" s="71"/>
      <c r="DU104" s="236"/>
      <c r="DV104" s="236"/>
      <c r="DW104" s="71">
        <f t="shared" si="92"/>
        <v>0</v>
      </c>
      <c r="DX104" s="71">
        <f t="shared" si="92"/>
        <v>0</v>
      </c>
      <c r="DY104" s="236"/>
      <c r="DZ104" s="237"/>
      <c r="EA104" s="208"/>
      <c r="EB104" s="71"/>
      <c r="EC104" s="71">
        <f t="shared" si="93"/>
        <v>0</v>
      </c>
      <c r="ED104" s="71">
        <f t="shared" si="93"/>
        <v>0</v>
      </c>
      <c r="EE104" s="236"/>
      <c r="EF104" s="236"/>
      <c r="EG104" s="243"/>
      <c r="EH104" s="243"/>
      <c r="EI104" s="71">
        <f t="shared" si="94"/>
        <v>0</v>
      </c>
      <c r="EJ104" s="71">
        <f t="shared" si="94"/>
        <v>0</v>
      </c>
      <c r="EK104" s="236">
        <v>1.03</v>
      </c>
      <c r="EL104" s="236"/>
      <c r="EM104" s="243"/>
      <c r="EN104" s="243"/>
      <c r="EO104" s="71">
        <f t="shared" si="95"/>
        <v>1.03</v>
      </c>
      <c r="EP104" s="71">
        <f t="shared" si="95"/>
        <v>0</v>
      </c>
      <c r="EQ104" s="209">
        <v>0</v>
      </c>
      <c r="ER104" s="196"/>
      <c r="ES104" s="196"/>
      <c r="ET104" s="196"/>
      <c r="EU104" s="74">
        <f t="shared" si="96"/>
        <v>0</v>
      </c>
      <c r="EV104" s="74">
        <f t="shared" si="97"/>
        <v>0</v>
      </c>
      <c r="EW104" s="71">
        <v>0</v>
      </c>
      <c r="EX104" s="71"/>
      <c r="EY104" s="71"/>
      <c r="EZ104" s="71"/>
      <c r="FA104" s="71">
        <f t="shared" si="98"/>
        <v>0</v>
      </c>
      <c r="FB104" s="71">
        <f t="shared" si="98"/>
        <v>0</v>
      </c>
      <c r="FC104" s="71"/>
      <c r="FD104" s="71"/>
      <c r="FE104" s="71"/>
      <c r="FF104" s="71"/>
      <c r="FG104" s="71">
        <f t="shared" si="99"/>
        <v>0</v>
      </c>
      <c r="FH104" s="71">
        <f t="shared" si="99"/>
        <v>0</v>
      </c>
      <c r="FI104" s="196"/>
      <c r="FJ104" s="196"/>
      <c r="FK104" s="196"/>
      <c r="FL104" s="196"/>
      <c r="FM104" s="74">
        <f t="shared" si="100"/>
        <v>0</v>
      </c>
      <c r="FN104" s="74">
        <f t="shared" si="101"/>
        <v>0</v>
      </c>
      <c r="FO104" s="196"/>
      <c r="FP104" s="196"/>
      <c r="FQ104" s="196"/>
      <c r="FR104" s="196"/>
      <c r="FS104" s="74">
        <f t="shared" si="102"/>
        <v>0</v>
      </c>
      <c r="FT104" s="74">
        <f t="shared" si="103"/>
        <v>0</v>
      </c>
      <c r="FU104" s="196"/>
      <c r="FV104" s="196"/>
      <c r="FW104" s="196"/>
      <c r="FX104" s="196"/>
      <c r="FY104" s="74">
        <f t="shared" si="104"/>
        <v>0</v>
      </c>
      <c r="FZ104" s="74">
        <f t="shared" si="105"/>
        <v>0</v>
      </c>
      <c r="GA104" s="196"/>
      <c r="GB104" s="196"/>
      <c r="GC104" s="196"/>
      <c r="GD104" s="196"/>
      <c r="GE104" s="74">
        <f t="shared" si="106"/>
        <v>0</v>
      </c>
      <c r="GF104" s="74">
        <f t="shared" si="107"/>
        <v>0</v>
      </c>
      <c r="GG104" s="196"/>
      <c r="GH104" s="196"/>
      <c r="GI104" s="74">
        <f t="shared" si="71"/>
        <v>0</v>
      </c>
      <c r="GJ104" s="74">
        <f t="shared" si="108"/>
        <v>0</v>
      </c>
      <c r="GK104" s="196">
        <v>10</v>
      </c>
      <c r="GL104" s="196"/>
      <c r="GM104" s="74">
        <f t="shared" si="109"/>
        <v>10</v>
      </c>
      <c r="GN104" s="74">
        <f t="shared" si="110"/>
        <v>0</v>
      </c>
      <c r="GO104" s="196">
        <v>0</v>
      </c>
      <c r="GP104" s="196"/>
      <c r="GQ104" s="74">
        <f t="shared" si="111"/>
        <v>0</v>
      </c>
      <c r="GR104" s="74">
        <f t="shared" si="112"/>
        <v>0</v>
      </c>
      <c r="GS104" s="196"/>
      <c r="GT104" s="196"/>
      <c r="GU104" s="74">
        <f t="shared" si="113"/>
        <v>0</v>
      </c>
      <c r="GV104" s="74">
        <f t="shared" si="114"/>
        <v>0</v>
      </c>
      <c r="GW104" s="196">
        <v>5.15</v>
      </c>
      <c r="GX104" s="196"/>
      <c r="GY104" s="74">
        <f t="shared" si="115"/>
        <v>5.15</v>
      </c>
      <c r="GZ104" s="74">
        <f t="shared" si="116"/>
        <v>0</v>
      </c>
      <c r="HA104" s="196">
        <v>0</v>
      </c>
      <c r="HB104" s="196"/>
      <c r="HC104" s="74">
        <f t="shared" si="117"/>
        <v>0</v>
      </c>
      <c r="HD104" s="74">
        <f t="shared" si="118"/>
        <v>0</v>
      </c>
      <c r="HE104" s="196">
        <v>1.22</v>
      </c>
      <c r="HF104" s="196"/>
      <c r="HG104" s="74">
        <f t="shared" si="119"/>
        <v>1.22</v>
      </c>
      <c r="HH104" s="74">
        <f t="shared" si="119"/>
        <v>0</v>
      </c>
      <c r="HI104" s="74">
        <v>1.44</v>
      </c>
      <c r="HJ104" s="74"/>
      <c r="HK104" s="74">
        <f t="shared" si="120"/>
        <v>1.44</v>
      </c>
      <c r="HL104" s="74">
        <f t="shared" si="120"/>
        <v>0</v>
      </c>
      <c r="HM104" s="74"/>
      <c r="HN104" s="74"/>
      <c r="HO104" s="74">
        <f t="shared" si="121"/>
        <v>0</v>
      </c>
      <c r="HP104" s="74">
        <f t="shared" si="121"/>
        <v>0</v>
      </c>
      <c r="HQ104" s="74"/>
      <c r="HR104" s="74"/>
      <c r="HS104" s="74">
        <f t="shared" si="122"/>
        <v>0</v>
      </c>
      <c r="HT104" s="74">
        <f t="shared" si="122"/>
        <v>0</v>
      </c>
      <c r="HU104" s="74">
        <v>1.55</v>
      </c>
      <c r="HV104" s="74"/>
      <c r="HW104" s="74">
        <f t="shared" si="123"/>
        <v>1.55</v>
      </c>
      <c r="HX104" s="74">
        <f t="shared" si="123"/>
        <v>0</v>
      </c>
      <c r="HY104" s="74"/>
      <c r="HZ104" s="74"/>
      <c r="IA104" s="74">
        <f t="shared" si="124"/>
        <v>0</v>
      </c>
      <c r="IB104" s="74">
        <f t="shared" si="124"/>
        <v>0</v>
      </c>
      <c r="IC104" s="74"/>
      <c r="ID104" s="74"/>
      <c r="IE104" s="74">
        <f t="shared" si="125"/>
        <v>0</v>
      </c>
      <c r="IF104" s="210">
        <f t="shared" si="126"/>
        <v>0</v>
      </c>
      <c r="IG104" s="235"/>
      <c r="IH104" s="235"/>
      <c r="II104" s="211">
        <f t="shared" si="127"/>
        <v>0</v>
      </c>
      <c r="IJ104" s="211">
        <f t="shared" si="127"/>
        <v>0</v>
      </c>
      <c r="IM104" s="211">
        <f t="shared" si="128"/>
        <v>0</v>
      </c>
      <c r="IN104" s="211">
        <f t="shared" si="128"/>
        <v>0</v>
      </c>
      <c r="IO104" s="196"/>
      <c r="IP104" s="211"/>
      <c r="IQ104" s="211">
        <f t="shared" si="129"/>
        <v>0</v>
      </c>
      <c r="IR104" s="211">
        <f t="shared" si="129"/>
        <v>0</v>
      </c>
      <c r="IS104" s="211"/>
      <c r="IT104" s="211"/>
      <c r="IU104" s="211">
        <f t="shared" si="130"/>
        <v>0</v>
      </c>
      <c r="IV104" s="211">
        <f t="shared" si="130"/>
        <v>0</v>
      </c>
      <c r="IW104" s="211"/>
      <c r="IX104" s="211"/>
      <c r="IY104" s="211">
        <f t="shared" si="131"/>
        <v>0</v>
      </c>
      <c r="IZ104" s="211">
        <f t="shared" si="132"/>
        <v>0</v>
      </c>
      <c r="JA104" s="211"/>
      <c r="JB104" s="211"/>
      <c r="JC104" s="211">
        <f t="shared" si="133"/>
        <v>0</v>
      </c>
      <c r="JD104" s="211">
        <f t="shared" si="133"/>
        <v>0</v>
      </c>
      <c r="JE104" s="211">
        <v>1.77</v>
      </c>
      <c r="JF104" s="211"/>
      <c r="JG104" s="211">
        <f t="shared" si="134"/>
        <v>1.77</v>
      </c>
      <c r="JH104" s="211">
        <f t="shared" si="134"/>
        <v>0</v>
      </c>
      <c r="JI104" s="211"/>
      <c r="JJ104" s="211"/>
      <c r="JK104" s="211">
        <f t="shared" si="135"/>
        <v>0</v>
      </c>
      <c r="JL104" s="211">
        <f t="shared" si="135"/>
        <v>0</v>
      </c>
      <c r="JM104" s="211"/>
      <c r="JN104" s="211"/>
      <c r="JO104" s="211">
        <f t="shared" si="136"/>
        <v>0</v>
      </c>
      <c r="JP104" s="211">
        <f t="shared" si="136"/>
        <v>0</v>
      </c>
      <c r="JQ104" s="211"/>
      <c r="JR104" s="211"/>
      <c r="JS104" s="211">
        <f t="shared" si="137"/>
        <v>0</v>
      </c>
      <c r="JT104" s="211">
        <f t="shared" si="137"/>
        <v>0</v>
      </c>
      <c r="JU104" s="211">
        <v>0</v>
      </c>
      <c r="JV104" s="211"/>
      <c r="JW104" s="211">
        <f t="shared" si="138"/>
        <v>0</v>
      </c>
      <c r="JX104" s="211">
        <f t="shared" si="138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2"/>
        <v>0</v>
      </c>
      <c r="H105" s="71">
        <f t="shared" si="72"/>
        <v>0</v>
      </c>
      <c r="I105" s="237">
        <v>0</v>
      </c>
      <c r="J105" s="71"/>
      <c r="K105" s="71"/>
      <c r="L105" s="71"/>
      <c r="M105" s="71">
        <f t="shared" si="73"/>
        <v>0</v>
      </c>
      <c r="N105" s="71">
        <f t="shared" si="73"/>
        <v>0</v>
      </c>
      <c r="O105" s="236">
        <v>0.41</v>
      </c>
      <c r="P105" s="237"/>
      <c r="Q105" s="74"/>
      <c r="R105" s="71"/>
      <c r="S105" s="71">
        <f t="shared" si="74"/>
        <v>0.41</v>
      </c>
      <c r="T105" s="71">
        <f t="shared" si="74"/>
        <v>0</v>
      </c>
      <c r="U105" s="71"/>
      <c r="V105" s="71"/>
      <c r="W105" s="74"/>
      <c r="X105" s="74"/>
      <c r="Y105" s="71">
        <f t="shared" si="75"/>
        <v>0</v>
      </c>
      <c r="Z105" s="71">
        <f t="shared" si="75"/>
        <v>0</v>
      </c>
      <c r="AA105" s="71"/>
      <c r="AB105" s="245"/>
      <c r="AC105" s="246"/>
      <c r="AD105" s="239"/>
      <c r="AE105" s="71">
        <f t="shared" si="76"/>
        <v>0</v>
      </c>
      <c r="AF105" s="71">
        <f t="shared" si="76"/>
        <v>0</v>
      </c>
      <c r="AG105" s="71">
        <v>30.93</v>
      </c>
      <c r="AH105" s="71"/>
      <c r="AI105" s="71"/>
      <c r="AJ105" s="71"/>
      <c r="AK105" s="71">
        <f t="shared" si="77"/>
        <v>30.93</v>
      </c>
      <c r="AL105" s="71">
        <f t="shared" si="77"/>
        <v>0</v>
      </c>
      <c r="AM105" s="71"/>
      <c r="AN105" s="71"/>
      <c r="AO105" s="75"/>
      <c r="AP105" s="75"/>
      <c r="AQ105" s="71">
        <f t="shared" si="78"/>
        <v>0</v>
      </c>
      <c r="AR105" s="71">
        <f t="shared" si="78"/>
        <v>0</v>
      </c>
      <c r="AS105" s="74"/>
      <c r="AT105" s="74"/>
      <c r="AU105" s="74"/>
      <c r="AV105" s="71"/>
      <c r="AW105" s="71">
        <f t="shared" si="79"/>
        <v>0</v>
      </c>
      <c r="AX105" s="71">
        <f t="shared" si="79"/>
        <v>0</v>
      </c>
      <c r="AY105" s="207"/>
      <c r="AZ105" s="86"/>
      <c r="BA105" s="86"/>
      <c r="BB105" s="86"/>
      <c r="BC105" s="71">
        <f t="shared" si="80"/>
        <v>0</v>
      </c>
      <c r="BD105" s="71">
        <f t="shared" si="80"/>
        <v>0</v>
      </c>
      <c r="BE105" s="236"/>
      <c r="BF105" s="236"/>
      <c r="BG105" s="75"/>
      <c r="BH105" s="240"/>
      <c r="BI105" s="71">
        <f t="shared" si="81"/>
        <v>0</v>
      </c>
      <c r="BJ105" s="71">
        <f t="shared" si="81"/>
        <v>0</v>
      </c>
      <c r="BK105" s="93"/>
      <c r="BL105" s="93"/>
      <c r="BM105" s="71"/>
      <c r="BN105" s="71"/>
      <c r="BO105" s="71">
        <f t="shared" si="82"/>
        <v>0</v>
      </c>
      <c r="BP105" s="71">
        <f t="shared" si="82"/>
        <v>0</v>
      </c>
      <c r="BQ105" s="241"/>
      <c r="BR105" s="236"/>
      <c r="BS105" s="94"/>
      <c r="BT105" s="94"/>
      <c r="BU105" s="71">
        <f t="shared" si="83"/>
        <v>0</v>
      </c>
      <c r="BV105" s="71">
        <f t="shared" si="83"/>
        <v>0</v>
      </c>
      <c r="BW105" s="74">
        <v>82.47</v>
      </c>
      <c r="BX105" s="74"/>
      <c r="BY105" s="79"/>
      <c r="BZ105" s="242"/>
      <c r="CA105" s="71">
        <f t="shared" si="84"/>
        <v>82.47</v>
      </c>
      <c r="CB105" s="71">
        <f t="shared" si="84"/>
        <v>0</v>
      </c>
      <c r="CC105" s="74"/>
      <c r="CD105" s="74"/>
      <c r="CE105" s="95"/>
      <c r="CF105" s="95"/>
      <c r="CG105" s="71">
        <f t="shared" si="85"/>
        <v>0</v>
      </c>
      <c r="CH105" s="71">
        <f t="shared" si="85"/>
        <v>0</v>
      </c>
      <c r="CI105" s="236"/>
      <c r="CJ105" s="236"/>
      <c r="CK105" s="213"/>
      <c r="CL105" s="71"/>
      <c r="CM105" s="71">
        <f t="shared" si="86"/>
        <v>0</v>
      </c>
      <c r="CN105" s="71">
        <f t="shared" si="86"/>
        <v>0</v>
      </c>
      <c r="CO105" s="236"/>
      <c r="CP105" s="236"/>
      <c r="CQ105" s="71"/>
      <c r="CR105" s="71"/>
      <c r="CS105" s="71">
        <f t="shared" si="87"/>
        <v>0</v>
      </c>
      <c r="CT105" s="71">
        <f t="shared" si="87"/>
        <v>0</v>
      </c>
      <c r="CU105" s="74">
        <v>5.15</v>
      </c>
      <c r="CV105" s="74"/>
      <c r="CW105" s="236"/>
      <c r="CX105" s="236"/>
      <c r="CY105" s="71">
        <f t="shared" si="88"/>
        <v>5.15</v>
      </c>
      <c r="CZ105" s="71">
        <f t="shared" si="88"/>
        <v>0</v>
      </c>
      <c r="DA105" s="236"/>
      <c r="DB105" s="237"/>
      <c r="DC105" s="93"/>
      <c r="DD105" s="71"/>
      <c r="DE105" s="71">
        <f t="shared" si="89"/>
        <v>0</v>
      </c>
      <c r="DF105" s="71">
        <f t="shared" si="89"/>
        <v>0</v>
      </c>
      <c r="DG105" s="74"/>
      <c r="DH105" s="74"/>
      <c r="DI105" s="74"/>
      <c r="DJ105" s="74"/>
      <c r="DK105" s="71">
        <f t="shared" si="90"/>
        <v>0</v>
      </c>
      <c r="DL105" s="71">
        <f t="shared" si="90"/>
        <v>0</v>
      </c>
      <c r="DM105" s="236">
        <v>0</v>
      </c>
      <c r="DN105" s="236"/>
      <c r="DO105" s="243"/>
      <c r="DP105" s="244"/>
      <c r="DQ105" s="71">
        <f t="shared" si="91"/>
        <v>0</v>
      </c>
      <c r="DR105" s="71">
        <f t="shared" si="91"/>
        <v>0</v>
      </c>
      <c r="DS105" s="115"/>
      <c r="DT105" s="71"/>
      <c r="DU105" s="236"/>
      <c r="DV105" s="236"/>
      <c r="DW105" s="71">
        <f t="shared" si="92"/>
        <v>0</v>
      </c>
      <c r="DX105" s="71">
        <f t="shared" si="92"/>
        <v>0</v>
      </c>
      <c r="DY105" s="236"/>
      <c r="DZ105" s="237"/>
      <c r="EA105" s="208"/>
      <c r="EB105" s="71"/>
      <c r="EC105" s="71">
        <f t="shared" si="93"/>
        <v>0</v>
      </c>
      <c r="ED105" s="71">
        <f t="shared" si="93"/>
        <v>0</v>
      </c>
      <c r="EE105" s="236"/>
      <c r="EF105" s="236"/>
      <c r="EG105" s="243"/>
      <c r="EH105" s="243"/>
      <c r="EI105" s="71">
        <f t="shared" si="94"/>
        <v>0</v>
      </c>
      <c r="EJ105" s="71">
        <f t="shared" si="94"/>
        <v>0</v>
      </c>
      <c r="EK105" s="236">
        <v>1.03</v>
      </c>
      <c r="EL105" s="236"/>
      <c r="EM105" s="243"/>
      <c r="EN105" s="243"/>
      <c r="EO105" s="71">
        <f t="shared" si="95"/>
        <v>1.03</v>
      </c>
      <c r="EP105" s="71">
        <f t="shared" si="95"/>
        <v>0</v>
      </c>
      <c r="EQ105" s="209">
        <v>0</v>
      </c>
      <c r="ER105" s="196"/>
      <c r="ES105" s="196"/>
      <c r="ET105" s="196"/>
      <c r="EU105" s="74">
        <f t="shared" si="96"/>
        <v>0</v>
      </c>
      <c r="EV105" s="74">
        <f t="shared" si="97"/>
        <v>0</v>
      </c>
      <c r="EW105" s="71">
        <v>0</v>
      </c>
      <c r="EX105" s="71"/>
      <c r="EY105" s="71"/>
      <c r="EZ105" s="71"/>
      <c r="FA105" s="71">
        <f t="shared" si="98"/>
        <v>0</v>
      </c>
      <c r="FB105" s="71">
        <f t="shared" si="98"/>
        <v>0</v>
      </c>
      <c r="FC105" s="71"/>
      <c r="FD105" s="71"/>
      <c r="FE105" s="71"/>
      <c r="FF105" s="71"/>
      <c r="FG105" s="71">
        <f t="shared" si="99"/>
        <v>0</v>
      </c>
      <c r="FH105" s="71">
        <f t="shared" si="99"/>
        <v>0</v>
      </c>
      <c r="FI105" s="196"/>
      <c r="FJ105" s="196"/>
      <c r="FK105" s="196"/>
      <c r="FL105" s="196"/>
      <c r="FM105" s="74">
        <f t="shared" si="100"/>
        <v>0</v>
      </c>
      <c r="FN105" s="74">
        <f t="shared" si="101"/>
        <v>0</v>
      </c>
      <c r="FO105" s="196"/>
      <c r="FP105" s="196"/>
      <c r="FQ105" s="196"/>
      <c r="FR105" s="196"/>
      <c r="FS105" s="74">
        <f t="shared" si="102"/>
        <v>0</v>
      </c>
      <c r="FT105" s="74">
        <f t="shared" si="103"/>
        <v>0</v>
      </c>
      <c r="FU105" s="196"/>
      <c r="FV105" s="196"/>
      <c r="FW105" s="196"/>
      <c r="FX105" s="196"/>
      <c r="FY105" s="74">
        <f t="shared" si="104"/>
        <v>0</v>
      </c>
      <c r="FZ105" s="74">
        <f t="shared" si="105"/>
        <v>0</v>
      </c>
      <c r="GA105" s="196"/>
      <c r="GB105" s="196"/>
      <c r="GC105" s="196"/>
      <c r="GD105" s="196"/>
      <c r="GE105" s="74">
        <f t="shared" si="106"/>
        <v>0</v>
      </c>
      <c r="GF105" s="74">
        <f t="shared" si="107"/>
        <v>0</v>
      </c>
      <c r="GG105" s="196"/>
      <c r="GH105" s="196"/>
      <c r="GI105" s="74">
        <f t="shared" si="71"/>
        <v>0</v>
      </c>
      <c r="GJ105" s="74">
        <f t="shared" si="108"/>
        <v>0</v>
      </c>
      <c r="GK105" s="196">
        <v>10</v>
      </c>
      <c r="GL105" s="196"/>
      <c r="GM105" s="74">
        <f t="shared" si="109"/>
        <v>10</v>
      </c>
      <c r="GN105" s="74">
        <f t="shared" si="110"/>
        <v>0</v>
      </c>
      <c r="GO105" s="196">
        <v>0</v>
      </c>
      <c r="GP105" s="196"/>
      <c r="GQ105" s="74">
        <f t="shared" si="111"/>
        <v>0</v>
      </c>
      <c r="GR105" s="74">
        <f t="shared" si="112"/>
        <v>0</v>
      </c>
      <c r="GS105" s="196"/>
      <c r="GT105" s="196"/>
      <c r="GU105" s="74">
        <f t="shared" si="113"/>
        <v>0</v>
      </c>
      <c r="GV105" s="74">
        <f t="shared" si="114"/>
        <v>0</v>
      </c>
      <c r="GW105" s="196">
        <v>5.15</v>
      </c>
      <c r="GX105" s="196"/>
      <c r="GY105" s="74">
        <f t="shared" si="115"/>
        <v>5.15</v>
      </c>
      <c r="GZ105" s="74">
        <f t="shared" si="116"/>
        <v>0</v>
      </c>
      <c r="HA105" s="196">
        <v>0</v>
      </c>
      <c r="HB105" s="196"/>
      <c r="HC105" s="74">
        <f t="shared" si="117"/>
        <v>0</v>
      </c>
      <c r="HD105" s="74">
        <f t="shared" si="118"/>
        <v>0</v>
      </c>
      <c r="HE105" s="196">
        <v>1.22</v>
      </c>
      <c r="HF105" s="196"/>
      <c r="HG105" s="74">
        <f t="shared" si="119"/>
        <v>1.22</v>
      </c>
      <c r="HH105" s="74">
        <f t="shared" si="119"/>
        <v>0</v>
      </c>
      <c r="HI105" s="74">
        <v>1.44</v>
      </c>
      <c r="HJ105" s="74"/>
      <c r="HK105" s="74">
        <f t="shared" si="120"/>
        <v>1.44</v>
      </c>
      <c r="HL105" s="74">
        <f t="shared" si="120"/>
        <v>0</v>
      </c>
      <c r="HM105" s="74"/>
      <c r="HN105" s="74"/>
      <c r="HO105" s="74">
        <f t="shared" si="121"/>
        <v>0</v>
      </c>
      <c r="HP105" s="74">
        <f t="shared" si="121"/>
        <v>0</v>
      </c>
      <c r="HQ105" s="74"/>
      <c r="HR105" s="74"/>
      <c r="HS105" s="74">
        <f t="shared" si="122"/>
        <v>0</v>
      </c>
      <c r="HT105" s="74">
        <f t="shared" si="122"/>
        <v>0</v>
      </c>
      <c r="HU105" s="74">
        <v>1.55</v>
      </c>
      <c r="HV105" s="74"/>
      <c r="HW105" s="74">
        <f t="shared" si="123"/>
        <v>1.55</v>
      </c>
      <c r="HX105" s="74">
        <f t="shared" si="123"/>
        <v>0</v>
      </c>
      <c r="HY105" s="74"/>
      <c r="HZ105" s="74"/>
      <c r="IA105" s="74">
        <f t="shared" si="124"/>
        <v>0</v>
      </c>
      <c r="IB105" s="74">
        <f t="shared" si="124"/>
        <v>0</v>
      </c>
      <c r="IC105" s="74"/>
      <c r="ID105" s="74"/>
      <c r="IE105" s="74">
        <f t="shared" si="125"/>
        <v>0</v>
      </c>
      <c r="IF105" s="210">
        <f t="shared" si="126"/>
        <v>0</v>
      </c>
      <c r="IG105" s="235"/>
      <c r="IH105" s="235"/>
      <c r="II105" s="211">
        <f t="shared" si="127"/>
        <v>0</v>
      </c>
      <c r="IJ105" s="211">
        <f t="shared" si="127"/>
        <v>0</v>
      </c>
      <c r="IM105" s="211">
        <f t="shared" si="128"/>
        <v>0</v>
      </c>
      <c r="IN105" s="211">
        <f t="shared" si="128"/>
        <v>0</v>
      </c>
      <c r="IO105" s="196"/>
      <c r="IP105" s="211"/>
      <c r="IQ105" s="211">
        <f t="shared" si="129"/>
        <v>0</v>
      </c>
      <c r="IR105" s="211">
        <f t="shared" si="129"/>
        <v>0</v>
      </c>
      <c r="IS105" s="211"/>
      <c r="IT105" s="211"/>
      <c r="IU105" s="211">
        <f t="shared" si="130"/>
        <v>0</v>
      </c>
      <c r="IV105" s="211">
        <f t="shared" si="130"/>
        <v>0</v>
      </c>
      <c r="IW105" s="211"/>
      <c r="IX105" s="211"/>
      <c r="IY105" s="211">
        <f t="shared" si="131"/>
        <v>0</v>
      </c>
      <c r="IZ105" s="211">
        <f t="shared" si="132"/>
        <v>0</v>
      </c>
      <c r="JA105" s="211"/>
      <c r="JB105" s="211"/>
      <c r="JC105" s="211">
        <f t="shared" si="133"/>
        <v>0</v>
      </c>
      <c r="JD105" s="211">
        <f t="shared" si="133"/>
        <v>0</v>
      </c>
      <c r="JE105" s="211">
        <v>1.67</v>
      </c>
      <c r="JF105" s="211"/>
      <c r="JG105" s="211">
        <f t="shared" si="134"/>
        <v>1.67</v>
      </c>
      <c r="JH105" s="211">
        <f t="shared" si="134"/>
        <v>0</v>
      </c>
      <c r="JI105" s="211"/>
      <c r="JJ105" s="211"/>
      <c r="JK105" s="211">
        <f t="shared" si="135"/>
        <v>0</v>
      </c>
      <c r="JL105" s="211">
        <f t="shared" si="135"/>
        <v>0</v>
      </c>
      <c r="JM105" s="211"/>
      <c r="JN105" s="211"/>
      <c r="JO105" s="211">
        <f t="shared" si="136"/>
        <v>0</v>
      </c>
      <c r="JP105" s="211">
        <f t="shared" si="136"/>
        <v>0</v>
      </c>
      <c r="JQ105" s="211"/>
      <c r="JR105" s="211"/>
      <c r="JS105" s="211">
        <f t="shared" si="137"/>
        <v>0</v>
      </c>
      <c r="JT105" s="211">
        <f t="shared" si="137"/>
        <v>0</v>
      </c>
      <c r="JU105" s="211">
        <v>0</v>
      </c>
      <c r="JV105" s="211"/>
      <c r="JW105" s="211">
        <f t="shared" si="138"/>
        <v>0</v>
      </c>
      <c r="JX105" s="211">
        <f t="shared" si="138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2"/>
        <v>0</v>
      </c>
      <c r="H106" s="71">
        <f t="shared" si="72"/>
        <v>0</v>
      </c>
      <c r="I106" s="237">
        <v>0</v>
      </c>
      <c r="J106" s="71"/>
      <c r="K106" s="71"/>
      <c r="L106" s="71"/>
      <c r="M106" s="71">
        <f t="shared" si="73"/>
        <v>0</v>
      </c>
      <c r="N106" s="71">
        <f t="shared" si="73"/>
        <v>0</v>
      </c>
      <c r="O106" s="238">
        <v>0.41</v>
      </c>
      <c r="P106" s="248"/>
      <c r="Q106" s="247"/>
      <c r="R106" s="249"/>
      <c r="S106" s="71">
        <f t="shared" si="74"/>
        <v>0.41</v>
      </c>
      <c r="T106" s="71">
        <f t="shared" si="74"/>
        <v>0</v>
      </c>
      <c r="U106" s="249"/>
      <c r="V106" s="249"/>
      <c r="W106" s="247"/>
      <c r="X106" s="247"/>
      <c r="Y106" s="71">
        <f t="shared" si="75"/>
        <v>0</v>
      </c>
      <c r="Z106" s="71">
        <f t="shared" si="75"/>
        <v>0</v>
      </c>
      <c r="AA106" s="249"/>
      <c r="AB106" s="250"/>
      <c r="AC106" s="251"/>
      <c r="AD106" s="252"/>
      <c r="AE106" s="71">
        <f t="shared" si="76"/>
        <v>0</v>
      </c>
      <c r="AF106" s="71">
        <f t="shared" si="76"/>
        <v>0</v>
      </c>
      <c r="AG106" s="249">
        <v>0</v>
      </c>
      <c r="AH106" s="249"/>
      <c r="AI106" s="71"/>
      <c r="AJ106" s="71"/>
      <c r="AK106" s="71">
        <f t="shared" si="77"/>
        <v>0</v>
      </c>
      <c r="AL106" s="71">
        <f t="shared" si="77"/>
        <v>0</v>
      </c>
      <c r="AM106" s="249"/>
      <c r="AN106" s="249"/>
      <c r="AO106" s="75"/>
      <c r="AP106" s="75"/>
      <c r="AQ106" s="71">
        <f t="shared" si="78"/>
        <v>0</v>
      </c>
      <c r="AR106" s="71">
        <f t="shared" si="78"/>
        <v>0</v>
      </c>
      <c r="AS106" s="247"/>
      <c r="AT106" s="247"/>
      <c r="AU106" s="74"/>
      <c r="AV106" s="249"/>
      <c r="AW106" s="71">
        <f t="shared" si="79"/>
        <v>0</v>
      </c>
      <c r="AX106" s="71">
        <f t="shared" si="79"/>
        <v>0</v>
      </c>
      <c r="AY106" s="207"/>
      <c r="AZ106" s="253"/>
      <c r="BA106" s="86"/>
      <c r="BB106" s="86"/>
      <c r="BC106" s="71">
        <f t="shared" si="80"/>
        <v>0</v>
      </c>
      <c r="BD106" s="71">
        <f t="shared" si="80"/>
        <v>0</v>
      </c>
      <c r="BE106" s="238"/>
      <c r="BF106" s="238"/>
      <c r="BG106" s="76"/>
      <c r="BH106" s="254"/>
      <c r="BI106" s="71">
        <f t="shared" si="81"/>
        <v>0</v>
      </c>
      <c r="BJ106" s="71">
        <f t="shared" si="81"/>
        <v>0</v>
      </c>
      <c r="BK106" s="255"/>
      <c r="BL106" s="255"/>
      <c r="BM106" s="249"/>
      <c r="BN106" s="249"/>
      <c r="BO106" s="71">
        <f t="shared" si="82"/>
        <v>0</v>
      </c>
      <c r="BP106" s="71">
        <f t="shared" si="82"/>
        <v>0</v>
      </c>
      <c r="BQ106" s="256"/>
      <c r="BR106" s="238"/>
      <c r="BS106" s="94"/>
      <c r="BT106" s="257"/>
      <c r="BU106" s="71">
        <f t="shared" si="83"/>
        <v>0</v>
      </c>
      <c r="BV106" s="71">
        <f t="shared" si="83"/>
        <v>0</v>
      </c>
      <c r="BW106" s="247">
        <v>82.47</v>
      </c>
      <c r="BX106" s="247"/>
      <c r="BY106" s="258"/>
      <c r="BZ106" s="259"/>
      <c r="CA106" s="71">
        <f t="shared" si="84"/>
        <v>82.47</v>
      </c>
      <c r="CB106" s="71">
        <f t="shared" si="84"/>
        <v>0</v>
      </c>
      <c r="CC106" s="247"/>
      <c r="CD106" s="247"/>
      <c r="CE106" s="95"/>
      <c r="CF106" s="260"/>
      <c r="CG106" s="71">
        <f t="shared" si="85"/>
        <v>0</v>
      </c>
      <c r="CH106" s="71">
        <f t="shared" si="85"/>
        <v>0</v>
      </c>
      <c r="CI106" s="238"/>
      <c r="CJ106" s="238"/>
      <c r="CK106" s="261"/>
      <c r="CL106" s="71"/>
      <c r="CM106" s="71">
        <f t="shared" si="86"/>
        <v>0</v>
      </c>
      <c r="CN106" s="71">
        <f t="shared" si="86"/>
        <v>0</v>
      </c>
      <c r="CO106" s="238"/>
      <c r="CP106" s="238"/>
      <c r="CQ106" s="71"/>
      <c r="CR106" s="71"/>
      <c r="CS106" s="71">
        <f t="shared" si="87"/>
        <v>0</v>
      </c>
      <c r="CT106" s="71">
        <f t="shared" si="87"/>
        <v>0</v>
      </c>
      <c r="CU106" s="247">
        <v>5.15</v>
      </c>
      <c r="CV106" s="247"/>
      <c r="CW106" s="238"/>
      <c r="CX106" s="238"/>
      <c r="CY106" s="71">
        <f t="shared" si="88"/>
        <v>5.15</v>
      </c>
      <c r="CZ106" s="71">
        <f t="shared" si="88"/>
        <v>0</v>
      </c>
      <c r="DA106" s="238"/>
      <c r="DB106" s="248"/>
      <c r="DC106" s="255"/>
      <c r="DD106" s="249"/>
      <c r="DE106" s="71">
        <f t="shared" si="89"/>
        <v>0</v>
      </c>
      <c r="DF106" s="71">
        <f t="shared" si="89"/>
        <v>0</v>
      </c>
      <c r="DG106" s="247"/>
      <c r="DH106" s="247"/>
      <c r="DI106" s="247"/>
      <c r="DJ106" s="247"/>
      <c r="DK106" s="71">
        <f t="shared" si="90"/>
        <v>0</v>
      </c>
      <c r="DL106" s="71">
        <f t="shared" si="90"/>
        <v>0</v>
      </c>
      <c r="DM106" s="238">
        <v>0</v>
      </c>
      <c r="DN106" s="238"/>
      <c r="DO106" s="262"/>
      <c r="DP106" s="263"/>
      <c r="DQ106" s="71">
        <f t="shared" si="91"/>
        <v>0</v>
      </c>
      <c r="DR106" s="71">
        <f t="shared" si="91"/>
        <v>0</v>
      </c>
      <c r="DS106" s="115"/>
      <c r="DT106" s="249"/>
      <c r="DU106" s="238"/>
      <c r="DV106" s="238"/>
      <c r="DW106" s="71">
        <f t="shared" si="92"/>
        <v>0</v>
      </c>
      <c r="DX106" s="71">
        <f t="shared" si="92"/>
        <v>0</v>
      </c>
      <c r="DY106" s="238"/>
      <c r="DZ106" s="248"/>
      <c r="EA106" s="264"/>
      <c r="EB106" s="249"/>
      <c r="EC106" s="71">
        <f t="shared" si="93"/>
        <v>0</v>
      </c>
      <c r="ED106" s="71">
        <f t="shared" si="93"/>
        <v>0</v>
      </c>
      <c r="EE106" s="238"/>
      <c r="EF106" s="238"/>
      <c r="EG106" s="243"/>
      <c r="EH106" s="262"/>
      <c r="EI106" s="71">
        <f t="shared" si="94"/>
        <v>0</v>
      </c>
      <c r="EJ106" s="71">
        <f t="shared" si="94"/>
        <v>0</v>
      </c>
      <c r="EK106" s="238">
        <v>1.03</v>
      </c>
      <c r="EL106" s="238"/>
      <c r="EM106" s="262"/>
      <c r="EN106" s="262"/>
      <c r="EO106" s="71">
        <f t="shared" si="95"/>
        <v>1.03</v>
      </c>
      <c r="EP106" s="71">
        <f t="shared" si="95"/>
        <v>0</v>
      </c>
      <c r="EQ106" s="209">
        <v>0</v>
      </c>
      <c r="ER106" s="196"/>
      <c r="ES106" s="196"/>
      <c r="ET106" s="196"/>
      <c r="EU106" s="74">
        <f t="shared" si="96"/>
        <v>0</v>
      </c>
      <c r="EV106" s="74">
        <f t="shared" si="97"/>
        <v>0</v>
      </c>
      <c r="EW106" s="71">
        <v>0</v>
      </c>
      <c r="EX106" s="71"/>
      <c r="EY106" s="71"/>
      <c r="EZ106" s="71"/>
      <c r="FA106" s="71">
        <f t="shared" si="98"/>
        <v>0</v>
      </c>
      <c r="FB106" s="71">
        <f t="shared" si="98"/>
        <v>0</v>
      </c>
      <c r="FC106" s="71"/>
      <c r="FD106" s="71"/>
      <c r="FE106" s="71"/>
      <c r="FF106" s="71"/>
      <c r="FG106" s="71">
        <f t="shared" si="99"/>
        <v>0</v>
      </c>
      <c r="FH106" s="71">
        <f t="shared" si="99"/>
        <v>0</v>
      </c>
      <c r="FI106" s="196"/>
      <c r="FJ106" s="196"/>
      <c r="FK106" s="196"/>
      <c r="FL106" s="196"/>
      <c r="FM106" s="74">
        <f t="shared" si="100"/>
        <v>0</v>
      </c>
      <c r="FN106" s="74">
        <f t="shared" si="101"/>
        <v>0</v>
      </c>
      <c r="FO106" s="196"/>
      <c r="FP106" s="196"/>
      <c r="FQ106" s="196"/>
      <c r="FR106" s="196"/>
      <c r="FS106" s="74">
        <f t="shared" si="102"/>
        <v>0</v>
      </c>
      <c r="FT106" s="74">
        <f t="shared" si="103"/>
        <v>0</v>
      </c>
      <c r="FU106" s="196"/>
      <c r="FV106" s="196"/>
      <c r="FW106" s="196"/>
      <c r="FX106" s="196"/>
      <c r="FY106" s="74">
        <f t="shared" si="104"/>
        <v>0</v>
      </c>
      <c r="FZ106" s="74">
        <f t="shared" si="105"/>
        <v>0</v>
      </c>
      <c r="GA106" s="196"/>
      <c r="GB106" s="196"/>
      <c r="GC106" s="196"/>
      <c r="GD106" s="196"/>
      <c r="GE106" s="74">
        <f t="shared" si="106"/>
        <v>0</v>
      </c>
      <c r="GF106" s="74">
        <f t="shared" si="107"/>
        <v>0</v>
      </c>
      <c r="GG106" s="196"/>
      <c r="GH106" s="196"/>
      <c r="GI106" s="74">
        <f t="shared" si="71"/>
        <v>0</v>
      </c>
      <c r="GJ106" s="74">
        <f t="shared" si="108"/>
        <v>0</v>
      </c>
      <c r="GK106" s="196">
        <v>10</v>
      </c>
      <c r="GL106" s="196"/>
      <c r="GM106" s="74">
        <f t="shared" si="109"/>
        <v>10</v>
      </c>
      <c r="GN106" s="74">
        <f t="shared" si="110"/>
        <v>0</v>
      </c>
      <c r="GO106" s="196">
        <v>0</v>
      </c>
      <c r="GP106" s="196"/>
      <c r="GQ106" s="74">
        <f t="shared" si="111"/>
        <v>0</v>
      </c>
      <c r="GR106" s="74">
        <f t="shared" si="112"/>
        <v>0</v>
      </c>
      <c r="GS106" s="196"/>
      <c r="GT106" s="196"/>
      <c r="GU106" s="74">
        <f t="shared" si="113"/>
        <v>0</v>
      </c>
      <c r="GV106" s="74">
        <f t="shared" si="114"/>
        <v>0</v>
      </c>
      <c r="GW106" s="196">
        <v>5.15</v>
      </c>
      <c r="GX106" s="196"/>
      <c r="GY106" s="74">
        <f t="shared" si="115"/>
        <v>5.15</v>
      </c>
      <c r="GZ106" s="74">
        <f t="shared" si="116"/>
        <v>0</v>
      </c>
      <c r="HA106" s="196">
        <v>0</v>
      </c>
      <c r="HB106" s="196"/>
      <c r="HC106" s="74">
        <f t="shared" si="117"/>
        <v>0</v>
      </c>
      <c r="HD106" s="74">
        <f t="shared" si="118"/>
        <v>0</v>
      </c>
      <c r="HE106" s="196">
        <v>1.22</v>
      </c>
      <c r="HF106" s="196"/>
      <c r="HG106" s="74">
        <f t="shared" si="119"/>
        <v>1.22</v>
      </c>
      <c r="HH106" s="74">
        <f t="shared" si="119"/>
        <v>0</v>
      </c>
      <c r="HI106" s="74">
        <v>1.44</v>
      </c>
      <c r="HJ106" s="74"/>
      <c r="HK106" s="74">
        <f t="shared" si="120"/>
        <v>1.44</v>
      </c>
      <c r="HL106" s="74">
        <f t="shared" si="120"/>
        <v>0</v>
      </c>
      <c r="HM106" s="74"/>
      <c r="HN106" s="74"/>
      <c r="HO106" s="74">
        <f t="shared" si="121"/>
        <v>0</v>
      </c>
      <c r="HP106" s="74">
        <f t="shared" si="121"/>
        <v>0</v>
      </c>
      <c r="HQ106" s="74"/>
      <c r="HR106" s="74"/>
      <c r="HS106" s="74">
        <f t="shared" si="122"/>
        <v>0</v>
      </c>
      <c r="HT106" s="74">
        <f t="shared" si="122"/>
        <v>0</v>
      </c>
      <c r="HU106" s="74">
        <v>1.55</v>
      </c>
      <c r="HV106" s="74"/>
      <c r="HW106" s="74">
        <f t="shared" si="123"/>
        <v>1.55</v>
      </c>
      <c r="HX106" s="74">
        <f t="shared" si="123"/>
        <v>0</v>
      </c>
      <c r="HY106" s="74"/>
      <c r="HZ106" s="74"/>
      <c r="IA106" s="74">
        <f t="shared" si="124"/>
        <v>0</v>
      </c>
      <c r="IB106" s="74">
        <f t="shared" si="124"/>
        <v>0</v>
      </c>
      <c r="IC106" s="74"/>
      <c r="ID106" s="74"/>
      <c r="IE106" s="74">
        <f t="shared" si="125"/>
        <v>0</v>
      </c>
      <c r="IF106" s="210">
        <f t="shared" si="126"/>
        <v>0</v>
      </c>
      <c r="IG106" s="235"/>
      <c r="IH106" s="235"/>
      <c r="II106" s="211">
        <f t="shared" si="127"/>
        <v>0</v>
      </c>
      <c r="IJ106" s="211">
        <f t="shared" si="127"/>
        <v>0</v>
      </c>
      <c r="IM106" s="211">
        <f t="shared" si="128"/>
        <v>0</v>
      </c>
      <c r="IN106" s="211">
        <f t="shared" si="128"/>
        <v>0</v>
      </c>
      <c r="IO106" s="196"/>
      <c r="IP106" s="211"/>
      <c r="IQ106" s="211">
        <f t="shared" si="129"/>
        <v>0</v>
      </c>
      <c r="IR106" s="211">
        <f t="shared" si="129"/>
        <v>0</v>
      </c>
      <c r="IS106" s="211"/>
      <c r="IT106" s="211"/>
      <c r="IU106" s="211">
        <f t="shared" si="130"/>
        <v>0</v>
      </c>
      <c r="IV106" s="211">
        <f t="shared" si="130"/>
        <v>0</v>
      </c>
      <c r="IW106" s="211"/>
      <c r="IX106" s="211"/>
      <c r="IY106" s="211">
        <f t="shared" si="131"/>
        <v>0</v>
      </c>
      <c r="IZ106" s="211">
        <f t="shared" si="132"/>
        <v>0</v>
      </c>
      <c r="JA106" s="211"/>
      <c r="JB106" s="211"/>
      <c r="JC106" s="211">
        <f t="shared" si="133"/>
        <v>0</v>
      </c>
      <c r="JD106" s="211">
        <f t="shared" si="133"/>
        <v>0</v>
      </c>
      <c r="JE106" s="211">
        <v>1.67</v>
      </c>
      <c r="JF106" s="211"/>
      <c r="JG106" s="211">
        <f t="shared" si="134"/>
        <v>1.67</v>
      </c>
      <c r="JH106" s="211">
        <f t="shared" si="134"/>
        <v>0</v>
      </c>
      <c r="JI106" s="211"/>
      <c r="JJ106" s="211"/>
      <c r="JK106" s="211">
        <f t="shared" si="135"/>
        <v>0</v>
      </c>
      <c r="JL106" s="211">
        <f t="shared" si="135"/>
        <v>0</v>
      </c>
      <c r="JM106" s="211"/>
      <c r="JN106" s="211"/>
      <c r="JO106" s="211">
        <f t="shared" si="136"/>
        <v>0</v>
      </c>
      <c r="JP106" s="211">
        <f t="shared" si="136"/>
        <v>0</v>
      </c>
      <c r="JQ106" s="211"/>
      <c r="JR106" s="211"/>
      <c r="JS106" s="211">
        <f t="shared" si="137"/>
        <v>0</v>
      </c>
      <c r="JT106" s="211">
        <f t="shared" si="137"/>
        <v>0</v>
      </c>
      <c r="JU106" s="211">
        <v>0</v>
      </c>
      <c r="JV106" s="211"/>
      <c r="JW106" s="211">
        <f t="shared" si="138"/>
        <v>0</v>
      </c>
      <c r="JX106" s="211">
        <f t="shared" si="138"/>
        <v>0</v>
      </c>
    </row>
    <row r="107" spans="1:284" ht="12.75" customHeight="1">
      <c r="A107" s="186" t="s">
        <v>129</v>
      </c>
      <c r="B107" s="187"/>
      <c r="C107" s="265">
        <f t="shared" ref="C107:BN107" si="139">MAX(C11:C106)</f>
        <v>0</v>
      </c>
      <c r="D107" s="265">
        <f t="shared" si="139"/>
        <v>0</v>
      </c>
      <c r="E107" s="265">
        <f t="shared" si="139"/>
        <v>0</v>
      </c>
      <c r="F107" s="265">
        <f t="shared" si="139"/>
        <v>0</v>
      </c>
      <c r="G107" s="265">
        <f t="shared" si="139"/>
        <v>0</v>
      </c>
      <c r="H107" s="265">
        <f t="shared" si="139"/>
        <v>0</v>
      </c>
      <c r="I107" s="265">
        <f t="shared" si="139"/>
        <v>4.12</v>
      </c>
      <c r="J107" s="266">
        <f t="shared" si="139"/>
        <v>0</v>
      </c>
      <c r="K107" s="266">
        <f t="shared" si="139"/>
        <v>0</v>
      </c>
      <c r="L107" s="266">
        <f t="shared" si="139"/>
        <v>0</v>
      </c>
      <c r="M107" s="265" t="e">
        <f t="shared" si="139"/>
        <v>#REF!</v>
      </c>
      <c r="N107" s="265">
        <f t="shared" si="139"/>
        <v>0</v>
      </c>
      <c r="O107" s="265">
        <f t="shared" si="139"/>
        <v>1.24</v>
      </c>
      <c r="P107" s="265">
        <f t="shared" si="139"/>
        <v>0</v>
      </c>
      <c r="Q107" s="265">
        <f t="shared" si="139"/>
        <v>0</v>
      </c>
      <c r="R107" s="265">
        <f t="shared" si="139"/>
        <v>0</v>
      </c>
      <c r="S107" s="265">
        <f t="shared" si="139"/>
        <v>1.24</v>
      </c>
      <c r="T107" s="265">
        <f t="shared" si="139"/>
        <v>0</v>
      </c>
      <c r="U107" s="265">
        <f t="shared" si="139"/>
        <v>0</v>
      </c>
      <c r="V107" s="265">
        <f t="shared" si="139"/>
        <v>0</v>
      </c>
      <c r="W107" s="265">
        <f t="shared" si="139"/>
        <v>0</v>
      </c>
      <c r="X107" s="265">
        <f t="shared" si="139"/>
        <v>0</v>
      </c>
      <c r="Y107" s="265">
        <f t="shared" si="139"/>
        <v>0</v>
      </c>
      <c r="Z107" s="265">
        <f t="shared" si="139"/>
        <v>0</v>
      </c>
      <c r="AA107" s="265">
        <f t="shared" si="139"/>
        <v>0</v>
      </c>
      <c r="AB107" s="265">
        <f t="shared" si="139"/>
        <v>0</v>
      </c>
      <c r="AC107" s="265">
        <f t="shared" si="139"/>
        <v>0</v>
      </c>
      <c r="AD107" s="265">
        <f t="shared" si="139"/>
        <v>0</v>
      </c>
      <c r="AE107" s="265">
        <f t="shared" si="139"/>
        <v>0</v>
      </c>
      <c r="AF107" s="265">
        <f t="shared" si="139"/>
        <v>0</v>
      </c>
      <c r="AG107" s="265">
        <f t="shared" si="139"/>
        <v>41.24</v>
      </c>
      <c r="AH107" s="265">
        <f t="shared" si="139"/>
        <v>0</v>
      </c>
      <c r="AI107" s="265">
        <f t="shared" si="139"/>
        <v>0</v>
      </c>
      <c r="AJ107" s="265">
        <f t="shared" si="139"/>
        <v>0</v>
      </c>
      <c r="AK107" s="265">
        <f t="shared" si="139"/>
        <v>41.24</v>
      </c>
      <c r="AL107" s="265">
        <f t="shared" si="139"/>
        <v>0</v>
      </c>
      <c r="AM107" s="265">
        <f t="shared" si="139"/>
        <v>0</v>
      </c>
      <c r="AN107" s="265">
        <f t="shared" si="139"/>
        <v>0</v>
      </c>
      <c r="AO107" s="265">
        <f t="shared" si="139"/>
        <v>0</v>
      </c>
      <c r="AP107" s="265">
        <f t="shared" si="139"/>
        <v>0</v>
      </c>
      <c r="AQ107" s="265">
        <f t="shared" si="139"/>
        <v>0</v>
      </c>
      <c r="AR107" s="265">
        <f t="shared" si="139"/>
        <v>0</v>
      </c>
      <c r="AS107" s="265">
        <f t="shared" si="139"/>
        <v>0</v>
      </c>
      <c r="AT107" s="265">
        <f t="shared" si="139"/>
        <v>0</v>
      </c>
      <c r="AU107" s="265">
        <f t="shared" si="139"/>
        <v>0</v>
      </c>
      <c r="AV107" s="265">
        <f t="shared" si="139"/>
        <v>0</v>
      </c>
      <c r="AW107" s="265">
        <f t="shared" si="139"/>
        <v>0</v>
      </c>
      <c r="AX107" s="265">
        <f t="shared" si="139"/>
        <v>0</v>
      </c>
      <c r="AY107" s="265">
        <f t="shared" si="139"/>
        <v>0</v>
      </c>
      <c r="AZ107" s="265">
        <f t="shared" si="139"/>
        <v>0</v>
      </c>
      <c r="BA107" s="265">
        <f t="shared" si="139"/>
        <v>0</v>
      </c>
      <c r="BB107" s="265">
        <f t="shared" si="139"/>
        <v>0</v>
      </c>
      <c r="BC107" s="265">
        <f t="shared" si="139"/>
        <v>0</v>
      </c>
      <c r="BD107" s="265">
        <f t="shared" si="139"/>
        <v>0</v>
      </c>
      <c r="BE107" s="265">
        <f t="shared" si="139"/>
        <v>0</v>
      </c>
      <c r="BF107" s="265">
        <f t="shared" si="139"/>
        <v>0</v>
      </c>
      <c r="BG107" s="265">
        <f t="shared" si="139"/>
        <v>0</v>
      </c>
      <c r="BH107" s="265">
        <f t="shared" si="139"/>
        <v>0</v>
      </c>
      <c r="BI107" s="265">
        <f t="shared" si="139"/>
        <v>0</v>
      </c>
      <c r="BJ107" s="265">
        <f t="shared" si="139"/>
        <v>0</v>
      </c>
      <c r="BK107" s="265">
        <f t="shared" si="139"/>
        <v>0</v>
      </c>
      <c r="BL107" s="265">
        <f t="shared" si="139"/>
        <v>0</v>
      </c>
      <c r="BM107" s="265">
        <f t="shared" si="139"/>
        <v>0</v>
      </c>
      <c r="BN107" s="265">
        <f t="shared" si="139"/>
        <v>0</v>
      </c>
      <c r="BO107" s="265">
        <f t="shared" ref="BO107:DZ107" si="140">MAX(BO11:BO106)</f>
        <v>0</v>
      </c>
      <c r="BP107" s="265">
        <f t="shared" si="140"/>
        <v>0</v>
      </c>
      <c r="BQ107" s="265">
        <f t="shared" si="140"/>
        <v>0</v>
      </c>
      <c r="BR107" s="265">
        <f t="shared" si="140"/>
        <v>0</v>
      </c>
      <c r="BS107" s="265">
        <f t="shared" si="140"/>
        <v>0</v>
      </c>
      <c r="BT107" s="265">
        <f t="shared" si="140"/>
        <v>0</v>
      </c>
      <c r="BU107" s="265">
        <f t="shared" si="140"/>
        <v>0</v>
      </c>
      <c r="BV107" s="265">
        <f t="shared" si="140"/>
        <v>0</v>
      </c>
      <c r="BW107" s="265">
        <f t="shared" si="140"/>
        <v>82.47</v>
      </c>
      <c r="BX107" s="265">
        <f t="shared" si="140"/>
        <v>0</v>
      </c>
      <c r="BY107" s="265">
        <f t="shared" si="140"/>
        <v>0</v>
      </c>
      <c r="BZ107" s="265">
        <f t="shared" si="140"/>
        <v>0</v>
      </c>
      <c r="CA107" s="265">
        <f t="shared" si="140"/>
        <v>82.47</v>
      </c>
      <c r="CB107" s="265">
        <f t="shared" si="140"/>
        <v>0</v>
      </c>
      <c r="CC107" s="265">
        <f t="shared" si="140"/>
        <v>0</v>
      </c>
      <c r="CD107" s="265">
        <f t="shared" si="140"/>
        <v>0</v>
      </c>
      <c r="CE107" s="265">
        <f t="shared" si="140"/>
        <v>0</v>
      </c>
      <c r="CF107" s="265">
        <f t="shared" si="140"/>
        <v>0</v>
      </c>
      <c r="CG107" s="265">
        <f t="shared" si="140"/>
        <v>0</v>
      </c>
      <c r="CH107" s="265">
        <f t="shared" si="140"/>
        <v>0</v>
      </c>
      <c r="CI107" s="265">
        <f t="shared" si="140"/>
        <v>0</v>
      </c>
      <c r="CJ107" s="265">
        <f t="shared" si="140"/>
        <v>0</v>
      </c>
      <c r="CK107" s="265">
        <f t="shared" si="140"/>
        <v>0</v>
      </c>
      <c r="CL107" s="265">
        <f t="shared" si="140"/>
        <v>0</v>
      </c>
      <c r="CM107" s="265">
        <f t="shared" si="140"/>
        <v>0</v>
      </c>
      <c r="CN107" s="265">
        <f t="shared" si="140"/>
        <v>0</v>
      </c>
      <c r="CO107" s="265">
        <f t="shared" si="140"/>
        <v>0</v>
      </c>
      <c r="CP107" s="265">
        <f t="shared" si="140"/>
        <v>0</v>
      </c>
      <c r="CQ107" s="265">
        <f t="shared" si="140"/>
        <v>0</v>
      </c>
      <c r="CR107" s="265">
        <f t="shared" si="140"/>
        <v>0</v>
      </c>
      <c r="CS107" s="265">
        <f t="shared" si="140"/>
        <v>0</v>
      </c>
      <c r="CT107" s="265">
        <f t="shared" si="140"/>
        <v>0</v>
      </c>
      <c r="CU107" s="265">
        <f t="shared" si="140"/>
        <v>6.19</v>
      </c>
      <c r="CV107" s="265">
        <f t="shared" si="140"/>
        <v>0</v>
      </c>
      <c r="CW107" s="265">
        <f t="shared" si="140"/>
        <v>0</v>
      </c>
      <c r="CX107" s="265">
        <f t="shared" si="140"/>
        <v>0</v>
      </c>
      <c r="CY107" s="265">
        <f t="shared" si="140"/>
        <v>6.19</v>
      </c>
      <c r="CZ107" s="265">
        <f t="shared" si="140"/>
        <v>0</v>
      </c>
      <c r="DA107" s="265">
        <f t="shared" si="140"/>
        <v>0</v>
      </c>
      <c r="DB107" s="265">
        <f t="shared" si="140"/>
        <v>0</v>
      </c>
      <c r="DC107" s="265">
        <f t="shared" si="140"/>
        <v>0</v>
      </c>
      <c r="DD107" s="265">
        <f t="shared" si="140"/>
        <v>0</v>
      </c>
      <c r="DE107" s="265">
        <f t="shared" si="140"/>
        <v>0</v>
      </c>
      <c r="DF107" s="265">
        <f t="shared" si="140"/>
        <v>0</v>
      </c>
      <c r="DG107" s="265">
        <f t="shared" si="140"/>
        <v>0</v>
      </c>
      <c r="DH107" s="265">
        <f t="shared" si="140"/>
        <v>0</v>
      </c>
      <c r="DI107" s="265">
        <f t="shared" si="140"/>
        <v>0</v>
      </c>
      <c r="DJ107" s="265">
        <f t="shared" si="140"/>
        <v>0</v>
      </c>
      <c r="DK107" s="265">
        <f t="shared" si="140"/>
        <v>0</v>
      </c>
      <c r="DL107" s="265">
        <f t="shared" si="140"/>
        <v>0</v>
      </c>
      <c r="DM107" s="265">
        <f t="shared" si="140"/>
        <v>5.15</v>
      </c>
      <c r="DN107" s="265">
        <f t="shared" si="140"/>
        <v>0</v>
      </c>
      <c r="DO107" s="265">
        <f t="shared" si="140"/>
        <v>0</v>
      </c>
      <c r="DP107" s="265">
        <f t="shared" si="140"/>
        <v>0</v>
      </c>
      <c r="DQ107" s="265">
        <f t="shared" si="140"/>
        <v>5.15</v>
      </c>
      <c r="DR107" s="265">
        <f t="shared" si="140"/>
        <v>0</v>
      </c>
      <c r="DS107" s="265">
        <f t="shared" si="140"/>
        <v>0</v>
      </c>
      <c r="DT107" s="265">
        <f t="shared" si="140"/>
        <v>0</v>
      </c>
      <c r="DU107" s="265">
        <f t="shared" si="140"/>
        <v>0</v>
      </c>
      <c r="DV107" s="265">
        <f t="shared" si="140"/>
        <v>0</v>
      </c>
      <c r="DW107" s="265">
        <f t="shared" si="140"/>
        <v>0</v>
      </c>
      <c r="DX107" s="265">
        <f t="shared" si="140"/>
        <v>0</v>
      </c>
      <c r="DY107" s="265">
        <f t="shared" si="140"/>
        <v>0</v>
      </c>
      <c r="DZ107" s="265">
        <f t="shared" si="140"/>
        <v>0</v>
      </c>
      <c r="EA107" s="265">
        <f t="shared" ref="EA107:EP107" si="141">MAX(EA11:EA106)</f>
        <v>0</v>
      </c>
      <c r="EB107" s="265">
        <f t="shared" si="141"/>
        <v>0</v>
      </c>
      <c r="EC107" s="265">
        <f t="shared" si="141"/>
        <v>0</v>
      </c>
      <c r="ED107" s="265">
        <f t="shared" si="141"/>
        <v>0</v>
      </c>
      <c r="EE107" s="265">
        <f t="shared" si="141"/>
        <v>0</v>
      </c>
      <c r="EF107" s="265">
        <f t="shared" si="141"/>
        <v>0</v>
      </c>
      <c r="EG107" s="265">
        <f t="shared" si="141"/>
        <v>0</v>
      </c>
      <c r="EH107" s="265">
        <f t="shared" si="141"/>
        <v>0</v>
      </c>
      <c r="EI107" s="265">
        <f t="shared" si="141"/>
        <v>0</v>
      </c>
      <c r="EJ107" s="265">
        <f t="shared" si="141"/>
        <v>0</v>
      </c>
      <c r="EK107" s="265">
        <f t="shared" si="141"/>
        <v>10.31</v>
      </c>
      <c r="EL107" s="265">
        <f t="shared" si="141"/>
        <v>0</v>
      </c>
      <c r="EM107" s="265">
        <f t="shared" si="141"/>
        <v>0</v>
      </c>
      <c r="EN107" s="265">
        <f t="shared" si="141"/>
        <v>0</v>
      </c>
      <c r="EO107" s="265">
        <f t="shared" si="141"/>
        <v>10.31</v>
      </c>
      <c r="EP107" s="265">
        <f t="shared" si="141"/>
        <v>0</v>
      </c>
      <c r="EQ107" s="265">
        <f t="shared" ref="EQ107:ER107" si="142">MAX(EQ11:EQ106)</f>
        <v>15.46</v>
      </c>
      <c r="ER107" s="265">
        <f t="shared" si="142"/>
        <v>0</v>
      </c>
      <c r="ES107" s="265">
        <f t="shared" ref="ES107:GN107" si="143">MAX(ES11:ES106)</f>
        <v>0</v>
      </c>
      <c r="ET107" s="265">
        <f t="shared" si="143"/>
        <v>0</v>
      </c>
      <c r="EU107" s="265">
        <f t="shared" si="143"/>
        <v>15.46</v>
      </c>
      <c r="EV107" s="265">
        <f t="shared" si="143"/>
        <v>0</v>
      </c>
      <c r="EW107" s="265">
        <f t="shared" si="143"/>
        <v>2.06</v>
      </c>
      <c r="EX107" s="265">
        <f t="shared" si="143"/>
        <v>0</v>
      </c>
      <c r="EY107" s="265">
        <f t="shared" si="143"/>
        <v>0</v>
      </c>
      <c r="EZ107" s="265">
        <f t="shared" si="143"/>
        <v>0</v>
      </c>
      <c r="FA107" s="265">
        <f t="shared" si="143"/>
        <v>2.06</v>
      </c>
      <c r="FB107" s="265">
        <f t="shared" si="143"/>
        <v>0</v>
      </c>
      <c r="FC107" s="265">
        <f t="shared" si="143"/>
        <v>0</v>
      </c>
      <c r="FD107" s="265">
        <f t="shared" si="143"/>
        <v>0</v>
      </c>
      <c r="FE107" s="265">
        <f t="shared" si="143"/>
        <v>0</v>
      </c>
      <c r="FF107" s="265">
        <f t="shared" si="143"/>
        <v>0</v>
      </c>
      <c r="FG107" s="265">
        <f t="shared" si="143"/>
        <v>0</v>
      </c>
      <c r="FH107" s="265">
        <f t="shared" si="143"/>
        <v>0</v>
      </c>
      <c r="FI107" s="266">
        <f t="shared" si="143"/>
        <v>0</v>
      </c>
      <c r="FJ107" s="266">
        <f t="shared" si="143"/>
        <v>0</v>
      </c>
      <c r="FK107" s="266">
        <f t="shared" si="143"/>
        <v>0</v>
      </c>
      <c r="FL107" s="266">
        <f t="shared" si="143"/>
        <v>0</v>
      </c>
      <c r="FM107" s="266">
        <f t="shared" si="143"/>
        <v>0</v>
      </c>
      <c r="FN107" s="266">
        <f t="shared" si="143"/>
        <v>0</v>
      </c>
      <c r="FO107" s="266">
        <f t="shared" si="143"/>
        <v>0</v>
      </c>
      <c r="FP107" s="266">
        <f t="shared" si="143"/>
        <v>0</v>
      </c>
      <c r="FQ107" s="266">
        <f t="shared" si="143"/>
        <v>0</v>
      </c>
      <c r="FR107" s="266">
        <f t="shared" si="143"/>
        <v>0</v>
      </c>
      <c r="FS107" s="266">
        <f t="shared" si="143"/>
        <v>0</v>
      </c>
      <c r="FT107" s="266">
        <f t="shared" si="143"/>
        <v>0</v>
      </c>
      <c r="FU107" s="266">
        <f t="shared" si="143"/>
        <v>0</v>
      </c>
      <c r="FV107" s="266">
        <f t="shared" si="143"/>
        <v>0</v>
      </c>
      <c r="FW107" s="266">
        <f t="shared" si="143"/>
        <v>0</v>
      </c>
      <c r="FX107" s="266">
        <f t="shared" si="143"/>
        <v>0</v>
      </c>
      <c r="FY107" s="266">
        <f t="shared" si="143"/>
        <v>0</v>
      </c>
      <c r="FZ107" s="266">
        <f t="shared" si="143"/>
        <v>0</v>
      </c>
      <c r="GA107" s="266">
        <f t="shared" si="143"/>
        <v>0</v>
      </c>
      <c r="GB107" s="266">
        <f t="shared" si="143"/>
        <v>0</v>
      </c>
      <c r="GC107" s="266">
        <f t="shared" si="143"/>
        <v>0</v>
      </c>
      <c r="GD107" s="266">
        <f t="shared" si="143"/>
        <v>0</v>
      </c>
      <c r="GE107" s="266">
        <f t="shared" si="143"/>
        <v>0</v>
      </c>
      <c r="GF107" s="266">
        <f t="shared" si="143"/>
        <v>0</v>
      </c>
      <c r="GG107" s="266">
        <f t="shared" si="143"/>
        <v>0</v>
      </c>
      <c r="GH107" s="266">
        <f t="shared" si="143"/>
        <v>0</v>
      </c>
      <c r="GI107" s="266">
        <f t="shared" si="143"/>
        <v>0</v>
      </c>
      <c r="GJ107" s="266">
        <f t="shared" si="143"/>
        <v>0</v>
      </c>
      <c r="GK107" s="266">
        <f t="shared" si="143"/>
        <v>10</v>
      </c>
      <c r="GL107" s="266">
        <f t="shared" si="143"/>
        <v>0</v>
      </c>
      <c r="GM107" s="266">
        <f t="shared" si="143"/>
        <v>10</v>
      </c>
      <c r="GN107" s="266">
        <f t="shared" si="143"/>
        <v>0</v>
      </c>
      <c r="GO107" s="266">
        <f t="shared" ref="GO107:GR107" si="144">MAX(GO11:GO106)</f>
        <v>3.2</v>
      </c>
      <c r="GP107" s="266">
        <f t="shared" si="144"/>
        <v>0</v>
      </c>
      <c r="GQ107" s="266">
        <f t="shared" si="144"/>
        <v>3.2</v>
      </c>
      <c r="GR107" s="266">
        <f t="shared" si="144"/>
        <v>0</v>
      </c>
      <c r="GS107" s="266">
        <f t="shared" ref="GS107:GX107" si="145">MAX(GS11:GS106)</f>
        <v>0</v>
      </c>
      <c r="GT107" s="266">
        <f t="shared" si="145"/>
        <v>0</v>
      </c>
      <c r="GU107" s="266">
        <f t="shared" si="145"/>
        <v>0</v>
      </c>
      <c r="GV107" s="266">
        <f t="shared" si="145"/>
        <v>0</v>
      </c>
      <c r="GW107" s="266">
        <f t="shared" si="145"/>
        <v>20.62</v>
      </c>
      <c r="GX107" s="266">
        <f t="shared" si="145"/>
        <v>0</v>
      </c>
      <c r="GY107" s="266">
        <f t="shared" ref="GY107:HB107" si="146">MAX(GY11:GY106)</f>
        <v>20.62</v>
      </c>
      <c r="GZ107" s="266">
        <f t="shared" si="146"/>
        <v>0</v>
      </c>
      <c r="HA107" s="266">
        <f t="shared" si="146"/>
        <v>32.99</v>
      </c>
      <c r="HB107" s="266">
        <f t="shared" si="146"/>
        <v>0</v>
      </c>
      <c r="HC107" s="266">
        <f t="shared" ref="HC107:IB107" si="147">MAX(HC11:HC106)</f>
        <v>32.99</v>
      </c>
      <c r="HD107" s="266">
        <f t="shared" si="147"/>
        <v>0</v>
      </c>
      <c r="HE107" s="266">
        <f t="shared" si="147"/>
        <v>1.22</v>
      </c>
      <c r="HF107" s="266">
        <f t="shared" si="147"/>
        <v>0</v>
      </c>
      <c r="HG107" s="266">
        <f t="shared" si="147"/>
        <v>1.22</v>
      </c>
      <c r="HH107" s="266">
        <f t="shared" si="147"/>
        <v>0</v>
      </c>
      <c r="HI107" s="266">
        <v>1.44</v>
      </c>
      <c r="HJ107" s="266">
        <f t="shared" si="147"/>
        <v>0</v>
      </c>
      <c r="HK107" s="266">
        <f t="shared" si="147"/>
        <v>1.44</v>
      </c>
      <c r="HL107" s="266">
        <f t="shared" si="147"/>
        <v>0</v>
      </c>
      <c r="HM107" s="266">
        <f t="shared" si="147"/>
        <v>0</v>
      </c>
      <c r="HN107" s="266">
        <f t="shared" si="147"/>
        <v>0</v>
      </c>
      <c r="HO107" s="266">
        <f t="shared" si="147"/>
        <v>0</v>
      </c>
      <c r="HP107" s="266">
        <f t="shared" si="147"/>
        <v>0</v>
      </c>
      <c r="HQ107" s="266">
        <f t="shared" si="147"/>
        <v>0</v>
      </c>
      <c r="HR107" s="266">
        <f t="shared" si="147"/>
        <v>0</v>
      </c>
      <c r="HS107" s="266">
        <f t="shared" si="147"/>
        <v>0</v>
      </c>
      <c r="HT107" s="266">
        <f t="shared" si="147"/>
        <v>0</v>
      </c>
      <c r="HU107" s="266">
        <f>MAX(HU11:HU106)</f>
        <v>1.55</v>
      </c>
      <c r="HV107" s="266">
        <f t="shared" si="147"/>
        <v>0</v>
      </c>
      <c r="HW107" s="266">
        <f t="shared" si="147"/>
        <v>1.55</v>
      </c>
      <c r="HX107" s="266">
        <f t="shared" si="147"/>
        <v>0</v>
      </c>
      <c r="HY107" s="266">
        <f t="shared" si="147"/>
        <v>0</v>
      </c>
      <c r="HZ107" s="266">
        <f t="shared" si="147"/>
        <v>0</v>
      </c>
      <c r="IA107" s="266">
        <f t="shared" si="147"/>
        <v>0</v>
      </c>
      <c r="IB107" s="266">
        <f t="shared" si="147"/>
        <v>0</v>
      </c>
      <c r="IC107" s="266">
        <f t="shared" ref="IC107:JX107" si="148">MAX(IC11:IC106)</f>
        <v>0</v>
      </c>
      <c r="ID107" s="266">
        <f t="shared" si="148"/>
        <v>0</v>
      </c>
      <c r="IE107" s="266">
        <f t="shared" si="148"/>
        <v>0</v>
      </c>
      <c r="IF107" s="267">
        <f t="shared" si="148"/>
        <v>0</v>
      </c>
      <c r="IG107" s="166">
        <f t="shared" si="148"/>
        <v>0</v>
      </c>
      <c r="IH107" s="166">
        <f t="shared" si="148"/>
        <v>0</v>
      </c>
      <c r="II107" s="166">
        <f t="shared" si="148"/>
        <v>0</v>
      </c>
      <c r="IJ107" s="166">
        <f t="shared" si="148"/>
        <v>0</v>
      </c>
      <c r="IK107" s="266">
        <f t="shared" si="148"/>
        <v>0</v>
      </c>
      <c r="IL107" s="266">
        <f t="shared" si="148"/>
        <v>0</v>
      </c>
      <c r="IM107" s="266">
        <f t="shared" si="148"/>
        <v>0</v>
      </c>
      <c r="IN107" s="266">
        <f t="shared" si="148"/>
        <v>0</v>
      </c>
      <c r="IO107" s="266">
        <f t="shared" si="148"/>
        <v>0</v>
      </c>
      <c r="IP107" s="266">
        <f t="shared" si="148"/>
        <v>0</v>
      </c>
      <c r="IQ107" s="266">
        <f t="shared" si="148"/>
        <v>0</v>
      </c>
      <c r="IR107" s="266">
        <f t="shared" si="148"/>
        <v>0</v>
      </c>
      <c r="IS107" s="266">
        <f t="shared" si="148"/>
        <v>0</v>
      </c>
      <c r="IT107" s="266">
        <f t="shared" si="148"/>
        <v>0</v>
      </c>
      <c r="IU107" s="266">
        <f t="shared" si="148"/>
        <v>0</v>
      </c>
      <c r="IV107" s="266">
        <f t="shared" si="148"/>
        <v>0</v>
      </c>
      <c r="IW107" s="266">
        <f t="shared" si="148"/>
        <v>0</v>
      </c>
      <c r="IX107" s="266">
        <f t="shared" si="148"/>
        <v>0</v>
      </c>
      <c r="IY107" s="266">
        <f t="shared" si="148"/>
        <v>0</v>
      </c>
      <c r="IZ107" s="266">
        <f t="shared" si="148"/>
        <v>0</v>
      </c>
      <c r="JA107" s="266">
        <f t="shared" si="148"/>
        <v>0</v>
      </c>
      <c r="JB107" s="266">
        <f t="shared" si="148"/>
        <v>0</v>
      </c>
      <c r="JC107" s="266">
        <f t="shared" si="148"/>
        <v>0</v>
      </c>
      <c r="JD107" s="266">
        <f t="shared" si="148"/>
        <v>0</v>
      </c>
      <c r="JE107" s="266">
        <f t="shared" si="148"/>
        <v>1.88</v>
      </c>
      <c r="JF107" s="266">
        <f t="shared" si="148"/>
        <v>0</v>
      </c>
      <c r="JG107" s="266">
        <f t="shared" si="148"/>
        <v>1.88</v>
      </c>
      <c r="JH107" s="266">
        <f t="shared" si="148"/>
        <v>0</v>
      </c>
      <c r="JI107" s="266">
        <f t="shared" si="148"/>
        <v>0</v>
      </c>
      <c r="JJ107" s="266">
        <f t="shared" si="148"/>
        <v>0</v>
      </c>
      <c r="JK107" s="266">
        <f t="shared" si="148"/>
        <v>0</v>
      </c>
      <c r="JL107" s="266">
        <f t="shared" si="148"/>
        <v>0</v>
      </c>
      <c r="JM107" s="266">
        <f t="shared" si="148"/>
        <v>0</v>
      </c>
      <c r="JN107" s="266">
        <f t="shared" si="148"/>
        <v>0</v>
      </c>
      <c r="JO107" s="266">
        <f t="shared" si="148"/>
        <v>0</v>
      </c>
      <c r="JP107" s="266">
        <f t="shared" si="148"/>
        <v>0</v>
      </c>
      <c r="JQ107" s="266">
        <f t="shared" si="148"/>
        <v>0</v>
      </c>
      <c r="JR107" s="266">
        <f t="shared" si="148"/>
        <v>0</v>
      </c>
      <c r="JS107" s="266">
        <f t="shared" si="148"/>
        <v>0</v>
      </c>
      <c r="JT107" s="266">
        <f t="shared" si="148"/>
        <v>0</v>
      </c>
      <c r="JU107" s="266">
        <f t="shared" si="148"/>
        <v>3.22</v>
      </c>
      <c r="JV107" s="266">
        <f t="shared" si="148"/>
        <v>0</v>
      </c>
      <c r="JW107" s="266">
        <f t="shared" si="148"/>
        <v>3.22</v>
      </c>
      <c r="JX107" s="266">
        <f t="shared" si="148"/>
        <v>0</v>
      </c>
    </row>
    <row r="108" spans="1:284" ht="12.75" customHeight="1">
      <c r="A108" s="188" t="s">
        <v>130</v>
      </c>
      <c r="B108" s="118"/>
      <c r="C108" s="166">
        <f t="shared" ref="C108:BN108" si="149">MIN(C11:C106)</f>
        <v>0</v>
      </c>
      <c r="D108" s="166">
        <f t="shared" si="149"/>
        <v>0</v>
      </c>
      <c r="E108" s="166">
        <f t="shared" si="149"/>
        <v>0</v>
      </c>
      <c r="F108" s="166">
        <f t="shared" si="149"/>
        <v>0</v>
      </c>
      <c r="G108" s="166">
        <f t="shared" si="149"/>
        <v>0</v>
      </c>
      <c r="H108" s="166">
        <f t="shared" si="149"/>
        <v>0</v>
      </c>
      <c r="I108" s="166">
        <f t="shared" si="149"/>
        <v>0</v>
      </c>
      <c r="J108" s="166">
        <f t="shared" si="149"/>
        <v>0</v>
      </c>
      <c r="K108" s="166">
        <f t="shared" si="149"/>
        <v>0</v>
      </c>
      <c r="L108" s="166">
        <f t="shared" si="149"/>
        <v>0</v>
      </c>
      <c r="M108" s="166" t="e">
        <f t="shared" si="149"/>
        <v>#REF!</v>
      </c>
      <c r="N108" s="166">
        <f t="shared" si="149"/>
        <v>0</v>
      </c>
      <c r="O108" s="166">
        <f t="shared" si="149"/>
        <v>0</v>
      </c>
      <c r="P108" s="166">
        <f t="shared" si="149"/>
        <v>0</v>
      </c>
      <c r="Q108" s="166">
        <f t="shared" si="149"/>
        <v>0</v>
      </c>
      <c r="R108" s="166">
        <f t="shared" si="149"/>
        <v>0</v>
      </c>
      <c r="S108" s="166">
        <f t="shared" si="149"/>
        <v>0</v>
      </c>
      <c r="T108" s="166">
        <f t="shared" si="149"/>
        <v>0</v>
      </c>
      <c r="U108" s="166">
        <f t="shared" si="149"/>
        <v>0</v>
      </c>
      <c r="V108" s="166">
        <f t="shared" si="149"/>
        <v>0</v>
      </c>
      <c r="W108" s="166">
        <f t="shared" si="149"/>
        <v>0</v>
      </c>
      <c r="X108" s="166">
        <f t="shared" si="149"/>
        <v>0</v>
      </c>
      <c r="Y108" s="166">
        <f t="shared" si="149"/>
        <v>0</v>
      </c>
      <c r="Z108" s="166">
        <f t="shared" si="149"/>
        <v>0</v>
      </c>
      <c r="AA108" s="166">
        <f t="shared" si="149"/>
        <v>0</v>
      </c>
      <c r="AB108" s="166">
        <f t="shared" si="149"/>
        <v>0</v>
      </c>
      <c r="AC108" s="166">
        <f t="shared" si="149"/>
        <v>0</v>
      </c>
      <c r="AD108" s="166">
        <f t="shared" si="149"/>
        <v>0</v>
      </c>
      <c r="AE108" s="166">
        <f t="shared" si="149"/>
        <v>0</v>
      </c>
      <c r="AF108" s="166">
        <f t="shared" si="149"/>
        <v>0</v>
      </c>
      <c r="AG108" s="166">
        <f t="shared" si="149"/>
        <v>0</v>
      </c>
      <c r="AH108" s="166">
        <f t="shared" si="149"/>
        <v>0</v>
      </c>
      <c r="AI108" s="166">
        <f t="shared" si="149"/>
        <v>0</v>
      </c>
      <c r="AJ108" s="166">
        <f t="shared" si="149"/>
        <v>0</v>
      </c>
      <c r="AK108" s="166">
        <f t="shared" si="149"/>
        <v>0</v>
      </c>
      <c r="AL108" s="166">
        <f t="shared" si="149"/>
        <v>0</v>
      </c>
      <c r="AM108" s="166">
        <f t="shared" si="149"/>
        <v>0</v>
      </c>
      <c r="AN108" s="166">
        <f t="shared" si="149"/>
        <v>0</v>
      </c>
      <c r="AO108" s="166">
        <f t="shared" si="149"/>
        <v>0</v>
      </c>
      <c r="AP108" s="166">
        <f t="shared" si="149"/>
        <v>0</v>
      </c>
      <c r="AQ108" s="166">
        <f t="shared" si="149"/>
        <v>0</v>
      </c>
      <c r="AR108" s="166">
        <f t="shared" si="149"/>
        <v>0</v>
      </c>
      <c r="AS108" s="166">
        <f t="shared" si="149"/>
        <v>0</v>
      </c>
      <c r="AT108" s="166">
        <f t="shared" si="149"/>
        <v>0</v>
      </c>
      <c r="AU108" s="166">
        <f t="shared" si="149"/>
        <v>0</v>
      </c>
      <c r="AV108" s="166">
        <f t="shared" si="149"/>
        <v>0</v>
      </c>
      <c r="AW108" s="166">
        <f t="shared" si="149"/>
        <v>0</v>
      </c>
      <c r="AX108" s="166">
        <f t="shared" si="149"/>
        <v>0</v>
      </c>
      <c r="AY108" s="166">
        <f t="shared" si="149"/>
        <v>0</v>
      </c>
      <c r="AZ108" s="166">
        <f t="shared" si="149"/>
        <v>0</v>
      </c>
      <c r="BA108" s="166">
        <f t="shared" si="149"/>
        <v>0</v>
      </c>
      <c r="BB108" s="166">
        <f t="shared" si="149"/>
        <v>0</v>
      </c>
      <c r="BC108" s="166">
        <f t="shared" si="149"/>
        <v>0</v>
      </c>
      <c r="BD108" s="166">
        <f t="shared" si="149"/>
        <v>0</v>
      </c>
      <c r="BE108" s="166">
        <f t="shared" si="149"/>
        <v>0</v>
      </c>
      <c r="BF108" s="166">
        <f t="shared" si="149"/>
        <v>0</v>
      </c>
      <c r="BG108" s="166">
        <f t="shared" si="149"/>
        <v>0</v>
      </c>
      <c r="BH108" s="166">
        <f t="shared" si="149"/>
        <v>0</v>
      </c>
      <c r="BI108" s="166">
        <f t="shared" si="149"/>
        <v>0</v>
      </c>
      <c r="BJ108" s="166">
        <f t="shared" si="149"/>
        <v>0</v>
      </c>
      <c r="BK108" s="166">
        <f t="shared" si="149"/>
        <v>0</v>
      </c>
      <c r="BL108" s="166">
        <f t="shared" si="149"/>
        <v>0</v>
      </c>
      <c r="BM108" s="166">
        <f t="shared" si="149"/>
        <v>0</v>
      </c>
      <c r="BN108" s="166">
        <f t="shared" si="149"/>
        <v>0</v>
      </c>
      <c r="BO108" s="166">
        <f t="shared" ref="BO108:DZ108" si="150">MIN(BO11:BO106)</f>
        <v>0</v>
      </c>
      <c r="BP108" s="166">
        <f t="shared" si="150"/>
        <v>0</v>
      </c>
      <c r="BQ108" s="166">
        <f t="shared" si="150"/>
        <v>0</v>
      </c>
      <c r="BR108" s="166">
        <f t="shared" si="150"/>
        <v>0</v>
      </c>
      <c r="BS108" s="166">
        <f t="shared" si="150"/>
        <v>0</v>
      </c>
      <c r="BT108" s="166">
        <f t="shared" si="150"/>
        <v>0</v>
      </c>
      <c r="BU108" s="166">
        <f t="shared" si="150"/>
        <v>0</v>
      </c>
      <c r="BV108" s="166">
        <f t="shared" si="150"/>
        <v>0</v>
      </c>
      <c r="BW108" s="166">
        <f t="shared" si="150"/>
        <v>0</v>
      </c>
      <c r="BX108" s="166">
        <f t="shared" si="150"/>
        <v>0</v>
      </c>
      <c r="BY108" s="166">
        <f t="shared" si="150"/>
        <v>0</v>
      </c>
      <c r="BZ108" s="166">
        <f t="shared" si="150"/>
        <v>0</v>
      </c>
      <c r="CA108" s="166">
        <f t="shared" si="150"/>
        <v>0</v>
      </c>
      <c r="CB108" s="166">
        <f t="shared" si="150"/>
        <v>0</v>
      </c>
      <c r="CC108" s="166">
        <f t="shared" si="150"/>
        <v>0</v>
      </c>
      <c r="CD108" s="166">
        <f t="shared" si="150"/>
        <v>0</v>
      </c>
      <c r="CE108" s="166">
        <f t="shared" si="150"/>
        <v>0</v>
      </c>
      <c r="CF108" s="166">
        <f t="shared" si="150"/>
        <v>0</v>
      </c>
      <c r="CG108" s="166">
        <f t="shared" si="150"/>
        <v>0</v>
      </c>
      <c r="CH108" s="166">
        <f t="shared" si="150"/>
        <v>0</v>
      </c>
      <c r="CI108" s="166">
        <f t="shared" si="150"/>
        <v>0</v>
      </c>
      <c r="CJ108" s="166">
        <f t="shared" si="150"/>
        <v>0</v>
      </c>
      <c r="CK108" s="166">
        <f t="shared" si="150"/>
        <v>0</v>
      </c>
      <c r="CL108" s="166">
        <f t="shared" si="150"/>
        <v>0</v>
      </c>
      <c r="CM108" s="166">
        <f t="shared" si="150"/>
        <v>0</v>
      </c>
      <c r="CN108" s="166">
        <f t="shared" si="150"/>
        <v>0</v>
      </c>
      <c r="CO108" s="166">
        <f t="shared" si="150"/>
        <v>0</v>
      </c>
      <c r="CP108" s="166">
        <f t="shared" si="150"/>
        <v>0</v>
      </c>
      <c r="CQ108" s="166">
        <f t="shared" si="150"/>
        <v>0</v>
      </c>
      <c r="CR108" s="166">
        <f t="shared" si="150"/>
        <v>0</v>
      </c>
      <c r="CS108" s="166">
        <f t="shared" si="150"/>
        <v>0</v>
      </c>
      <c r="CT108" s="166">
        <f t="shared" si="150"/>
        <v>0</v>
      </c>
      <c r="CU108" s="166">
        <f t="shared" si="150"/>
        <v>0</v>
      </c>
      <c r="CV108" s="166">
        <f t="shared" si="150"/>
        <v>0</v>
      </c>
      <c r="CW108" s="166">
        <f t="shared" si="150"/>
        <v>0</v>
      </c>
      <c r="CX108" s="166">
        <f t="shared" si="150"/>
        <v>0</v>
      </c>
      <c r="CY108" s="166">
        <f t="shared" si="150"/>
        <v>0</v>
      </c>
      <c r="CZ108" s="166">
        <f t="shared" si="150"/>
        <v>0</v>
      </c>
      <c r="DA108" s="166">
        <f t="shared" si="150"/>
        <v>0</v>
      </c>
      <c r="DB108" s="166">
        <f t="shared" si="150"/>
        <v>0</v>
      </c>
      <c r="DC108" s="166">
        <f t="shared" si="150"/>
        <v>0</v>
      </c>
      <c r="DD108" s="166">
        <f t="shared" si="150"/>
        <v>0</v>
      </c>
      <c r="DE108" s="166">
        <f t="shared" si="150"/>
        <v>0</v>
      </c>
      <c r="DF108" s="166">
        <f t="shared" si="150"/>
        <v>0</v>
      </c>
      <c r="DG108" s="166">
        <f t="shared" si="150"/>
        <v>0</v>
      </c>
      <c r="DH108" s="166">
        <f t="shared" si="150"/>
        <v>0</v>
      </c>
      <c r="DI108" s="166">
        <f t="shared" si="150"/>
        <v>0</v>
      </c>
      <c r="DJ108" s="166">
        <f t="shared" si="150"/>
        <v>0</v>
      </c>
      <c r="DK108" s="166">
        <f t="shared" si="150"/>
        <v>0</v>
      </c>
      <c r="DL108" s="166">
        <f t="shared" si="150"/>
        <v>0</v>
      </c>
      <c r="DM108" s="166">
        <f t="shared" si="150"/>
        <v>0</v>
      </c>
      <c r="DN108" s="166">
        <f t="shared" si="150"/>
        <v>0</v>
      </c>
      <c r="DO108" s="166">
        <f t="shared" si="150"/>
        <v>0</v>
      </c>
      <c r="DP108" s="166">
        <f t="shared" si="150"/>
        <v>0</v>
      </c>
      <c r="DQ108" s="166">
        <f t="shared" si="150"/>
        <v>0</v>
      </c>
      <c r="DR108" s="166">
        <f t="shared" si="150"/>
        <v>0</v>
      </c>
      <c r="DS108" s="166">
        <f t="shared" si="150"/>
        <v>0</v>
      </c>
      <c r="DT108" s="166">
        <f t="shared" si="150"/>
        <v>0</v>
      </c>
      <c r="DU108" s="166">
        <f t="shared" si="150"/>
        <v>0</v>
      </c>
      <c r="DV108" s="166">
        <f t="shared" si="150"/>
        <v>0</v>
      </c>
      <c r="DW108" s="166">
        <f t="shared" si="150"/>
        <v>0</v>
      </c>
      <c r="DX108" s="166">
        <f t="shared" si="150"/>
        <v>0</v>
      </c>
      <c r="DY108" s="166">
        <f t="shared" si="150"/>
        <v>0</v>
      </c>
      <c r="DZ108" s="166">
        <f t="shared" si="150"/>
        <v>0</v>
      </c>
      <c r="EA108" s="166">
        <f t="shared" ref="EA108:EP108" si="151">MIN(EA11:EA106)</f>
        <v>0</v>
      </c>
      <c r="EB108" s="166">
        <f t="shared" si="151"/>
        <v>0</v>
      </c>
      <c r="EC108" s="166">
        <f t="shared" si="151"/>
        <v>0</v>
      </c>
      <c r="ED108" s="166">
        <f t="shared" si="151"/>
        <v>0</v>
      </c>
      <c r="EE108" s="166">
        <f t="shared" si="151"/>
        <v>0</v>
      </c>
      <c r="EF108" s="166">
        <f t="shared" si="151"/>
        <v>0</v>
      </c>
      <c r="EG108" s="166">
        <f t="shared" si="151"/>
        <v>0</v>
      </c>
      <c r="EH108" s="166">
        <f t="shared" si="151"/>
        <v>0</v>
      </c>
      <c r="EI108" s="166">
        <f t="shared" si="151"/>
        <v>0</v>
      </c>
      <c r="EJ108" s="166">
        <f t="shared" si="151"/>
        <v>0</v>
      </c>
      <c r="EK108" s="166">
        <f t="shared" si="151"/>
        <v>0</v>
      </c>
      <c r="EL108" s="166">
        <f t="shared" si="151"/>
        <v>0</v>
      </c>
      <c r="EM108" s="166">
        <f t="shared" si="151"/>
        <v>0</v>
      </c>
      <c r="EN108" s="166">
        <f t="shared" si="151"/>
        <v>0</v>
      </c>
      <c r="EO108" s="166">
        <f t="shared" si="151"/>
        <v>0</v>
      </c>
      <c r="EP108" s="166">
        <f t="shared" si="151"/>
        <v>0</v>
      </c>
      <c r="EQ108" s="166">
        <f t="shared" ref="EQ108:ER108" si="152">MIN(EQ11:EQ106)</f>
        <v>0</v>
      </c>
      <c r="ER108" s="166">
        <f t="shared" si="152"/>
        <v>0</v>
      </c>
      <c r="ES108" s="166">
        <f t="shared" ref="ES108:GN108" si="153">MIN(ES11:ES106)</f>
        <v>0</v>
      </c>
      <c r="ET108" s="166">
        <f t="shared" si="153"/>
        <v>0</v>
      </c>
      <c r="EU108" s="166">
        <f t="shared" si="153"/>
        <v>0</v>
      </c>
      <c r="EV108" s="166">
        <f t="shared" si="153"/>
        <v>0</v>
      </c>
      <c r="EW108" s="166">
        <f t="shared" si="153"/>
        <v>0</v>
      </c>
      <c r="EX108" s="166">
        <f t="shared" si="153"/>
        <v>0</v>
      </c>
      <c r="EY108" s="166">
        <f t="shared" si="153"/>
        <v>0</v>
      </c>
      <c r="EZ108" s="166">
        <f t="shared" si="153"/>
        <v>0</v>
      </c>
      <c r="FA108" s="166">
        <f t="shared" si="153"/>
        <v>0</v>
      </c>
      <c r="FB108" s="166">
        <f t="shared" si="153"/>
        <v>0</v>
      </c>
      <c r="FC108" s="166">
        <f t="shared" si="153"/>
        <v>0</v>
      </c>
      <c r="FD108" s="166">
        <f t="shared" si="153"/>
        <v>0</v>
      </c>
      <c r="FE108" s="166">
        <f t="shared" si="153"/>
        <v>0</v>
      </c>
      <c r="FF108" s="166">
        <f t="shared" si="153"/>
        <v>0</v>
      </c>
      <c r="FG108" s="166">
        <f t="shared" si="153"/>
        <v>0</v>
      </c>
      <c r="FH108" s="166">
        <f t="shared" si="153"/>
        <v>0</v>
      </c>
      <c r="FI108" s="166">
        <f t="shared" si="153"/>
        <v>0</v>
      </c>
      <c r="FJ108" s="166">
        <f t="shared" si="153"/>
        <v>0</v>
      </c>
      <c r="FK108" s="166">
        <f t="shared" si="153"/>
        <v>0</v>
      </c>
      <c r="FL108" s="166">
        <f t="shared" si="153"/>
        <v>0</v>
      </c>
      <c r="FM108" s="166">
        <f t="shared" si="153"/>
        <v>0</v>
      </c>
      <c r="FN108" s="166">
        <f t="shared" si="153"/>
        <v>0</v>
      </c>
      <c r="FO108" s="166">
        <f t="shared" si="153"/>
        <v>0</v>
      </c>
      <c r="FP108" s="166">
        <f t="shared" si="153"/>
        <v>0</v>
      </c>
      <c r="FQ108" s="166">
        <f t="shared" si="153"/>
        <v>0</v>
      </c>
      <c r="FR108" s="166">
        <f t="shared" si="153"/>
        <v>0</v>
      </c>
      <c r="FS108" s="166">
        <f t="shared" si="153"/>
        <v>0</v>
      </c>
      <c r="FT108" s="166">
        <f t="shared" si="153"/>
        <v>0</v>
      </c>
      <c r="FU108" s="166">
        <f t="shared" si="153"/>
        <v>0</v>
      </c>
      <c r="FV108" s="166">
        <f t="shared" si="153"/>
        <v>0</v>
      </c>
      <c r="FW108" s="166">
        <f t="shared" si="153"/>
        <v>0</v>
      </c>
      <c r="FX108" s="166">
        <f t="shared" si="153"/>
        <v>0</v>
      </c>
      <c r="FY108" s="166">
        <f t="shared" si="153"/>
        <v>0</v>
      </c>
      <c r="FZ108" s="166">
        <f t="shared" si="153"/>
        <v>0</v>
      </c>
      <c r="GA108" s="166">
        <f t="shared" si="153"/>
        <v>0</v>
      </c>
      <c r="GB108" s="166">
        <f t="shared" si="153"/>
        <v>0</v>
      </c>
      <c r="GC108" s="166">
        <f t="shared" si="153"/>
        <v>0</v>
      </c>
      <c r="GD108" s="166">
        <f t="shared" si="153"/>
        <v>0</v>
      </c>
      <c r="GE108" s="166">
        <f t="shared" si="153"/>
        <v>0</v>
      </c>
      <c r="GF108" s="166">
        <f t="shared" si="153"/>
        <v>0</v>
      </c>
      <c r="GG108" s="166">
        <f t="shared" si="153"/>
        <v>0</v>
      </c>
      <c r="GH108" s="166">
        <f t="shared" si="153"/>
        <v>0</v>
      </c>
      <c r="GI108" s="166">
        <f t="shared" si="153"/>
        <v>0</v>
      </c>
      <c r="GJ108" s="166">
        <f t="shared" si="153"/>
        <v>0</v>
      </c>
      <c r="GK108" s="166">
        <f t="shared" si="153"/>
        <v>0</v>
      </c>
      <c r="GL108" s="166">
        <f t="shared" si="153"/>
        <v>0</v>
      </c>
      <c r="GM108" s="166">
        <f t="shared" si="153"/>
        <v>0</v>
      </c>
      <c r="GN108" s="166">
        <f t="shared" si="153"/>
        <v>0</v>
      </c>
      <c r="GO108" s="166">
        <f t="shared" ref="GO108:GR108" si="154">MIN(GO11:GO106)</f>
        <v>0</v>
      </c>
      <c r="GP108" s="166">
        <f t="shared" si="154"/>
        <v>0</v>
      </c>
      <c r="GQ108" s="166">
        <f t="shared" si="154"/>
        <v>0</v>
      </c>
      <c r="GR108" s="166">
        <f t="shared" si="154"/>
        <v>0</v>
      </c>
      <c r="GS108" s="166">
        <f t="shared" ref="GS108:GV108" si="155">MIN(GS11:GS106)</f>
        <v>0</v>
      </c>
      <c r="GT108" s="166">
        <f t="shared" si="155"/>
        <v>0</v>
      </c>
      <c r="GU108" s="166">
        <f t="shared" si="155"/>
        <v>0</v>
      </c>
      <c r="GV108" s="166">
        <f t="shared" si="155"/>
        <v>0</v>
      </c>
      <c r="GW108" s="166">
        <f t="shared" ref="GW108:GZ108" si="156">MIN(GW11:GW106)</f>
        <v>0</v>
      </c>
      <c r="GX108" s="166">
        <f t="shared" si="156"/>
        <v>0</v>
      </c>
      <c r="GY108" s="166">
        <f t="shared" si="156"/>
        <v>0</v>
      </c>
      <c r="GZ108" s="166">
        <f t="shared" si="156"/>
        <v>0</v>
      </c>
      <c r="HA108" s="166">
        <f t="shared" ref="HA108:IB108" si="157">MIN(HA11:HA106)</f>
        <v>0</v>
      </c>
      <c r="HB108" s="166">
        <f t="shared" si="157"/>
        <v>0</v>
      </c>
      <c r="HC108" s="166">
        <f t="shared" si="157"/>
        <v>0</v>
      </c>
      <c r="HD108" s="166">
        <f t="shared" si="157"/>
        <v>0</v>
      </c>
      <c r="HE108" s="166">
        <f t="shared" si="157"/>
        <v>0</v>
      </c>
      <c r="HF108" s="166">
        <f t="shared" si="157"/>
        <v>0</v>
      </c>
      <c r="HG108" s="166">
        <f t="shared" si="157"/>
        <v>0</v>
      </c>
      <c r="HH108" s="166">
        <f t="shared" si="157"/>
        <v>0</v>
      </c>
      <c r="HI108" s="166">
        <v>1.44</v>
      </c>
      <c r="HJ108" s="166">
        <f t="shared" si="157"/>
        <v>0</v>
      </c>
      <c r="HK108" s="166">
        <f t="shared" si="157"/>
        <v>0</v>
      </c>
      <c r="HL108" s="166">
        <f t="shared" si="157"/>
        <v>0</v>
      </c>
      <c r="HM108" s="166">
        <f t="shared" si="157"/>
        <v>0</v>
      </c>
      <c r="HN108" s="166">
        <f t="shared" si="157"/>
        <v>0</v>
      </c>
      <c r="HO108" s="166">
        <f t="shared" si="157"/>
        <v>0</v>
      </c>
      <c r="HP108" s="166">
        <f t="shared" si="157"/>
        <v>0</v>
      </c>
      <c r="HQ108" s="166">
        <f t="shared" si="157"/>
        <v>0</v>
      </c>
      <c r="HR108" s="166">
        <f t="shared" si="157"/>
        <v>0</v>
      </c>
      <c r="HS108" s="166">
        <f t="shared" si="157"/>
        <v>0</v>
      </c>
      <c r="HT108" s="166">
        <f t="shared" si="157"/>
        <v>0</v>
      </c>
      <c r="HU108" s="166">
        <f>MIN(HU11:HU106)</f>
        <v>0</v>
      </c>
      <c r="HV108" s="166">
        <f t="shared" si="157"/>
        <v>0</v>
      </c>
      <c r="HW108" s="166">
        <f t="shared" si="157"/>
        <v>0</v>
      </c>
      <c r="HX108" s="166">
        <f t="shared" si="157"/>
        <v>0</v>
      </c>
      <c r="HY108" s="166">
        <f t="shared" si="157"/>
        <v>0</v>
      </c>
      <c r="HZ108" s="166">
        <f t="shared" si="157"/>
        <v>0</v>
      </c>
      <c r="IA108" s="166">
        <f t="shared" si="157"/>
        <v>0</v>
      </c>
      <c r="IB108" s="166">
        <f t="shared" si="157"/>
        <v>0</v>
      </c>
      <c r="IC108" s="166">
        <f t="shared" ref="IC108:JX108" si="158">MIN(IC11:IC106)</f>
        <v>0</v>
      </c>
      <c r="ID108" s="166">
        <f t="shared" si="158"/>
        <v>0</v>
      </c>
      <c r="IE108" s="166">
        <f t="shared" si="158"/>
        <v>0</v>
      </c>
      <c r="IF108" s="268">
        <f t="shared" si="158"/>
        <v>0</v>
      </c>
      <c r="IG108" s="166">
        <f t="shared" si="158"/>
        <v>0</v>
      </c>
      <c r="IH108" s="166">
        <f t="shared" si="158"/>
        <v>0</v>
      </c>
      <c r="II108" s="166">
        <f t="shared" si="158"/>
        <v>0</v>
      </c>
      <c r="IJ108" s="166">
        <f t="shared" si="158"/>
        <v>0</v>
      </c>
      <c r="IK108" s="166">
        <f t="shared" si="158"/>
        <v>0</v>
      </c>
      <c r="IL108" s="166">
        <f t="shared" si="158"/>
        <v>0</v>
      </c>
      <c r="IM108" s="166">
        <f t="shared" si="158"/>
        <v>0</v>
      </c>
      <c r="IN108" s="166">
        <f t="shared" si="158"/>
        <v>0</v>
      </c>
      <c r="IO108" s="166">
        <f t="shared" si="158"/>
        <v>0</v>
      </c>
      <c r="IP108" s="166">
        <f t="shared" si="158"/>
        <v>0</v>
      </c>
      <c r="IQ108" s="166">
        <f t="shared" si="158"/>
        <v>0</v>
      </c>
      <c r="IR108" s="166">
        <f t="shared" si="158"/>
        <v>0</v>
      </c>
      <c r="IS108" s="166">
        <f t="shared" si="158"/>
        <v>0</v>
      </c>
      <c r="IT108" s="166">
        <f t="shared" si="158"/>
        <v>0</v>
      </c>
      <c r="IU108" s="166">
        <f t="shared" si="158"/>
        <v>0</v>
      </c>
      <c r="IV108" s="166">
        <f t="shared" si="158"/>
        <v>0</v>
      </c>
      <c r="IW108" s="166">
        <f t="shared" si="158"/>
        <v>0</v>
      </c>
      <c r="IX108" s="166">
        <f t="shared" si="158"/>
        <v>0</v>
      </c>
      <c r="IY108" s="166">
        <f t="shared" si="158"/>
        <v>0</v>
      </c>
      <c r="IZ108" s="166">
        <f t="shared" si="158"/>
        <v>0</v>
      </c>
      <c r="JA108" s="166">
        <f t="shared" si="158"/>
        <v>0</v>
      </c>
      <c r="JB108" s="166">
        <f t="shared" si="158"/>
        <v>0</v>
      </c>
      <c r="JC108" s="166">
        <f t="shared" si="158"/>
        <v>0</v>
      </c>
      <c r="JD108" s="166">
        <f t="shared" si="158"/>
        <v>0</v>
      </c>
      <c r="JE108" s="166">
        <f t="shared" si="158"/>
        <v>0</v>
      </c>
      <c r="JF108" s="166">
        <f t="shared" si="158"/>
        <v>0</v>
      </c>
      <c r="JG108" s="166">
        <f t="shared" si="158"/>
        <v>0</v>
      </c>
      <c r="JH108" s="166">
        <f t="shared" si="158"/>
        <v>0</v>
      </c>
      <c r="JI108" s="166">
        <f t="shared" si="158"/>
        <v>0</v>
      </c>
      <c r="JJ108" s="166">
        <f t="shared" si="158"/>
        <v>0</v>
      </c>
      <c r="JK108" s="166">
        <f t="shared" si="158"/>
        <v>0</v>
      </c>
      <c r="JL108" s="166">
        <f t="shared" si="158"/>
        <v>0</v>
      </c>
      <c r="JM108" s="166">
        <f t="shared" si="158"/>
        <v>0</v>
      </c>
      <c r="JN108" s="166">
        <f t="shared" si="158"/>
        <v>0</v>
      </c>
      <c r="JO108" s="166">
        <f t="shared" si="158"/>
        <v>0</v>
      </c>
      <c r="JP108" s="166">
        <f t="shared" si="158"/>
        <v>0</v>
      </c>
      <c r="JQ108" s="166">
        <f t="shared" si="158"/>
        <v>0</v>
      </c>
      <c r="JR108" s="166">
        <f t="shared" si="158"/>
        <v>0</v>
      </c>
      <c r="JS108" s="166">
        <f t="shared" si="158"/>
        <v>0</v>
      </c>
      <c r="JT108" s="166">
        <f t="shared" si="158"/>
        <v>0</v>
      </c>
      <c r="JU108" s="166">
        <f t="shared" si="158"/>
        <v>0</v>
      </c>
      <c r="JV108" s="166">
        <f t="shared" si="158"/>
        <v>0</v>
      </c>
      <c r="JW108" s="166">
        <f t="shared" si="158"/>
        <v>0</v>
      </c>
      <c r="JX108" s="166">
        <f t="shared" si="158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9">AVERAGE(C11:C106)</f>
        <v>#DIV/0!</v>
      </c>
      <c r="D109" s="269" t="e">
        <f t="shared" si="159"/>
        <v>#DIV/0!</v>
      </c>
      <c r="E109" s="269" t="e">
        <f t="shared" si="159"/>
        <v>#DIV/0!</v>
      </c>
      <c r="F109" s="269" t="e">
        <f t="shared" si="159"/>
        <v>#DIV/0!</v>
      </c>
      <c r="G109" s="269">
        <f t="shared" si="159"/>
        <v>0</v>
      </c>
      <c r="H109" s="269">
        <f t="shared" si="159"/>
        <v>0</v>
      </c>
      <c r="I109" s="269">
        <f t="shared" si="159"/>
        <v>0.3540625</v>
      </c>
      <c r="J109" s="269" t="e">
        <f t="shared" si="159"/>
        <v>#DIV/0!</v>
      </c>
      <c r="K109" s="269" t="e">
        <f t="shared" si="159"/>
        <v>#DIV/0!</v>
      </c>
      <c r="L109" s="269" t="e">
        <f t="shared" si="159"/>
        <v>#DIV/0!</v>
      </c>
      <c r="M109" s="269" t="e">
        <f t="shared" si="159"/>
        <v>#REF!</v>
      </c>
      <c r="N109" s="269">
        <f t="shared" si="159"/>
        <v>0</v>
      </c>
      <c r="O109" s="269">
        <f t="shared" si="159"/>
        <v>0.6892708333333335</v>
      </c>
      <c r="P109" s="269" t="e">
        <f t="shared" si="159"/>
        <v>#DIV/0!</v>
      </c>
      <c r="Q109" s="269" t="e">
        <f t="shared" si="159"/>
        <v>#DIV/0!</v>
      </c>
      <c r="R109" s="269" t="e">
        <f t="shared" si="159"/>
        <v>#DIV/0!</v>
      </c>
      <c r="S109" s="269">
        <f t="shared" si="159"/>
        <v>0.6892708333333335</v>
      </c>
      <c r="T109" s="269">
        <f t="shared" si="159"/>
        <v>0</v>
      </c>
      <c r="U109" s="269" t="e">
        <f t="shared" si="159"/>
        <v>#DIV/0!</v>
      </c>
      <c r="V109" s="269" t="e">
        <f t="shared" si="159"/>
        <v>#DIV/0!</v>
      </c>
      <c r="W109" s="269" t="e">
        <f t="shared" si="159"/>
        <v>#DIV/0!</v>
      </c>
      <c r="X109" s="269" t="e">
        <f t="shared" si="159"/>
        <v>#DIV/0!</v>
      </c>
      <c r="Y109" s="269">
        <f t="shared" si="159"/>
        <v>0</v>
      </c>
      <c r="Z109" s="269">
        <f t="shared" si="159"/>
        <v>0</v>
      </c>
      <c r="AA109" s="269" t="e">
        <f t="shared" si="159"/>
        <v>#DIV/0!</v>
      </c>
      <c r="AB109" s="269" t="e">
        <f t="shared" si="159"/>
        <v>#DIV/0!</v>
      </c>
      <c r="AC109" s="269" t="e">
        <f t="shared" si="159"/>
        <v>#DIV/0!</v>
      </c>
      <c r="AD109" s="269" t="e">
        <f t="shared" si="159"/>
        <v>#DIV/0!</v>
      </c>
      <c r="AE109" s="269">
        <f t="shared" si="159"/>
        <v>0</v>
      </c>
      <c r="AF109" s="269">
        <f t="shared" si="159"/>
        <v>0</v>
      </c>
      <c r="AG109" s="269">
        <f t="shared" si="159"/>
        <v>10.964166666666669</v>
      </c>
      <c r="AH109" s="269" t="e">
        <f t="shared" si="159"/>
        <v>#DIV/0!</v>
      </c>
      <c r="AI109" s="269" t="e">
        <f t="shared" si="159"/>
        <v>#DIV/0!</v>
      </c>
      <c r="AJ109" s="269" t="e">
        <f t="shared" si="159"/>
        <v>#DIV/0!</v>
      </c>
      <c r="AK109" s="269">
        <f t="shared" si="159"/>
        <v>10.964166666666669</v>
      </c>
      <c r="AL109" s="269">
        <f t="shared" si="159"/>
        <v>0</v>
      </c>
      <c r="AM109" s="269" t="e">
        <f t="shared" si="159"/>
        <v>#DIV/0!</v>
      </c>
      <c r="AN109" s="269" t="e">
        <f t="shared" si="159"/>
        <v>#DIV/0!</v>
      </c>
      <c r="AO109" s="269" t="e">
        <f t="shared" si="159"/>
        <v>#DIV/0!</v>
      </c>
      <c r="AP109" s="269" t="e">
        <f t="shared" si="159"/>
        <v>#DIV/0!</v>
      </c>
      <c r="AQ109" s="269">
        <f t="shared" si="159"/>
        <v>0</v>
      </c>
      <c r="AR109" s="269">
        <f t="shared" si="159"/>
        <v>0</v>
      </c>
      <c r="AS109" s="269" t="e">
        <f t="shared" si="159"/>
        <v>#DIV/0!</v>
      </c>
      <c r="AT109" s="269" t="e">
        <f t="shared" si="159"/>
        <v>#DIV/0!</v>
      </c>
      <c r="AU109" s="269" t="e">
        <f t="shared" si="159"/>
        <v>#DIV/0!</v>
      </c>
      <c r="AV109" s="269" t="e">
        <f t="shared" si="159"/>
        <v>#DIV/0!</v>
      </c>
      <c r="AW109" s="269">
        <f t="shared" si="159"/>
        <v>0</v>
      </c>
      <c r="AX109" s="269">
        <f t="shared" si="159"/>
        <v>0</v>
      </c>
      <c r="AY109" s="269" t="e">
        <f t="shared" si="159"/>
        <v>#DIV/0!</v>
      </c>
      <c r="AZ109" s="269" t="e">
        <f t="shared" si="159"/>
        <v>#DIV/0!</v>
      </c>
      <c r="BA109" s="269" t="e">
        <f t="shared" si="159"/>
        <v>#DIV/0!</v>
      </c>
      <c r="BB109" s="269" t="e">
        <f t="shared" si="159"/>
        <v>#DIV/0!</v>
      </c>
      <c r="BC109" s="269">
        <f t="shared" si="159"/>
        <v>0</v>
      </c>
      <c r="BD109" s="269">
        <f t="shared" si="159"/>
        <v>0</v>
      </c>
      <c r="BE109" s="269" t="e">
        <f t="shared" si="159"/>
        <v>#DIV/0!</v>
      </c>
      <c r="BF109" s="269" t="e">
        <f t="shared" si="159"/>
        <v>#DIV/0!</v>
      </c>
      <c r="BG109" s="269" t="e">
        <f t="shared" si="159"/>
        <v>#DIV/0!</v>
      </c>
      <c r="BH109" s="269" t="e">
        <f t="shared" si="159"/>
        <v>#DIV/0!</v>
      </c>
      <c r="BI109" s="269">
        <f t="shared" si="159"/>
        <v>0</v>
      </c>
      <c r="BJ109" s="269">
        <f t="shared" si="159"/>
        <v>0</v>
      </c>
      <c r="BK109" s="269" t="e">
        <f t="shared" si="159"/>
        <v>#DIV/0!</v>
      </c>
      <c r="BL109" s="269" t="e">
        <f t="shared" si="159"/>
        <v>#DIV/0!</v>
      </c>
      <c r="BM109" s="269" t="e">
        <f t="shared" si="159"/>
        <v>#DIV/0!</v>
      </c>
      <c r="BN109" s="269" t="e">
        <f t="shared" si="159"/>
        <v>#DIV/0!</v>
      </c>
      <c r="BO109" s="269">
        <f t="shared" ref="BO109:DZ109" si="160">AVERAGE(BO11:BO106)</f>
        <v>0</v>
      </c>
      <c r="BP109" s="269">
        <f t="shared" si="160"/>
        <v>0</v>
      </c>
      <c r="BQ109" s="269" t="e">
        <f t="shared" si="160"/>
        <v>#DIV/0!</v>
      </c>
      <c r="BR109" s="269" t="e">
        <f t="shared" si="160"/>
        <v>#DIV/0!</v>
      </c>
      <c r="BS109" s="269" t="e">
        <f t="shared" si="160"/>
        <v>#DIV/0!</v>
      </c>
      <c r="BT109" s="269" t="e">
        <f t="shared" si="160"/>
        <v>#DIV/0!</v>
      </c>
      <c r="BU109" s="269">
        <f t="shared" si="160"/>
        <v>0</v>
      </c>
      <c r="BV109" s="269">
        <f t="shared" si="160"/>
        <v>0</v>
      </c>
      <c r="BW109" s="269">
        <f t="shared" si="160"/>
        <v>9.0204166666666676</v>
      </c>
      <c r="BX109" s="269" t="e">
        <f t="shared" si="160"/>
        <v>#DIV/0!</v>
      </c>
      <c r="BY109" s="269" t="e">
        <f t="shared" si="160"/>
        <v>#DIV/0!</v>
      </c>
      <c r="BZ109" s="269" t="e">
        <f t="shared" si="160"/>
        <v>#DIV/0!</v>
      </c>
      <c r="CA109" s="269">
        <f t="shared" si="160"/>
        <v>9.0204166666666676</v>
      </c>
      <c r="CB109" s="269">
        <f t="shared" si="160"/>
        <v>0</v>
      </c>
      <c r="CC109" s="269" t="e">
        <f t="shared" si="160"/>
        <v>#DIV/0!</v>
      </c>
      <c r="CD109" s="269" t="e">
        <f t="shared" si="160"/>
        <v>#DIV/0!</v>
      </c>
      <c r="CE109" s="269" t="e">
        <f t="shared" si="160"/>
        <v>#DIV/0!</v>
      </c>
      <c r="CF109" s="269" t="e">
        <f t="shared" si="160"/>
        <v>#DIV/0!</v>
      </c>
      <c r="CG109" s="269">
        <f t="shared" si="160"/>
        <v>0</v>
      </c>
      <c r="CH109" s="269">
        <f t="shared" si="160"/>
        <v>0</v>
      </c>
      <c r="CI109" s="269" t="e">
        <f t="shared" si="160"/>
        <v>#DIV/0!</v>
      </c>
      <c r="CJ109" s="269" t="e">
        <f t="shared" si="160"/>
        <v>#DIV/0!</v>
      </c>
      <c r="CK109" s="269" t="e">
        <f t="shared" si="160"/>
        <v>#DIV/0!</v>
      </c>
      <c r="CL109" s="269" t="e">
        <f t="shared" si="160"/>
        <v>#DIV/0!</v>
      </c>
      <c r="CM109" s="269">
        <f t="shared" si="160"/>
        <v>0</v>
      </c>
      <c r="CN109" s="269">
        <f t="shared" si="160"/>
        <v>0</v>
      </c>
      <c r="CO109" s="269" t="e">
        <f t="shared" si="160"/>
        <v>#DIV/0!</v>
      </c>
      <c r="CP109" s="269" t="e">
        <f t="shared" si="160"/>
        <v>#DIV/0!</v>
      </c>
      <c r="CQ109" s="269" t="e">
        <f t="shared" si="160"/>
        <v>#DIV/0!</v>
      </c>
      <c r="CR109" s="269" t="e">
        <f t="shared" si="160"/>
        <v>#DIV/0!</v>
      </c>
      <c r="CS109" s="269">
        <f t="shared" si="160"/>
        <v>0</v>
      </c>
      <c r="CT109" s="269">
        <f t="shared" si="160"/>
        <v>0</v>
      </c>
      <c r="CU109" s="269">
        <f t="shared" si="160"/>
        <v>2.2535416666666683</v>
      </c>
      <c r="CV109" s="269" t="e">
        <f t="shared" si="160"/>
        <v>#DIV/0!</v>
      </c>
      <c r="CW109" s="269" t="e">
        <f t="shared" si="160"/>
        <v>#DIV/0!</v>
      </c>
      <c r="CX109" s="269" t="e">
        <f t="shared" si="160"/>
        <v>#DIV/0!</v>
      </c>
      <c r="CY109" s="269">
        <f t="shared" si="160"/>
        <v>2.2535416666666683</v>
      </c>
      <c r="CZ109" s="269">
        <f t="shared" si="160"/>
        <v>0</v>
      </c>
      <c r="DA109" s="269" t="e">
        <f t="shared" si="160"/>
        <v>#DIV/0!</v>
      </c>
      <c r="DB109" s="269" t="e">
        <f t="shared" si="160"/>
        <v>#DIV/0!</v>
      </c>
      <c r="DC109" s="269" t="e">
        <f t="shared" si="160"/>
        <v>#DIV/0!</v>
      </c>
      <c r="DD109" s="269" t="e">
        <f t="shared" si="160"/>
        <v>#DIV/0!</v>
      </c>
      <c r="DE109" s="269">
        <f t="shared" si="160"/>
        <v>0</v>
      </c>
      <c r="DF109" s="269">
        <f t="shared" si="160"/>
        <v>0</v>
      </c>
      <c r="DG109" s="269" t="e">
        <f t="shared" si="160"/>
        <v>#DIV/0!</v>
      </c>
      <c r="DH109" s="269" t="e">
        <f t="shared" si="160"/>
        <v>#DIV/0!</v>
      </c>
      <c r="DI109" s="269" t="e">
        <f t="shared" si="160"/>
        <v>#DIV/0!</v>
      </c>
      <c r="DJ109" s="269" t="e">
        <f t="shared" si="160"/>
        <v>#DIV/0!</v>
      </c>
      <c r="DK109" s="269">
        <f t="shared" si="160"/>
        <v>0</v>
      </c>
      <c r="DL109" s="269">
        <f t="shared" si="160"/>
        <v>0</v>
      </c>
      <c r="DM109" s="269">
        <f t="shared" si="160"/>
        <v>1.2338541666666671</v>
      </c>
      <c r="DN109" s="269" t="e">
        <f t="shared" si="160"/>
        <v>#DIV/0!</v>
      </c>
      <c r="DO109" s="269" t="e">
        <f t="shared" si="160"/>
        <v>#DIV/0!</v>
      </c>
      <c r="DP109" s="269" t="e">
        <f t="shared" si="160"/>
        <v>#DIV/0!</v>
      </c>
      <c r="DQ109" s="269">
        <f t="shared" si="160"/>
        <v>1.2338541666666671</v>
      </c>
      <c r="DR109" s="269">
        <f t="shared" si="160"/>
        <v>0</v>
      </c>
      <c r="DS109" s="269" t="e">
        <f t="shared" si="160"/>
        <v>#DIV/0!</v>
      </c>
      <c r="DT109" s="269" t="e">
        <f t="shared" si="160"/>
        <v>#DIV/0!</v>
      </c>
      <c r="DU109" s="269" t="e">
        <f t="shared" si="160"/>
        <v>#DIV/0!</v>
      </c>
      <c r="DV109" s="269" t="e">
        <f t="shared" si="160"/>
        <v>#DIV/0!</v>
      </c>
      <c r="DW109" s="269">
        <f t="shared" si="160"/>
        <v>0</v>
      </c>
      <c r="DX109" s="269">
        <f t="shared" si="160"/>
        <v>0</v>
      </c>
      <c r="DY109" s="269" t="e">
        <f t="shared" si="160"/>
        <v>#DIV/0!</v>
      </c>
      <c r="DZ109" s="269" t="e">
        <f t="shared" si="160"/>
        <v>#DIV/0!</v>
      </c>
      <c r="EA109" s="269" t="e">
        <f t="shared" ref="EA109:EP109" si="161">AVERAGE(EA11:EA106)</f>
        <v>#DIV/0!</v>
      </c>
      <c r="EB109" s="269" t="e">
        <f t="shared" si="161"/>
        <v>#DIV/0!</v>
      </c>
      <c r="EC109" s="269">
        <f t="shared" si="161"/>
        <v>0</v>
      </c>
      <c r="ED109" s="269">
        <f t="shared" si="161"/>
        <v>0</v>
      </c>
      <c r="EE109" s="269" t="e">
        <f t="shared" si="161"/>
        <v>#DIV/0!</v>
      </c>
      <c r="EF109" s="269" t="e">
        <f t="shared" si="161"/>
        <v>#DIV/0!</v>
      </c>
      <c r="EG109" s="269" t="e">
        <f t="shared" si="161"/>
        <v>#DIV/0!</v>
      </c>
      <c r="EH109" s="269" t="e">
        <f t="shared" si="161"/>
        <v>#DIV/0!</v>
      </c>
      <c r="EI109" s="269">
        <f t="shared" si="161"/>
        <v>0</v>
      </c>
      <c r="EJ109" s="269">
        <f t="shared" si="161"/>
        <v>0</v>
      </c>
      <c r="EK109" s="269">
        <f t="shared" si="161"/>
        <v>2.1908333333333339</v>
      </c>
      <c r="EL109" s="269" t="e">
        <f t="shared" si="161"/>
        <v>#DIV/0!</v>
      </c>
      <c r="EM109" s="269" t="e">
        <f t="shared" si="161"/>
        <v>#DIV/0!</v>
      </c>
      <c r="EN109" s="269" t="e">
        <f t="shared" si="161"/>
        <v>#DIV/0!</v>
      </c>
      <c r="EO109" s="269">
        <f t="shared" si="161"/>
        <v>2.1908333333333339</v>
      </c>
      <c r="EP109" s="269">
        <f t="shared" si="161"/>
        <v>0</v>
      </c>
      <c r="EQ109" s="269">
        <f t="shared" ref="EQ109:ER109" si="162">AVERAGE(EQ11:EQ106)</f>
        <v>0.32208333333333333</v>
      </c>
      <c r="ER109" s="269" t="e">
        <f t="shared" si="162"/>
        <v>#DIV/0!</v>
      </c>
      <c r="ES109" s="269" t="e">
        <f t="shared" ref="ES109:GN109" si="163">AVERAGE(ES11:ES106)</f>
        <v>#DIV/0!</v>
      </c>
      <c r="ET109" s="269" t="e">
        <f t="shared" si="163"/>
        <v>#DIV/0!</v>
      </c>
      <c r="EU109" s="269">
        <f t="shared" si="163"/>
        <v>0.32208333333333333</v>
      </c>
      <c r="EV109" s="269">
        <f t="shared" si="163"/>
        <v>0</v>
      </c>
      <c r="EW109" s="269">
        <f t="shared" si="163"/>
        <v>0.30041666666666655</v>
      </c>
      <c r="EX109" s="269" t="e">
        <f t="shared" si="163"/>
        <v>#DIV/0!</v>
      </c>
      <c r="EY109" s="269" t="e">
        <f t="shared" si="163"/>
        <v>#DIV/0!</v>
      </c>
      <c r="EZ109" s="269" t="e">
        <f t="shared" si="163"/>
        <v>#DIV/0!</v>
      </c>
      <c r="FA109" s="269">
        <f t="shared" si="163"/>
        <v>0.30041666666666655</v>
      </c>
      <c r="FB109" s="269">
        <f t="shared" si="163"/>
        <v>0</v>
      </c>
      <c r="FC109" s="269" t="e">
        <f t="shared" si="163"/>
        <v>#DIV/0!</v>
      </c>
      <c r="FD109" s="269" t="e">
        <f t="shared" si="163"/>
        <v>#DIV/0!</v>
      </c>
      <c r="FE109" s="269" t="e">
        <f t="shared" si="163"/>
        <v>#DIV/0!</v>
      </c>
      <c r="FF109" s="269" t="e">
        <f t="shared" si="163"/>
        <v>#DIV/0!</v>
      </c>
      <c r="FG109" s="269">
        <f t="shared" si="163"/>
        <v>0</v>
      </c>
      <c r="FH109" s="269">
        <f t="shared" si="163"/>
        <v>0</v>
      </c>
      <c r="FI109" s="269" t="e">
        <f t="shared" si="163"/>
        <v>#DIV/0!</v>
      </c>
      <c r="FJ109" s="269" t="e">
        <f t="shared" si="163"/>
        <v>#DIV/0!</v>
      </c>
      <c r="FK109" s="269" t="e">
        <f t="shared" si="163"/>
        <v>#DIV/0!</v>
      </c>
      <c r="FL109" s="269" t="e">
        <f t="shared" si="163"/>
        <v>#DIV/0!</v>
      </c>
      <c r="FM109" s="269">
        <f t="shared" si="163"/>
        <v>0</v>
      </c>
      <c r="FN109" s="269">
        <f t="shared" si="163"/>
        <v>0</v>
      </c>
      <c r="FO109" s="269" t="e">
        <f t="shared" si="163"/>
        <v>#DIV/0!</v>
      </c>
      <c r="FP109" s="269" t="e">
        <f t="shared" si="163"/>
        <v>#DIV/0!</v>
      </c>
      <c r="FQ109" s="269" t="e">
        <f t="shared" si="163"/>
        <v>#DIV/0!</v>
      </c>
      <c r="FR109" s="269" t="e">
        <f t="shared" si="163"/>
        <v>#DIV/0!</v>
      </c>
      <c r="FS109" s="269">
        <f t="shared" si="163"/>
        <v>0</v>
      </c>
      <c r="FT109" s="269">
        <f t="shared" si="163"/>
        <v>0</v>
      </c>
      <c r="FU109" s="269" t="e">
        <f t="shared" si="163"/>
        <v>#DIV/0!</v>
      </c>
      <c r="FV109" s="269" t="e">
        <f t="shared" si="163"/>
        <v>#DIV/0!</v>
      </c>
      <c r="FW109" s="269" t="e">
        <f t="shared" si="163"/>
        <v>#DIV/0!</v>
      </c>
      <c r="FX109" s="269" t="e">
        <f t="shared" si="163"/>
        <v>#DIV/0!</v>
      </c>
      <c r="FY109" s="269">
        <f t="shared" si="163"/>
        <v>0</v>
      </c>
      <c r="FZ109" s="269">
        <f t="shared" si="163"/>
        <v>0</v>
      </c>
      <c r="GA109" s="269" t="e">
        <f t="shared" si="163"/>
        <v>#DIV/0!</v>
      </c>
      <c r="GB109" s="269" t="e">
        <f t="shared" si="163"/>
        <v>#DIV/0!</v>
      </c>
      <c r="GC109" s="269" t="e">
        <f t="shared" si="163"/>
        <v>#DIV/0!</v>
      </c>
      <c r="GD109" s="269" t="e">
        <f t="shared" si="163"/>
        <v>#DIV/0!</v>
      </c>
      <c r="GE109" s="269">
        <f t="shared" si="163"/>
        <v>0</v>
      </c>
      <c r="GF109" s="269">
        <f t="shared" si="163"/>
        <v>0</v>
      </c>
      <c r="GG109" s="269" t="e">
        <f t="shared" si="163"/>
        <v>#DIV/0!</v>
      </c>
      <c r="GH109" s="269" t="e">
        <f t="shared" si="163"/>
        <v>#DIV/0!</v>
      </c>
      <c r="GI109" s="269">
        <f t="shared" si="163"/>
        <v>0</v>
      </c>
      <c r="GJ109" s="269">
        <f t="shared" si="163"/>
        <v>0</v>
      </c>
      <c r="GK109" s="269">
        <f t="shared" si="163"/>
        <v>8.6789583333333287</v>
      </c>
      <c r="GL109" s="269" t="e">
        <f t="shared" si="163"/>
        <v>#DIV/0!</v>
      </c>
      <c r="GM109" s="269">
        <f t="shared" si="163"/>
        <v>8.6789583333333287</v>
      </c>
      <c r="GN109" s="269">
        <f t="shared" si="163"/>
        <v>0</v>
      </c>
      <c r="GO109" s="269">
        <f t="shared" ref="GO109:GR109" si="164">AVERAGE(GO11:GO106)</f>
        <v>0.90937499999999982</v>
      </c>
      <c r="GP109" s="269" t="e">
        <f t="shared" si="164"/>
        <v>#DIV/0!</v>
      </c>
      <c r="GQ109" s="269">
        <f t="shared" si="164"/>
        <v>0.90937499999999982</v>
      </c>
      <c r="GR109" s="269">
        <f t="shared" si="164"/>
        <v>0</v>
      </c>
      <c r="GS109" s="269" t="e">
        <f t="shared" ref="GS109:GV109" si="165">AVERAGE(GS11:GS106)</f>
        <v>#DIV/0!</v>
      </c>
      <c r="GT109" s="269" t="e">
        <f t="shared" si="165"/>
        <v>#DIV/0!</v>
      </c>
      <c r="GU109" s="269">
        <f t="shared" si="165"/>
        <v>0</v>
      </c>
      <c r="GV109" s="269">
        <f t="shared" si="165"/>
        <v>0</v>
      </c>
      <c r="GW109" s="269">
        <f t="shared" ref="GW109:GZ109" si="166">AVERAGE(GW11:GW106)</f>
        <v>7.2896874999999968</v>
      </c>
      <c r="GX109" s="269" t="e">
        <f t="shared" si="166"/>
        <v>#DIV/0!</v>
      </c>
      <c r="GY109" s="269">
        <f t="shared" si="166"/>
        <v>7.2896874999999968</v>
      </c>
      <c r="GZ109" s="269">
        <f t="shared" si="166"/>
        <v>0</v>
      </c>
      <c r="HA109" s="269">
        <f t="shared" ref="HA109:IB109" si="167">AVERAGE(HA11:HA106)</f>
        <v>1.9530208333333345</v>
      </c>
      <c r="HB109" s="269" t="e">
        <f t="shared" si="167"/>
        <v>#DIV/0!</v>
      </c>
      <c r="HC109" s="269">
        <f t="shared" si="167"/>
        <v>1.9530208333333345</v>
      </c>
      <c r="HD109" s="269">
        <f t="shared" si="167"/>
        <v>0</v>
      </c>
      <c r="HE109" s="269">
        <f t="shared" si="167"/>
        <v>1.2072916666666658</v>
      </c>
      <c r="HF109" s="269" t="e">
        <f t="shared" si="167"/>
        <v>#DIV/0!</v>
      </c>
      <c r="HG109" s="269">
        <f t="shared" si="167"/>
        <v>1.2072916666666658</v>
      </c>
      <c r="HH109" s="269">
        <f t="shared" si="167"/>
        <v>0</v>
      </c>
      <c r="HI109" s="269">
        <v>1.44</v>
      </c>
      <c r="HJ109" s="269" t="e">
        <f t="shared" si="167"/>
        <v>#DIV/0!</v>
      </c>
      <c r="HK109" s="269">
        <f t="shared" si="167"/>
        <v>1.3697916666666667</v>
      </c>
      <c r="HL109" s="269">
        <f t="shared" si="167"/>
        <v>0</v>
      </c>
      <c r="HM109" s="269" t="e">
        <f t="shared" si="167"/>
        <v>#DIV/0!</v>
      </c>
      <c r="HN109" s="269" t="e">
        <f t="shared" si="167"/>
        <v>#DIV/0!</v>
      </c>
      <c r="HO109" s="269">
        <f t="shared" si="167"/>
        <v>0</v>
      </c>
      <c r="HP109" s="269">
        <f t="shared" si="167"/>
        <v>0</v>
      </c>
      <c r="HQ109" s="269" t="e">
        <f t="shared" si="167"/>
        <v>#DIV/0!</v>
      </c>
      <c r="HR109" s="269" t="e">
        <f t="shared" si="167"/>
        <v>#DIV/0!</v>
      </c>
      <c r="HS109" s="269">
        <f t="shared" si="167"/>
        <v>0</v>
      </c>
      <c r="HT109" s="269">
        <f t="shared" si="167"/>
        <v>0</v>
      </c>
      <c r="HU109" s="269">
        <f>AVERAGE(HU11:HU106)</f>
        <v>1.5338541666666663</v>
      </c>
      <c r="HV109" s="269" t="e">
        <f t="shared" si="167"/>
        <v>#DIV/0!</v>
      </c>
      <c r="HW109" s="269">
        <f t="shared" si="167"/>
        <v>1.5338541666666663</v>
      </c>
      <c r="HX109" s="269">
        <f t="shared" si="167"/>
        <v>0</v>
      </c>
      <c r="HY109" s="269" t="e">
        <f t="shared" si="167"/>
        <v>#DIV/0!</v>
      </c>
      <c r="HZ109" s="269" t="e">
        <f t="shared" si="167"/>
        <v>#DIV/0!</v>
      </c>
      <c r="IA109" s="269">
        <f t="shared" si="167"/>
        <v>0</v>
      </c>
      <c r="IB109" s="269">
        <f t="shared" si="167"/>
        <v>0</v>
      </c>
      <c r="IC109" s="269" t="e">
        <f t="shared" ref="IC109:JX109" si="168">AVERAGE(IC11:IC106)</f>
        <v>#DIV/0!</v>
      </c>
      <c r="ID109" s="269" t="e">
        <f t="shared" si="168"/>
        <v>#DIV/0!</v>
      </c>
      <c r="IE109" s="269">
        <f t="shared" si="168"/>
        <v>0</v>
      </c>
      <c r="IF109" s="270">
        <f t="shared" si="168"/>
        <v>0</v>
      </c>
      <c r="IG109" s="166" t="e">
        <f t="shared" si="168"/>
        <v>#DIV/0!</v>
      </c>
      <c r="IH109" s="166" t="e">
        <f t="shared" si="168"/>
        <v>#DIV/0!</v>
      </c>
      <c r="II109" s="166">
        <f t="shared" si="168"/>
        <v>0</v>
      </c>
      <c r="IJ109" s="166">
        <f t="shared" si="168"/>
        <v>0</v>
      </c>
      <c r="IK109" s="269" t="e">
        <f t="shared" si="168"/>
        <v>#DIV/0!</v>
      </c>
      <c r="IL109" s="269" t="e">
        <f t="shared" si="168"/>
        <v>#DIV/0!</v>
      </c>
      <c r="IM109" s="269">
        <f t="shared" si="168"/>
        <v>0</v>
      </c>
      <c r="IN109" s="269">
        <f t="shared" si="168"/>
        <v>0</v>
      </c>
      <c r="IO109" s="269" t="e">
        <f t="shared" si="168"/>
        <v>#DIV/0!</v>
      </c>
      <c r="IP109" s="269" t="e">
        <f t="shared" si="168"/>
        <v>#DIV/0!</v>
      </c>
      <c r="IQ109" s="269">
        <f t="shared" si="168"/>
        <v>0</v>
      </c>
      <c r="IR109" s="269">
        <f t="shared" si="168"/>
        <v>0</v>
      </c>
      <c r="IS109" s="269" t="e">
        <f t="shared" si="168"/>
        <v>#DIV/0!</v>
      </c>
      <c r="IT109" s="269" t="e">
        <f t="shared" si="168"/>
        <v>#DIV/0!</v>
      </c>
      <c r="IU109" s="269">
        <f t="shared" si="168"/>
        <v>0</v>
      </c>
      <c r="IV109" s="269">
        <f t="shared" si="168"/>
        <v>0</v>
      </c>
      <c r="IW109" s="269" t="e">
        <f t="shared" si="168"/>
        <v>#DIV/0!</v>
      </c>
      <c r="IX109" s="269" t="e">
        <f t="shared" si="168"/>
        <v>#DIV/0!</v>
      </c>
      <c r="IY109" s="269">
        <f t="shared" si="168"/>
        <v>0</v>
      </c>
      <c r="IZ109" s="269">
        <f t="shared" si="168"/>
        <v>0</v>
      </c>
      <c r="JA109" s="269" t="e">
        <f t="shared" si="168"/>
        <v>#DIV/0!</v>
      </c>
      <c r="JB109" s="269" t="e">
        <f t="shared" si="168"/>
        <v>#DIV/0!</v>
      </c>
      <c r="JC109" s="269">
        <f t="shared" si="168"/>
        <v>0</v>
      </c>
      <c r="JD109" s="269">
        <f t="shared" si="168"/>
        <v>0</v>
      </c>
      <c r="JE109" s="269">
        <f t="shared" si="168"/>
        <v>1.0441666666666662</v>
      </c>
      <c r="JF109" s="269" t="e">
        <f t="shared" si="168"/>
        <v>#DIV/0!</v>
      </c>
      <c r="JG109" s="269">
        <f t="shared" si="168"/>
        <v>1.0441666666666662</v>
      </c>
      <c r="JH109" s="269">
        <f t="shared" si="168"/>
        <v>0</v>
      </c>
      <c r="JI109" s="269" t="e">
        <f t="shared" si="168"/>
        <v>#DIV/0!</v>
      </c>
      <c r="JJ109" s="269" t="e">
        <f t="shared" si="168"/>
        <v>#DIV/0!</v>
      </c>
      <c r="JK109" s="269">
        <f t="shared" si="168"/>
        <v>0</v>
      </c>
      <c r="JL109" s="269">
        <f t="shared" si="168"/>
        <v>0</v>
      </c>
      <c r="JM109" s="269" t="e">
        <f t="shared" si="168"/>
        <v>#DIV/0!</v>
      </c>
      <c r="JN109" s="269" t="e">
        <f t="shared" si="168"/>
        <v>#DIV/0!</v>
      </c>
      <c r="JO109" s="269">
        <f t="shared" si="168"/>
        <v>0</v>
      </c>
      <c r="JP109" s="269">
        <f t="shared" si="168"/>
        <v>0</v>
      </c>
      <c r="JQ109" s="269" t="e">
        <f t="shared" si="168"/>
        <v>#DIV/0!</v>
      </c>
      <c r="JR109" s="269" t="e">
        <f t="shared" si="168"/>
        <v>#DIV/0!</v>
      </c>
      <c r="JS109" s="269">
        <f t="shared" si="168"/>
        <v>0</v>
      </c>
      <c r="JT109" s="269">
        <f t="shared" si="168"/>
        <v>0</v>
      </c>
      <c r="JU109" s="269">
        <f t="shared" si="168"/>
        <v>0.60520833333333324</v>
      </c>
      <c r="JV109" s="269" t="e">
        <f t="shared" si="168"/>
        <v>#DIV/0!</v>
      </c>
      <c r="JW109" s="269">
        <f t="shared" si="168"/>
        <v>0.60520833333333324</v>
      </c>
      <c r="JX109" s="269">
        <f t="shared" si="168"/>
        <v>0</v>
      </c>
    </row>
    <row r="110" spans="1:284" ht="12.75" customHeight="1">
      <c r="AB110" s="191"/>
      <c r="AC110" s="192"/>
      <c r="HI110" s="167">
        <v>1.44</v>
      </c>
    </row>
    <row r="111" spans="1:284" ht="12.75" customHeight="1" thickBot="1">
      <c r="HI111" s="167">
        <v>1.44</v>
      </c>
    </row>
    <row r="112" spans="1:284" ht="21.75" customHeight="1">
      <c r="I112" s="502" t="s">
        <v>136</v>
      </c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4"/>
      <c r="U112" s="120"/>
      <c r="V112" s="120"/>
      <c r="HI112" s="167">
        <v>1.44</v>
      </c>
    </row>
    <row r="113" spans="9:217" ht="21.75" customHeight="1">
      <c r="I113" s="499" t="s">
        <v>179</v>
      </c>
      <c r="J113" s="499"/>
      <c r="K113" s="569"/>
      <c r="L113" s="569"/>
      <c r="M113" s="501" t="s">
        <v>180</v>
      </c>
      <c r="N113" s="501"/>
      <c r="O113" s="501"/>
      <c r="P113" s="501"/>
      <c r="Q113" s="501"/>
      <c r="R113" s="501"/>
      <c r="S113" s="501"/>
      <c r="T113" s="501"/>
      <c r="U113" s="121"/>
      <c r="V113" s="121"/>
      <c r="HI113" s="167">
        <v>1.44</v>
      </c>
    </row>
    <row r="114" spans="9:217">
      <c r="HI114" s="167">
        <v>1.44</v>
      </c>
    </row>
    <row r="115" spans="9:217">
      <c r="HI115" s="167">
        <v>1.44</v>
      </c>
    </row>
    <row r="116" spans="9:217">
      <c r="HI116" s="167">
        <v>1.44</v>
      </c>
    </row>
    <row r="117" spans="9:217">
      <c r="HI117" s="167">
        <v>1.44</v>
      </c>
    </row>
    <row r="118" spans="9:217">
      <c r="HI118" s="167">
        <v>1.44</v>
      </c>
    </row>
    <row r="119" spans="9:217">
      <c r="HI119" s="167">
        <v>1.44</v>
      </c>
    </row>
    <row r="120" spans="9:217">
      <c r="HI120" s="167">
        <v>1.44</v>
      </c>
    </row>
    <row r="121" spans="9:217">
      <c r="HI121" s="167">
        <v>1.44</v>
      </c>
    </row>
    <row r="122" spans="9:217">
      <c r="HI122" s="167">
        <v>1.44</v>
      </c>
    </row>
    <row r="123" spans="9:217">
      <c r="HI123" s="167">
        <v>1.44</v>
      </c>
    </row>
    <row r="124" spans="9:217">
      <c r="HI124" s="167">
        <v>1.44</v>
      </c>
    </row>
    <row r="125" spans="9:217">
      <c r="HI125" s="167">
        <v>1.44</v>
      </c>
    </row>
    <row r="126" spans="9:217">
      <c r="HI126" s="167">
        <v>1.44</v>
      </c>
    </row>
    <row r="127" spans="9:217">
      <c r="HI127" s="167">
        <v>1.44</v>
      </c>
    </row>
    <row r="128" spans="9:217">
      <c r="HI128" s="167">
        <v>1.44</v>
      </c>
    </row>
    <row r="129" spans="217:217">
      <c r="HI129" s="167">
        <v>1.44</v>
      </c>
    </row>
    <row r="130" spans="217:217">
      <c r="HI130" s="167">
        <v>1.44</v>
      </c>
    </row>
    <row r="131" spans="217:217">
      <c r="HI131" s="167">
        <v>1.44</v>
      </c>
    </row>
    <row r="132" spans="217:217">
      <c r="HI132" s="167">
        <v>1.44</v>
      </c>
    </row>
    <row r="133" spans="217:217">
      <c r="HI133" s="167">
        <v>1.44</v>
      </c>
    </row>
    <row r="134" spans="217:217">
      <c r="HI134" s="167">
        <v>1.44</v>
      </c>
    </row>
    <row r="135" spans="217:217">
      <c r="HI135" s="167">
        <v>1.44</v>
      </c>
    </row>
    <row r="136" spans="217:217">
      <c r="HI136" s="167">
        <v>1.44</v>
      </c>
    </row>
    <row r="137" spans="217:217">
      <c r="HI137" s="167">
        <v>1.44</v>
      </c>
    </row>
    <row r="138" spans="217:217">
      <c r="HI138" s="167">
        <v>1.44</v>
      </c>
    </row>
    <row r="139" spans="217:217">
      <c r="HI139" s="167">
        <v>1.44</v>
      </c>
    </row>
    <row r="140" spans="217:217">
      <c r="HI140" s="167">
        <v>1.44</v>
      </c>
    </row>
    <row r="141" spans="217:217">
      <c r="HI141" s="167">
        <v>1.44</v>
      </c>
    </row>
    <row r="142" spans="217:217">
      <c r="HI142" s="167">
        <v>1.44</v>
      </c>
    </row>
    <row r="143" spans="217:217">
      <c r="HI143" s="167">
        <v>1.44</v>
      </c>
    </row>
    <row r="144" spans="217:217">
      <c r="HI144" s="167">
        <v>1.44</v>
      </c>
    </row>
    <row r="145" spans="217:217">
      <c r="HI145" s="167">
        <v>1.44</v>
      </c>
    </row>
    <row r="146" spans="217:217">
      <c r="HI146" s="167">
        <v>1.44</v>
      </c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H1"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3" t="str">
        <f>'CGP SCHEDULE'!$AG$5</f>
        <v>20:00</v>
      </c>
      <c r="S4" s="55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4" t="str">
        <f>'CGP SCHEDULE'!AG7</f>
        <v>Revision-4</v>
      </c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6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3" t="s">
        <v>31</v>
      </c>
      <c r="B8" s="373" t="s">
        <v>32</v>
      </c>
      <c r="C8" s="415" t="s">
        <v>284</v>
      </c>
      <c r="D8" s="432"/>
      <c r="E8" s="432"/>
      <c r="F8" s="432"/>
      <c r="G8" s="432"/>
      <c r="H8" s="432"/>
      <c r="I8" s="415" t="s">
        <v>309</v>
      </c>
      <c r="J8" s="432"/>
      <c r="K8" s="432"/>
      <c r="L8" s="432"/>
      <c r="M8" s="432"/>
      <c r="N8" s="432"/>
      <c r="O8" s="415" t="s">
        <v>335</v>
      </c>
      <c r="P8" s="432"/>
      <c r="Q8" s="432"/>
      <c r="R8" s="432"/>
      <c r="S8" s="432"/>
      <c r="T8" s="432"/>
      <c r="U8" s="415" t="s">
        <v>336</v>
      </c>
      <c r="V8" s="432"/>
      <c r="W8" s="432"/>
      <c r="X8" s="432"/>
      <c r="Y8" s="432"/>
      <c r="Z8" s="432"/>
      <c r="AA8" s="415" t="s">
        <v>361</v>
      </c>
      <c r="AB8" s="432"/>
      <c r="AC8" s="432"/>
      <c r="AD8" s="432"/>
      <c r="AE8" s="432"/>
      <c r="AF8" s="432"/>
      <c r="AG8" s="415" t="s">
        <v>402</v>
      </c>
      <c r="AH8" s="432"/>
      <c r="AI8" s="432"/>
      <c r="AJ8" s="432"/>
      <c r="AK8" s="432"/>
      <c r="AL8" s="432"/>
      <c r="AM8" s="415" t="s">
        <v>403</v>
      </c>
      <c r="AN8" s="432"/>
      <c r="AO8" s="432"/>
      <c r="AP8" s="432"/>
      <c r="AQ8" s="432"/>
      <c r="AR8" s="432"/>
      <c r="AS8" s="415" t="s">
        <v>404</v>
      </c>
      <c r="AT8" s="432"/>
      <c r="AU8" s="432"/>
      <c r="AV8" s="432"/>
      <c r="AW8" s="432"/>
      <c r="AX8" s="432"/>
      <c r="AY8" s="415" t="s">
        <v>405</v>
      </c>
      <c r="AZ8" s="432"/>
      <c r="BA8" s="432"/>
      <c r="BB8" s="432"/>
      <c r="BC8" s="432"/>
      <c r="BD8" s="432"/>
      <c r="BE8" s="415" t="s">
        <v>406</v>
      </c>
      <c r="BF8" s="432"/>
      <c r="BG8" s="432"/>
      <c r="BH8" s="432"/>
      <c r="BI8" s="432"/>
      <c r="BJ8" s="432"/>
    </row>
    <row r="9" spans="1:62">
      <c r="A9" s="178"/>
      <c r="B9" s="178"/>
      <c r="C9" s="523" t="s">
        <v>162</v>
      </c>
      <c r="D9" s="523"/>
      <c r="E9" s="522" t="s">
        <v>195</v>
      </c>
      <c r="F9" s="522"/>
      <c r="G9" s="523" t="s">
        <v>163</v>
      </c>
      <c r="H9" s="523"/>
      <c r="I9" s="523" t="s">
        <v>162</v>
      </c>
      <c r="J9" s="523"/>
      <c r="K9" s="522" t="s">
        <v>195</v>
      </c>
      <c r="L9" s="522"/>
      <c r="M9" s="523" t="s">
        <v>163</v>
      </c>
      <c r="N9" s="523"/>
      <c r="O9" s="574" t="s">
        <v>162</v>
      </c>
      <c r="P9" s="574"/>
      <c r="Q9" s="522" t="s">
        <v>195</v>
      </c>
      <c r="R9" s="522"/>
      <c r="S9" s="523" t="s">
        <v>163</v>
      </c>
      <c r="T9" s="523"/>
      <c r="U9" s="574" t="s">
        <v>162</v>
      </c>
      <c r="V9" s="574"/>
      <c r="W9" s="522" t="s">
        <v>195</v>
      </c>
      <c r="X9" s="522"/>
      <c r="Y9" s="523" t="s">
        <v>163</v>
      </c>
      <c r="Z9" s="523"/>
      <c r="AA9" s="523" t="s">
        <v>162</v>
      </c>
      <c r="AB9" s="523"/>
      <c r="AC9" s="522" t="s">
        <v>195</v>
      </c>
      <c r="AD9" s="522"/>
      <c r="AE9" s="523" t="s">
        <v>163</v>
      </c>
      <c r="AF9" s="523"/>
      <c r="AG9" s="523" t="s">
        <v>162</v>
      </c>
      <c r="AH9" s="523"/>
      <c r="AI9" s="522" t="s">
        <v>195</v>
      </c>
      <c r="AJ9" s="522"/>
      <c r="AK9" s="523" t="s">
        <v>163</v>
      </c>
      <c r="AL9" s="523"/>
      <c r="AM9" s="523" t="s">
        <v>162</v>
      </c>
      <c r="AN9" s="523"/>
      <c r="AO9" s="522" t="s">
        <v>195</v>
      </c>
      <c r="AP9" s="522"/>
      <c r="AQ9" s="523" t="s">
        <v>163</v>
      </c>
      <c r="AR9" s="523"/>
      <c r="AS9" s="523" t="s">
        <v>162</v>
      </c>
      <c r="AT9" s="523"/>
      <c r="AU9" s="522" t="s">
        <v>195</v>
      </c>
      <c r="AV9" s="522"/>
      <c r="AW9" s="523" t="s">
        <v>163</v>
      </c>
      <c r="AX9" s="523"/>
      <c r="AY9" s="523" t="s">
        <v>162</v>
      </c>
      <c r="AZ9" s="523"/>
      <c r="BA9" s="522" t="s">
        <v>195</v>
      </c>
      <c r="BB9" s="522"/>
      <c r="BC9" s="523" t="s">
        <v>163</v>
      </c>
      <c r="BD9" s="523"/>
      <c r="BE9" s="523" t="s">
        <v>162</v>
      </c>
      <c r="BF9" s="523"/>
      <c r="BG9" s="522" t="s">
        <v>195</v>
      </c>
      <c r="BH9" s="522"/>
      <c r="BI9" s="523" t="s">
        <v>163</v>
      </c>
      <c r="BJ9" s="523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2.78</v>
      </c>
      <c r="V52" s="71"/>
      <c r="W52" s="71"/>
      <c r="X52" s="71"/>
      <c r="Y52" s="71">
        <f t="shared" si="4"/>
        <v>2.78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4.12</v>
      </c>
      <c r="V53" s="71"/>
      <c r="W53" s="71"/>
      <c r="X53" s="71"/>
      <c r="Y53" s="71">
        <f t="shared" si="4"/>
        <v>4.12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3.09</v>
      </c>
      <c r="V54" s="71"/>
      <c r="W54" s="71"/>
      <c r="X54" s="71"/>
      <c r="Y54" s="71">
        <f t="shared" si="4"/>
        <v>3.09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1.65</v>
      </c>
      <c r="V55" s="71"/>
      <c r="W55" s="71"/>
      <c r="X55" s="71"/>
      <c r="Y55" s="71">
        <f t="shared" si="4"/>
        <v>1.65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1.44</v>
      </c>
      <c r="P56" s="71"/>
      <c r="Q56" s="74"/>
      <c r="R56" s="74"/>
      <c r="S56" s="71">
        <f t="shared" si="2"/>
        <v>1.44</v>
      </c>
      <c r="T56" s="71">
        <f t="shared" si="3"/>
        <v>0</v>
      </c>
      <c r="U56" s="91">
        <v>2.89</v>
      </c>
      <c r="V56" s="71"/>
      <c r="W56" s="71"/>
      <c r="X56" s="71"/>
      <c r="Y56" s="71">
        <f t="shared" si="4"/>
        <v>2.89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4.33</v>
      </c>
      <c r="P57" s="71"/>
      <c r="Q57" s="74"/>
      <c r="R57" s="74"/>
      <c r="S57" s="71">
        <f t="shared" si="2"/>
        <v>4.33</v>
      </c>
      <c r="T57" s="71">
        <f t="shared" si="3"/>
        <v>0</v>
      </c>
      <c r="U57" s="91">
        <v>2.99</v>
      </c>
      <c r="V57" s="71"/>
      <c r="W57" s="71"/>
      <c r="X57" s="71"/>
      <c r="Y57" s="71">
        <f t="shared" si="4"/>
        <v>2.99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1.34</v>
      </c>
      <c r="P58" s="71"/>
      <c r="Q58" s="74"/>
      <c r="R58" s="74"/>
      <c r="S58" s="71">
        <f t="shared" si="2"/>
        <v>1.34</v>
      </c>
      <c r="T58" s="71">
        <f t="shared" si="3"/>
        <v>0</v>
      </c>
      <c r="U58" s="91">
        <v>2.37</v>
      </c>
      <c r="V58" s="71"/>
      <c r="W58" s="71"/>
      <c r="X58" s="71"/>
      <c r="Y58" s="71">
        <f t="shared" si="4"/>
        <v>2.37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3.2</v>
      </c>
      <c r="P59" s="71"/>
      <c r="Q59" s="74"/>
      <c r="R59" s="74"/>
      <c r="S59" s="71">
        <f t="shared" si="2"/>
        <v>3.2</v>
      </c>
      <c r="T59" s="71">
        <f t="shared" si="3"/>
        <v>0</v>
      </c>
      <c r="U59" s="91">
        <v>2.16</v>
      </c>
      <c r="V59" s="71"/>
      <c r="W59" s="71"/>
      <c r="X59" s="71"/>
      <c r="Y59" s="71">
        <f t="shared" si="4"/>
        <v>2.16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0.52</v>
      </c>
      <c r="P60" s="71"/>
      <c r="Q60" s="74"/>
      <c r="R60" s="74"/>
      <c r="S60" s="71">
        <f t="shared" si="2"/>
        <v>0.52</v>
      </c>
      <c r="T60" s="71">
        <f t="shared" si="3"/>
        <v>0</v>
      </c>
      <c r="U60" s="91">
        <v>2.27</v>
      </c>
      <c r="V60" s="71"/>
      <c r="W60" s="71"/>
      <c r="X60" s="71"/>
      <c r="Y60" s="71">
        <f t="shared" si="4"/>
        <v>2.27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0.93</v>
      </c>
      <c r="V61" s="71"/>
      <c r="W61" s="71"/>
      <c r="X61" s="71"/>
      <c r="Y61" s="71">
        <f t="shared" si="4"/>
        <v>0.93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0</v>
      </c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0.1</v>
      </c>
      <c r="P65" s="71"/>
      <c r="Q65" s="74"/>
      <c r="R65" s="74"/>
      <c r="S65" s="71">
        <f t="shared" si="2"/>
        <v>0.1</v>
      </c>
      <c r="T65" s="71">
        <f t="shared" si="3"/>
        <v>0</v>
      </c>
      <c r="U65" s="91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1.96</v>
      </c>
      <c r="P66" s="71"/>
      <c r="Q66" s="74"/>
      <c r="R66" s="74"/>
      <c r="S66" s="71">
        <f t="shared" si="2"/>
        <v>1.96</v>
      </c>
      <c r="T66" s="71">
        <f t="shared" si="3"/>
        <v>0</v>
      </c>
      <c r="U66" s="91">
        <v>1.1299999999999999</v>
      </c>
      <c r="V66" s="71"/>
      <c r="W66" s="71"/>
      <c r="X66" s="71"/>
      <c r="Y66" s="71">
        <f t="shared" si="4"/>
        <v>1.1299999999999999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2.27</v>
      </c>
      <c r="P67" s="71"/>
      <c r="Q67" s="74"/>
      <c r="R67" s="74"/>
      <c r="S67" s="71">
        <f t="shared" si="2"/>
        <v>2.27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5.77</v>
      </c>
      <c r="P68" s="71"/>
      <c r="Q68" s="74"/>
      <c r="R68" s="74"/>
      <c r="S68" s="71">
        <f t="shared" si="2"/>
        <v>5.77</v>
      </c>
      <c r="T68" s="71">
        <f t="shared" si="3"/>
        <v>0</v>
      </c>
      <c r="U68" s="91">
        <v>0</v>
      </c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0.82</v>
      </c>
      <c r="P69" s="71"/>
      <c r="Q69" s="74"/>
      <c r="R69" s="74"/>
      <c r="S69" s="71">
        <f t="shared" si="2"/>
        <v>0.82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1.65</v>
      </c>
      <c r="P70" s="71"/>
      <c r="Q70" s="74"/>
      <c r="R70" s="74"/>
      <c r="S70" s="71">
        <f t="shared" si="2"/>
        <v>1.65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1.65</v>
      </c>
      <c r="P71" s="71"/>
      <c r="Q71" s="74"/>
      <c r="R71" s="74"/>
      <c r="S71" s="71">
        <f t="shared" si="2"/>
        <v>1.65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0.31</v>
      </c>
      <c r="P72" s="71"/>
      <c r="Q72" s="74"/>
      <c r="R72" s="74"/>
      <c r="S72" s="71">
        <f t="shared" si="2"/>
        <v>0.31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5.77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5.77</v>
      </c>
      <c r="T107" s="166">
        <f t="shared" si="39"/>
        <v>0</v>
      </c>
      <c r="U107" s="166">
        <f t="shared" si="39"/>
        <v>4.12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4.12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0.26416666666666661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0.26416666666666661</v>
      </c>
      <c r="T109" s="166">
        <f t="shared" si="50"/>
        <v>0</v>
      </c>
      <c r="U109" s="166">
        <f t="shared" si="50"/>
        <v>0.27479166666666671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0.27479166666666671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502" t="s">
        <v>136</v>
      </c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4"/>
      <c r="U112" s="120"/>
      <c r="V112" s="120"/>
    </row>
    <row r="113" spans="9:22">
      <c r="I113" s="499" t="s">
        <v>179</v>
      </c>
      <c r="J113" s="499"/>
      <c r="K113" s="569"/>
      <c r="L113" s="569"/>
      <c r="M113" s="501" t="s">
        <v>180</v>
      </c>
      <c r="N113" s="501"/>
      <c r="O113" s="501"/>
      <c r="P113" s="501"/>
      <c r="Q113" s="501"/>
      <c r="R113" s="501"/>
      <c r="S113" s="501"/>
      <c r="T113" s="501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G3" sqref="G3:G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75" t="s">
        <v>240</v>
      </c>
      <c r="D1" s="575"/>
      <c r="E1" s="575" t="s">
        <v>241</v>
      </c>
      <c r="F1" s="575"/>
      <c r="G1" s="575" t="s">
        <v>242</v>
      </c>
      <c r="H1" s="575"/>
      <c r="I1" s="575" t="s">
        <v>248</v>
      </c>
      <c r="J1" s="575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1170</v>
      </c>
      <c r="H3" s="163">
        <f>G3</f>
        <v>1170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1170</v>
      </c>
      <c r="H4" s="163">
        <f t="shared" ref="H4:H67" si="0">G4</f>
        <v>1170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1170</v>
      </c>
      <c r="H5" s="163">
        <f t="shared" si="0"/>
        <v>1170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1170</v>
      </c>
      <c r="H6" s="163">
        <f t="shared" si="0"/>
        <v>1170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1170</v>
      </c>
      <c r="H7" s="163">
        <f t="shared" si="0"/>
        <v>1170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1170</v>
      </c>
      <c r="H8" s="163">
        <f t="shared" si="0"/>
        <v>1170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1170</v>
      </c>
      <c r="H9" s="163">
        <f t="shared" si="0"/>
        <v>1170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1170</v>
      </c>
      <c r="H10" s="163">
        <f t="shared" si="0"/>
        <v>1170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1170</v>
      </c>
      <c r="H11" s="163">
        <f t="shared" si="0"/>
        <v>1170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1170</v>
      </c>
      <c r="H12" s="163">
        <f t="shared" si="0"/>
        <v>1170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1170</v>
      </c>
      <c r="H13" s="163">
        <f t="shared" si="0"/>
        <v>1170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1170</v>
      </c>
      <c r="H14" s="163">
        <f t="shared" si="0"/>
        <v>1170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1170</v>
      </c>
      <c r="H15" s="163">
        <f t="shared" si="0"/>
        <v>1170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1170</v>
      </c>
      <c r="H16" s="163">
        <f t="shared" si="0"/>
        <v>1170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1170</v>
      </c>
      <c r="H17" s="163">
        <f t="shared" si="0"/>
        <v>1170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1170</v>
      </c>
      <c r="H18" s="163">
        <f t="shared" si="0"/>
        <v>1170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1170</v>
      </c>
      <c r="H19" s="163">
        <f t="shared" si="0"/>
        <v>1170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1170</v>
      </c>
      <c r="H20" s="163">
        <f t="shared" si="0"/>
        <v>1170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1170</v>
      </c>
      <c r="H21" s="163">
        <f t="shared" si="0"/>
        <v>1170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1170</v>
      </c>
      <c r="H22" s="163">
        <f t="shared" si="0"/>
        <v>1170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1170</v>
      </c>
      <c r="H23" s="163">
        <f t="shared" si="0"/>
        <v>1170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1170</v>
      </c>
      <c r="H24" s="163">
        <f t="shared" si="0"/>
        <v>1170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1170</v>
      </c>
      <c r="H25" s="163">
        <f t="shared" si="0"/>
        <v>1170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1170</v>
      </c>
      <c r="H26" s="163">
        <f t="shared" si="0"/>
        <v>1170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1170</v>
      </c>
      <c r="H27" s="163">
        <f t="shared" si="0"/>
        <v>1170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1170</v>
      </c>
      <c r="H28" s="163">
        <f t="shared" si="0"/>
        <v>1170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1170</v>
      </c>
      <c r="H29" s="163">
        <f t="shared" si="0"/>
        <v>1170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1170</v>
      </c>
      <c r="H30" s="163">
        <f t="shared" si="0"/>
        <v>1170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1170</v>
      </c>
      <c r="H31" s="163">
        <f t="shared" si="0"/>
        <v>1170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1170</v>
      </c>
      <c r="H32" s="163">
        <f t="shared" si="0"/>
        <v>1170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1170</v>
      </c>
      <c r="H33" s="163">
        <f t="shared" si="0"/>
        <v>1170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1170</v>
      </c>
      <c r="H34" s="163">
        <f t="shared" si="0"/>
        <v>1170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1170</v>
      </c>
      <c r="H35" s="163">
        <f t="shared" si="0"/>
        <v>1170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1170</v>
      </c>
      <c r="H36" s="163">
        <f t="shared" si="0"/>
        <v>1170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1170</v>
      </c>
      <c r="H37" s="163">
        <f t="shared" si="0"/>
        <v>1170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1170</v>
      </c>
      <c r="H38" s="163">
        <f t="shared" si="0"/>
        <v>1170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1170</v>
      </c>
      <c r="H39" s="163">
        <f t="shared" si="0"/>
        <v>1170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1170</v>
      </c>
      <c r="H40" s="163">
        <f t="shared" si="0"/>
        <v>1170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1170</v>
      </c>
      <c r="H41" s="163">
        <f t="shared" si="0"/>
        <v>1170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1170</v>
      </c>
      <c r="H42" s="163">
        <f t="shared" si="0"/>
        <v>1170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1170</v>
      </c>
      <c r="H43" s="163">
        <f t="shared" si="0"/>
        <v>1170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1170</v>
      </c>
      <c r="H44" s="163">
        <f t="shared" si="0"/>
        <v>1170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1170</v>
      </c>
      <c r="H45" s="163">
        <f t="shared" si="0"/>
        <v>1170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1170</v>
      </c>
      <c r="H46" s="163">
        <f t="shared" si="0"/>
        <v>1170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1170</v>
      </c>
      <c r="H47" s="163">
        <f t="shared" si="0"/>
        <v>1170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1170</v>
      </c>
      <c r="H48" s="163">
        <f t="shared" si="0"/>
        <v>1170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1170</v>
      </c>
      <c r="H49" s="163">
        <f t="shared" si="0"/>
        <v>1170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1170</v>
      </c>
      <c r="H50" s="163">
        <f t="shared" si="0"/>
        <v>1170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1170</v>
      </c>
      <c r="H51" s="163">
        <f t="shared" si="0"/>
        <v>1170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1170</v>
      </c>
      <c r="H52" s="163">
        <f t="shared" si="0"/>
        <v>1170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1170</v>
      </c>
      <c r="H53" s="163">
        <f t="shared" si="0"/>
        <v>1170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1170</v>
      </c>
      <c r="H54" s="163">
        <f t="shared" si="0"/>
        <v>1170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1170</v>
      </c>
      <c r="H55" s="163">
        <f t="shared" si="0"/>
        <v>1170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1170</v>
      </c>
      <c r="H56" s="163">
        <f t="shared" si="0"/>
        <v>1170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1170</v>
      </c>
      <c r="H57" s="163">
        <f t="shared" si="0"/>
        <v>1170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1170</v>
      </c>
      <c r="H58" s="163">
        <f t="shared" si="0"/>
        <v>1170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1170</v>
      </c>
      <c r="H59" s="163">
        <f t="shared" si="0"/>
        <v>1170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1170</v>
      </c>
      <c r="H60" s="163">
        <f t="shared" si="0"/>
        <v>1170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1170</v>
      </c>
      <c r="H61" s="163">
        <f t="shared" si="0"/>
        <v>1170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1170</v>
      </c>
      <c r="H62" s="163">
        <f t="shared" si="0"/>
        <v>1170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1170</v>
      </c>
      <c r="H63" s="163">
        <f t="shared" si="0"/>
        <v>1170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1170</v>
      </c>
      <c r="H64" s="163">
        <f t="shared" si="0"/>
        <v>1170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1170</v>
      </c>
      <c r="H65" s="163">
        <f t="shared" si="0"/>
        <v>1170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1170</v>
      </c>
      <c r="H66" s="163">
        <f t="shared" si="0"/>
        <v>1170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1170</v>
      </c>
      <c r="H67" s="163">
        <f t="shared" si="0"/>
        <v>1170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1170</v>
      </c>
      <c r="H68" s="163">
        <f t="shared" ref="H68:H98" si="2">G68</f>
        <v>1170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1170</v>
      </c>
      <c r="H69" s="163">
        <f t="shared" si="2"/>
        <v>1170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1170</v>
      </c>
      <c r="H70" s="163">
        <f t="shared" si="2"/>
        <v>1170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1170</v>
      </c>
      <c r="H71" s="163">
        <f t="shared" si="2"/>
        <v>1170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1170</v>
      </c>
      <c r="H72" s="163">
        <f t="shared" si="2"/>
        <v>1170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1170</v>
      </c>
      <c r="H73" s="163">
        <f t="shared" si="2"/>
        <v>1170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1170</v>
      </c>
      <c r="H74" s="163">
        <f t="shared" si="2"/>
        <v>1170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1170</v>
      </c>
      <c r="H75" s="163">
        <f t="shared" si="2"/>
        <v>1170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1170</v>
      </c>
      <c r="H76" s="163">
        <f t="shared" si="2"/>
        <v>1170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1170</v>
      </c>
      <c r="H77" s="163">
        <f t="shared" si="2"/>
        <v>1170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1170</v>
      </c>
      <c r="H78" s="163">
        <f t="shared" si="2"/>
        <v>1170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1170</v>
      </c>
      <c r="H79" s="163">
        <f t="shared" si="2"/>
        <v>1170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1170</v>
      </c>
      <c r="H80" s="163">
        <f t="shared" si="2"/>
        <v>1170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1170</v>
      </c>
      <c r="H81" s="163">
        <f t="shared" si="2"/>
        <v>1170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1170</v>
      </c>
      <c r="H82" s="163">
        <f t="shared" si="2"/>
        <v>1170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1170</v>
      </c>
      <c r="H83" s="163">
        <f t="shared" si="2"/>
        <v>1170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1170</v>
      </c>
      <c r="H84" s="163">
        <f t="shared" si="2"/>
        <v>1170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1170</v>
      </c>
      <c r="H85" s="163">
        <f t="shared" si="2"/>
        <v>1170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1170</v>
      </c>
      <c r="H86" s="163">
        <f t="shared" si="2"/>
        <v>1170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1170</v>
      </c>
      <c r="H87" s="163">
        <f t="shared" si="2"/>
        <v>1170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1170</v>
      </c>
      <c r="H88" s="163">
        <f t="shared" si="2"/>
        <v>1170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1170</v>
      </c>
      <c r="H89" s="163">
        <f t="shared" si="2"/>
        <v>1170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1170</v>
      </c>
      <c r="H90" s="163">
        <f t="shared" si="2"/>
        <v>1170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1170</v>
      </c>
      <c r="H91" s="163">
        <f t="shared" si="2"/>
        <v>1170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1170</v>
      </c>
      <c r="H92" s="163">
        <f t="shared" si="2"/>
        <v>1170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1170</v>
      </c>
      <c r="H93" s="163">
        <f t="shared" si="2"/>
        <v>1170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1170</v>
      </c>
      <c r="H94" s="163">
        <f t="shared" si="2"/>
        <v>1170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1170</v>
      </c>
      <c r="H95" s="163">
        <f t="shared" si="2"/>
        <v>1170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1170</v>
      </c>
      <c r="H96" s="163">
        <f t="shared" si="2"/>
        <v>1170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1170</v>
      </c>
      <c r="H97" s="163">
        <f t="shared" si="2"/>
        <v>1170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1170</v>
      </c>
      <c r="H98" s="163">
        <f t="shared" si="2"/>
        <v>1170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2026-08-29T15:00:05Z</dcterms:modified>
</cp:coreProperties>
</file>